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40" windowWidth="12135" windowHeight="6600"/>
  </bookViews>
  <sheets>
    <sheet name="NDQD201601722 LAL" sheetId="1" r:id="rId1"/>
    <sheet name="C" sheetId="2" r:id="rId2"/>
  </sheets>
  <definedNames>
    <definedName name="_xlnm.Print_Area" localSheetId="1">'C'!$A$4:$F$63</definedName>
    <definedName name="_xlnm.Print_Area" localSheetId="0">'NDQD201601722 LAL'!$A$4:$F$76</definedName>
  </definedNames>
  <calcPr calcId="144525"/>
</workbook>
</file>

<file path=xl/calcChain.xml><?xml version="1.0" encoding="utf-8"?>
<calcChain xmlns="http://schemas.openxmlformats.org/spreadsheetml/2006/main">
  <c r="D68" i="1" l="1"/>
  <c r="E60" i="1"/>
  <c r="E59" i="1"/>
  <c r="F68" i="1"/>
  <c r="F64" i="1"/>
  <c r="F62" i="1"/>
  <c r="D60" i="1"/>
  <c r="F60" i="1" s="1"/>
  <c r="D59" i="1"/>
  <c r="F59" i="1" s="1"/>
  <c r="B33" i="1"/>
  <c r="B39" i="1" s="1"/>
  <c r="A39" i="1" s="1"/>
  <c r="B40" i="1" s="1"/>
  <c r="A40" i="1" s="1"/>
  <c r="B41" i="1" s="1"/>
  <c r="A41" i="1" s="1"/>
  <c r="B42" i="1" s="1"/>
  <c r="A42" i="1" s="1"/>
  <c r="E32" i="1"/>
  <c r="F61" i="1" l="1"/>
  <c r="F65" i="1" s="1"/>
  <c r="B27" i="1" l="1"/>
  <c r="F55" i="2"/>
  <c r="F51" i="2"/>
  <c r="F49" i="2"/>
  <c r="D47" i="2"/>
  <c r="E47" i="2" s="1"/>
  <c r="F47" i="2" s="1"/>
  <c r="D46" i="2"/>
  <c r="E46" i="2" s="1"/>
  <c r="F46" i="2" s="1"/>
  <c r="B34" i="2"/>
  <c r="B16" i="2"/>
  <c r="F48" i="2" l="1"/>
  <c r="F52" i="2" s="1"/>
  <c r="D55" i="2" s="1"/>
</calcChain>
</file>

<file path=xl/sharedStrings.xml><?xml version="1.0" encoding="utf-8"?>
<sst xmlns="http://schemas.openxmlformats.org/spreadsheetml/2006/main" count="137" uniqueCount="80">
  <si>
    <t>MICOBIOLOGY NO.</t>
  </si>
  <si>
    <t>BIOL/002/2016</t>
  </si>
  <si>
    <t>DATE RECEIVED</t>
  </si>
  <si>
    <t>2016-02-01 10:23:11</t>
  </si>
  <si>
    <t>Analysis Report</t>
  </si>
  <si>
    <t>Vancomycin Microbial Assay</t>
  </si>
  <si>
    <t>Sample Name:</t>
  </si>
  <si>
    <t>ZERMACIN 0.5 G INJECTION</t>
  </si>
  <si>
    <t>Lab Ref No:</t>
  </si>
  <si>
    <t>NDQD201601722</t>
  </si>
  <si>
    <t>Active Ingredient:</t>
  </si>
  <si>
    <t>Vancomycin</t>
  </si>
  <si>
    <t>Label Claim:</t>
  </si>
  <si>
    <t>Date Test Set:</t>
  </si>
  <si>
    <t>15/02/2016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</si>
  <si>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</si>
  <si>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</si>
  <si>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</si>
  <si>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</si>
  <si>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</si>
  <si>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</si>
  <si>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</si>
  <si>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</si>
  <si>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</si>
  <si>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</si>
  <si>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</si>
  <si>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</si>
  <si>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</si>
  <si>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</si>
  <si>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</si>
  <si>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</si>
  <si>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</si>
  <si>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</si>
  <si>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</si>
  <si>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</si>
  <si>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</si>
  <si>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</si>
  <si>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</si>
  <si>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</si>
  <si>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</si>
  <si>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</si>
  <si>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</si>
  <si>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</si>
  <si>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</si>
  <si>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</si>
  <si>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</si>
  <si>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</si>
  <si>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</si>
  <si>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</si>
  <si>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</si>
  <si>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</si>
  <si>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</si>
  <si>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</si>
  <si>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</si>
  <si>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</si>
  <si>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</si>
  <si>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</si>
  <si>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</si>
  <si>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</si>
  <si>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</si>
  <si>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</si>
  <si>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</si>
  <si>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</si>
  <si>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</si>
  <si>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</si>
  <si>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</si>
  <si>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</si>
  <si>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</si>
  <si>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</si>
  <si>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</si>
  <si>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</si>
  <si>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</si>
  <si>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</si>
  <si>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vial is endotoxin free</t>
  </si>
  <si>
    <t>mg/vial</t>
  </si>
  <si>
    <t>14000 EU / vial</t>
  </si>
  <si>
    <t>7.0mL</t>
  </si>
  <si>
    <t>ERIC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</si>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</sst>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3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2" zoomScale="80" zoomScaleNormal="85" workbookViewId="0">
      <selection activeCell="D69" sqref="D69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89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0.33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>
        <v>5</v>
      </c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500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B23*B25/B24/B22</f>
        <v>6600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thickBot="1" x14ac:dyDescent="0.35">
      <c r="A29" s="14"/>
      <c r="B29" s="21"/>
    </row>
    <row r="30" spans="1:7" ht="20.100000000000001" customHeight="1" x14ac:dyDescent="0.3">
      <c r="A30" s="116" t="s">
        <v>27</v>
      </c>
      <c r="B30" s="117"/>
      <c r="C30" s="118" t="s">
        <v>28</v>
      </c>
      <c r="D30" s="118"/>
      <c r="E30" s="118"/>
      <c r="F30" s="119"/>
    </row>
    <row r="31" spans="1:7" ht="20.100000000000001" customHeight="1" x14ac:dyDescent="0.3">
      <c r="A31" s="25" t="s">
        <v>29</v>
      </c>
      <c r="B31" s="99" t="s">
        <v>75</v>
      </c>
      <c r="C31" s="120" t="s">
        <v>30</v>
      </c>
      <c r="D31" s="121"/>
      <c r="E31" s="121" t="s">
        <v>31</v>
      </c>
      <c r="F31" s="122"/>
    </row>
    <row r="32" spans="1:7" ht="20.100000000000001" customHeight="1" x14ac:dyDescent="0.3">
      <c r="A32" s="27" t="s">
        <v>32</v>
      </c>
      <c r="B32" s="113" t="s">
        <v>76</v>
      </c>
      <c r="C32" s="123">
        <v>0.998</v>
      </c>
      <c r="D32" s="124"/>
      <c r="E32" s="125">
        <f>POWER(C32,2)</f>
        <v>0.996004</v>
      </c>
      <c r="F32" s="126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A34" s="89"/>
      <c r="B34" s="89"/>
      <c r="C34" s="108"/>
      <c r="D34" s="108"/>
      <c r="E34" s="80"/>
      <c r="F34" s="80"/>
      <c r="G34" s="9"/>
    </row>
    <row r="35" spans="1:9" ht="20.100000000000001" customHeight="1" x14ac:dyDescent="0.3">
      <c r="A35" s="80"/>
      <c r="B35" s="37"/>
      <c r="C35" s="108"/>
      <c r="D35" s="108"/>
      <c r="E35" s="80"/>
      <c r="F35" s="80"/>
      <c r="G35" s="9"/>
    </row>
    <row r="36" spans="1:9" ht="20.100000000000001" customHeight="1" x14ac:dyDescent="0.3">
      <c r="A36" s="129" t="s">
        <v>35</v>
      </c>
      <c r="B36" s="129"/>
      <c r="C36" s="129"/>
      <c r="D36" s="129"/>
      <c r="E36" s="129"/>
      <c r="F36" s="129"/>
      <c r="G36" s="9"/>
    </row>
    <row r="37" spans="1:9" ht="20.100000000000001" customHeight="1" x14ac:dyDescent="0.3">
      <c r="A37" s="114"/>
      <c r="B37" s="114"/>
      <c r="C37" s="114"/>
      <c r="D37" s="114"/>
      <c r="E37" s="114"/>
      <c r="F37" s="114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2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200</v>
      </c>
      <c r="F39" s="111">
        <v>4000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0" t="s">
        <v>42</v>
      </c>
      <c r="B44" s="130"/>
      <c r="C44" s="130"/>
      <c r="D44" s="130"/>
      <c r="E44" s="130"/>
      <c r="F44" s="13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0">
        <v>2950</v>
      </c>
      <c r="C47" s="103">
        <v>50</v>
      </c>
      <c r="D47" s="110">
        <v>3950</v>
      </c>
      <c r="E47" s="94"/>
      <c r="F47" s="92"/>
    </row>
    <row r="48" spans="1:9" ht="15.95" customHeight="1" x14ac:dyDescent="0.3">
      <c r="A48" s="30"/>
      <c r="B48" s="37"/>
      <c r="C48" s="89"/>
      <c r="D48" s="89"/>
      <c r="E48" s="8"/>
      <c r="F48" s="8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89"/>
      <c r="E51" s="8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88"/>
      <c r="D52" s="8"/>
      <c r="E52" s="43"/>
      <c r="F52" s="89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89"/>
      <c r="G53" s="9"/>
      <c r="H53" s="9"/>
      <c r="I53" s="9"/>
    </row>
    <row r="54" spans="1:9" ht="15.95" customHeight="1" x14ac:dyDescent="0.25">
      <c r="A54" s="8" t="s">
        <v>48</v>
      </c>
      <c r="B54" s="108">
        <v>6.21</v>
      </c>
      <c r="C54" s="8"/>
      <c r="D54" s="47"/>
      <c r="E54" s="48"/>
      <c r="F54" s="89"/>
      <c r="G54" s="9"/>
      <c r="H54" s="9"/>
      <c r="I54" s="9"/>
    </row>
    <row r="55" spans="1:9" ht="15.95" customHeight="1" x14ac:dyDescent="0.25">
      <c r="A55" s="8" t="s">
        <v>49</v>
      </c>
      <c r="B55" s="45">
        <v>-0.114</v>
      </c>
      <c r="C55" s="8"/>
      <c r="D55" s="49"/>
      <c r="E55" s="50"/>
      <c r="F55" s="89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 thickBot="1" x14ac:dyDescent="0.3">
      <c r="A57" s="8"/>
      <c r="B57" s="89"/>
      <c r="C57" s="89"/>
      <c r="D57" s="8"/>
      <c r="E57" s="8"/>
      <c r="F57" s="89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 t="s">
        <v>78</v>
      </c>
      <c r="B59" s="59">
        <v>50</v>
      </c>
      <c r="C59" s="60">
        <v>3868</v>
      </c>
      <c r="D59" s="61">
        <f>LN(C59)</f>
        <v>8.260492856573185</v>
      </c>
      <c r="E59" s="61">
        <f>(D59-$B$54)/$B$55</f>
        <v>-17.986779443624428</v>
      </c>
      <c r="F59" s="62">
        <f>EXP(E59)</f>
        <v>1.5432665406978055E-8</v>
      </c>
      <c r="G59" s="63"/>
      <c r="H59" s="63"/>
      <c r="I59" s="63"/>
    </row>
    <row r="60" spans="1:9" s="64" customFormat="1" ht="27" customHeight="1" thickBot="1" x14ac:dyDescent="0.3">
      <c r="A60" s="65" t="s">
        <v>79</v>
      </c>
      <c r="B60" s="66">
        <v>50</v>
      </c>
      <c r="C60" s="67">
        <v>3511</v>
      </c>
      <c r="D60" s="68">
        <f>LN(C60)</f>
        <v>8.1636561761684323</v>
      </c>
      <c r="E60" s="68">
        <f>(D60-$B$54)/$B$55</f>
        <v>-17.137334878670458</v>
      </c>
      <c r="F60" s="69">
        <f>EXP(E60)</f>
        <v>3.608693751887461E-8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7" t="s">
        <v>57</v>
      </c>
      <c r="E61" s="127"/>
      <c r="F61" s="70">
        <f>AVERAGE(F59:F60)</f>
        <v>2.5759801462926332E-8</v>
      </c>
      <c r="G61" s="9"/>
      <c r="H61" s="9"/>
      <c r="I61" s="9"/>
    </row>
    <row r="62" spans="1:9" ht="25.5" customHeight="1" x14ac:dyDescent="0.3">
      <c r="A62" s="89"/>
      <c r="B62" s="89"/>
      <c r="C62" s="89"/>
      <c r="D62" s="89"/>
      <c r="E62" s="76" t="s">
        <v>58</v>
      </c>
      <c r="F62" s="72">
        <f>STDEV(C59:C60)/AVERAGE(C59:C60)</f>
        <v>6.84204149298272E-2</v>
      </c>
      <c r="G62" s="9"/>
      <c r="H62" s="9"/>
    </row>
    <row r="63" spans="1:9" ht="26.25" customHeight="1" x14ac:dyDescent="0.3">
      <c r="A63" s="8"/>
      <c r="B63" s="45"/>
      <c r="C63" s="8"/>
      <c r="D63" s="127" t="s">
        <v>59</v>
      </c>
      <c r="E63" s="127"/>
      <c r="F63" s="73">
        <v>2</v>
      </c>
      <c r="G63" s="9"/>
      <c r="H63" s="9"/>
      <c r="I63" s="9"/>
    </row>
    <row r="64" spans="1:9" ht="25.5" customHeight="1" x14ac:dyDescent="0.3">
      <c r="A64" s="89"/>
      <c r="B64" s="89"/>
      <c r="C64" s="74"/>
      <c r="D64" s="89"/>
      <c r="E64" s="76" t="s">
        <v>60</v>
      </c>
      <c r="F64" s="115">
        <f>(A47+B47)/A47*(C47+D47)/C47</f>
        <v>4800</v>
      </c>
      <c r="G64" s="9"/>
      <c r="H64" s="9"/>
    </row>
    <row r="65" spans="1:9" ht="25.5" customHeight="1" x14ac:dyDescent="0.3">
      <c r="A65" s="89"/>
      <c r="B65" s="89"/>
      <c r="C65" s="89"/>
      <c r="D65" s="89"/>
      <c r="E65" s="76" t="s">
        <v>61</v>
      </c>
      <c r="F65" s="75">
        <f>F64*F61</f>
        <v>1.2364704702204639E-4</v>
      </c>
      <c r="G65" s="9"/>
      <c r="H65" s="9"/>
    </row>
    <row r="66" spans="1:9" ht="15.95" customHeight="1" x14ac:dyDescent="0.25">
      <c r="A66" s="89"/>
      <c r="B66" s="89"/>
      <c r="C66" s="89"/>
      <c r="D66" s="89"/>
      <c r="E66" s="89"/>
      <c r="F66" s="89"/>
      <c r="G66" s="9"/>
      <c r="H66" s="9"/>
    </row>
    <row r="67" spans="1:9" x14ac:dyDescent="0.25">
      <c r="A67" s="89"/>
      <c r="B67" s="89"/>
      <c r="C67" s="89"/>
      <c r="D67" s="89"/>
      <c r="E67" s="89"/>
      <c r="F67" s="89"/>
      <c r="G67" s="9"/>
      <c r="H67" s="9"/>
    </row>
    <row r="68" spans="1:9" ht="19.5" customHeight="1" thickBot="1" x14ac:dyDescent="0.35">
      <c r="A68" s="74" t="s">
        <v>62</v>
      </c>
      <c r="B68" s="89"/>
      <c r="C68" s="76" t="s">
        <v>63</v>
      </c>
      <c r="D68" s="128">
        <f>F65*B24/B25</f>
        <v>1.2364704702204638E-6</v>
      </c>
      <c r="E68" s="128"/>
      <c r="F68" s="74" t="str">
        <f>C23</f>
        <v>EU/mg</v>
      </c>
      <c r="G68" s="9"/>
      <c r="H68" s="9"/>
    </row>
    <row r="69" spans="1:9" ht="21" customHeight="1" x14ac:dyDescent="0.35">
      <c r="A69" s="89"/>
      <c r="B69" s="81"/>
      <c r="C69" s="81"/>
      <c r="D69" s="77"/>
      <c r="E69" s="78"/>
      <c r="F69" s="89"/>
      <c r="G69" s="9"/>
      <c r="H69" s="9"/>
    </row>
    <row r="70" spans="1:9" ht="18" customHeight="1" x14ac:dyDescent="0.25">
      <c r="A70" s="89"/>
      <c r="B70" s="89"/>
      <c r="C70" s="89"/>
      <c r="D70" s="89"/>
      <c r="E70" s="89"/>
      <c r="F70" s="89"/>
      <c r="G70" s="9"/>
      <c r="H70" s="9"/>
    </row>
    <row r="71" spans="1:9" ht="18" customHeight="1" x14ac:dyDescent="0.25">
      <c r="A71" s="89"/>
      <c r="B71" s="89"/>
      <c r="C71" s="89"/>
      <c r="D71" s="89"/>
      <c r="E71" s="89"/>
      <c r="F71" s="89"/>
      <c r="G71" s="9"/>
      <c r="H71" s="9"/>
    </row>
    <row r="72" spans="1:9" ht="18" customHeight="1" x14ac:dyDescent="0.25">
      <c r="A72" s="89"/>
      <c r="B72" s="89"/>
      <c r="C72" s="89"/>
      <c r="D72" s="89"/>
      <c r="E72" s="89"/>
      <c r="F72" s="89"/>
      <c r="G72" s="9"/>
      <c r="H72" s="9"/>
    </row>
    <row r="73" spans="1:9" ht="24.95" customHeight="1" x14ac:dyDescent="0.3">
      <c r="A73" s="80" t="s">
        <v>64</v>
      </c>
      <c r="B73" s="89"/>
      <c r="C73" s="80" t="s">
        <v>65</v>
      </c>
      <c r="D73" s="79"/>
      <c r="E73" s="89"/>
      <c r="F73" s="80" t="s">
        <v>66</v>
      </c>
      <c r="G73" s="9"/>
      <c r="H73" s="9"/>
    </row>
    <row r="74" spans="1:9" ht="24.95" customHeight="1" x14ac:dyDescent="0.3">
      <c r="A74" s="81" t="s">
        <v>77</v>
      </c>
      <c r="B74" s="89"/>
      <c r="C74" s="81" t="s">
        <v>67</v>
      </c>
      <c r="D74" s="81"/>
      <c r="E74" s="89"/>
      <c r="F74" s="81" t="s">
        <v>68</v>
      </c>
      <c r="G74" s="9"/>
      <c r="H74" s="9"/>
    </row>
    <row r="75" spans="1:9" ht="24.95" customHeight="1" x14ac:dyDescent="0.3">
      <c r="A75" s="81"/>
      <c r="B75" s="89"/>
      <c r="C75" s="81"/>
      <c r="D75" s="81"/>
      <c r="E75" s="89"/>
      <c r="F75" s="81"/>
      <c r="G75" s="9"/>
      <c r="H75" s="9"/>
    </row>
    <row r="76" spans="1:9" ht="24.95" customHeight="1" thickBot="1" x14ac:dyDescent="0.35">
      <c r="A76" s="82"/>
      <c r="B76" s="89"/>
      <c r="C76" s="34"/>
      <c r="D76" s="89"/>
      <c r="E76" s="89"/>
      <c r="F76" s="34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NDQD201601722 / Bacterial Endotoxin / Download 1  /  Analyst - Eric Ngamau /  Date 04-04-2016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6" t="s">
        <v>27</v>
      </c>
      <c r="B30" s="117"/>
      <c r="C30" s="118" t="s">
        <v>28</v>
      </c>
      <c r="D30" s="118"/>
      <c r="E30" s="118"/>
      <c r="F30" s="119"/>
    </row>
    <row r="31" spans="1:7" ht="20.100000000000001" customHeight="1" x14ac:dyDescent="0.3">
      <c r="A31" s="22"/>
      <c r="B31" s="23"/>
      <c r="C31" s="120" t="s">
        <v>30</v>
      </c>
      <c r="D31" s="121"/>
      <c r="E31" s="121" t="s">
        <v>31</v>
      </c>
      <c r="F31" s="122"/>
    </row>
    <row r="32" spans="1:7" ht="20.100000000000001" customHeight="1" x14ac:dyDescent="0.3">
      <c r="A32" s="25" t="s">
        <v>29</v>
      </c>
      <c r="B32" s="26" t="s">
        <v>72</v>
      </c>
      <c r="C32" s="123">
        <v>-0.999</v>
      </c>
      <c r="D32" s="124"/>
      <c r="E32" s="125">
        <v>0.998</v>
      </c>
      <c r="F32" s="126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7" t="s">
        <v>57</v>
      </c>
      <c r="E48" s="12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7" t="s">
        <v>59</v>
      </c>
      <c r="E50" s="12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NDQD201601722 LAL</vt:lpstr>
      <vt:lpstr>C</vt:lpstr>
      <vt:lpstr>'C'!Print_Area</vt:lpstr>
      <vt:lpstr>'NDQD201601722 LAL'!Print_Area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2016-04-14T08:46:27Z</dcterms:modified>
</cp:coreProperties>
</file>