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NDQD201603810" sheetId="1" r:id="rId1"/>
    <sheet name="C" sheetId="2" r:id="rId2"/>
  </sheets>
  <definedNames>
    <definedName name="_xlnm.Print_Area" localSheetId="1">'C'!$A$4:$F$63</definedName>
    <definedName name="_xlnm.Print_Area" localSheetId="0">NDQD201603810!$A$4:$F$76</definedName>
  </definedNames>
  <calcPr calcId="144525"/>
</workbook>
</file>

<file path=xl/calcChain.xml><?xml version="1.0" encoding="utf-8"?>
<calcChain xmlns="http://schemas.openxmlformats.org/spreadsheetml/2006/main">
  <c r="D68" i="1" l="1"/>
  <c r="B51" i="1"/>
  <c r="B27" i="1" l="1"/>
  <c r="F64" i="1" l="1"/>
  <c r="E32" i="1"/>
  <c r="B33" i="1"/>
  <c r="B25" i="1" l="1"/>
  <c r="B2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</calcChain>
</file>

<file path=xl/sharedStrings.xml><?xml version="1.0" encoding="utf-8"?>
<sst xmlns="http://schemas.openxmlformats.org/spreadsheetml/2006/main" count="136" uniqueCount="80">
  <si>
    <t>MICOBIOLOGY NO.</t>
  </si>
  <si>
    <t>BIOL/002/2016</t>
  </si>
  <si>
    <t>DATE RECEIVED</t>
  </si>
  <si>
    <t>2016-04-04 10:46:27</t>
  </si>
  <si>
    <t>Analysis Report</t>
  </si>
  <si>
    <t>Gentamycin Microbial Assay</t>
  </si>
  <si>
    <t>Sample Name:</t>
  </si>
  <si>
    <t>GENTAMICIN SULFATE INJECTION</t>
  </si>
  <si>
    <t>Lab Ref No:</t>
  </si>
  <si>
    <t>NDQD201603810</t>
  </si>
  <si>
    <t>Active Ingredient:</t>
  </si>
  <si>
    <t>Gentamycin</t>
  </si>
  <si>
    <t>Label Claim:</t>
  </si>
  <si>
    <t>Each  ml contains mg of Each 2ml contains 80mg Gentamycin</t>
  </si>
  <si>
    <t>Date Test Set:</t>
  </si>
  <si>
    <t>9/8/2016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</si>
  <si>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</si>
  <si>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</si>
  <si>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</si>
  <si>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</si>
  <si>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</si>
  <si>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</si>
  <si>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</si>
  <si>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</si>
  <si>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</si>
  <si>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</si>
  <si>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</si>
  <si>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</si>
  <si>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</si>
  <si>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</si>
  <si>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</si>
  <si>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</si>
  <si>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</si>
  <si>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</si>
  <si>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</si>
  <si>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</si>
  <si>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</si>
  <si>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</si>
  <si>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</si>
  <si>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</si>
  <si>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</si>
  <si>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</si>
  <si>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</si>
  <si>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</si>
  <si>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</si>
  <si>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</si>
  <si>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</si>
  <si>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</si>
  <si>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</si>
  <si>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</si>
  <si>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</si>
  <si>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</si>
  <si>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</si>
  <si>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</si>
  <si>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</si>
  <si>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</si>
  <si>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</si>
  <si>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</si>
  <si>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</si>
  <si>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</si>
  <si>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</si>
  <si>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</si>
  <si>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</si>
  <si>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</si>
  <si>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</si>
  <si>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</si>
  <si>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</si>
  <si>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</si>
  <si>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</si>
  <si>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</si>
  <si>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</si>
  <si>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</si>
  <si>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</si>
  <si>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</si>
  <si>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</si>
  <si>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</si>
  <si>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</si>
  <si>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mg/ml</t>
  </si>
  <si>
    <t>-</t>
  </si>
  <si>
    <t>Sample dilution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</si>
</sst>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5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1" fontId="14" fillId="2" borderId="0" xfId="0" applyNumberFormat="1" applyFont="1" applyFill="1" applyAlignment="1">
      <alignment horizontal="left" vertical="top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8" zoomScale="80" zoomScaleNormal="85" workbookViewId="0">
      <selection activeCell="E71" sqref="E71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f>7.1/10</f>
        <v>0.71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 t="s">
        <v>78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f>80/2</f>
        <v>40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B23*B25/B22</f>
        <v>5680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5" t="s">
        <v>31</v>
      </c>
      <c r="B31" s="99" t="s">
        <v>75</v>
      </c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7" t="s">
        <v>34</v>
      </c>
      <c r="B32" s="114" t="s">
        <v>76</v>
      </c>
      <c r="C32" s="122">
        <v>-0.996</v>
      </c>
      <c r="D32" s="123"/>
      <c r="E32" s="124">
        <f>POWER(C32,2)</f>
        <v>0.99201600000000001</v>
      </c>
      <c r="F32" s="125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37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44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4000</v>
      </c>
      <c r="C47" s="103">
        <v>50</v>
      </c>
      <c r="D47" s="111">
        <v>3000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130" t="s">
        <v>79</v>
      </c>
      <c r="B51" s="131">
        <f>B47/A47*D47/C47</f>
        <v>4800</v>
      </c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2128</v>
      </c>
      <c r="D59" s="61">
        <f>LN(C59)</f>
        <v>7.6629378504615353</v>
      </c>
      <c r="E59" s="61">
        <f>(D59-$B$54)/$B$55</f>
        <v>-14.162863946745528</v>
      </c>
      <c r="F59" s="62">
        <f>EXP(E59)</f>
        <v>7.0655559531322209E-7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2466</v>
      </c>
      <c r="D60" s="68">
        <f>LN(C60)</f>
        <v>7.8103526837242896</v>
      </c>
      <c r="E60" s="68">
        <f>(D60-$B$54)/$B$55</f>
        <v>-15.580314266579705</v>
      </c>
      <c r="F60" s="69">
        <f>EXP(E60)</f>
        <v>1.7122039227443549E-7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59</v>
      </c>
      <c r="E61" s="126"/>
      <c r="F61" s="70">
        <f>AVERAGE(F59:F60)</f>
        <v>4.388879937938288E-7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0.10404967002222597</v>
      </c>
      <c r="G62" s="9"/>
      <c r="H62" s="9"/>
    </row>
    <row r="63" spans="1:9" ht="26.25" customHeight="1" x14ac:dyDescent="0.3">
      <c r="A63" s="8"/>
      <c r="B63" s="45"/>
      <c r="C63" s="8"/>
      <c r="D63" s="126" t="s">
        <v>61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4800</v>
      </c>
      <c r="G64" s="9"/>
      <c r="H64" s="9"/>
    </row>
    <row r="65" spans="1:9" ht="25.5" customHeight="1" x14ac:dyDescent="0.3">
      <c r="E65" s="71" t="s">
        <v>63</v>
      </c>
      <c r="F65" s="75">
        <f>F64*F61</f>
        <v>2.1066623702103784E-3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32">
        <f>F65*(2/80)</f>
        <v>5.2666559255259467E-5</v>
      </c>
      <c r="E68" s="132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NDQD201603810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NDQD201603810</vt:lpstr>
      <vt:lpstr>C</vt:lpstr>
      <vt:lpstr>'C'!Print_Area</vt:lpstr>
      <vt:lpstr>NDQD201603810!Print_Area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2016-09-28T11:47:20Z</dcterms:modified>
</cp:coreProperties>
</file>