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F48" s="1"/>
  <c r="B34"/>
  <c r="B16"/>
  <c r="F68" i="1"/>
  <c r="F64"/>
  <c r="F62"/>
  <c r="D60"/>
  <c r="E60" s="1"/>
  <c r="F60" s="1"/>
  <c r="E59"/>
  <c r="F59" s="1"/>
  <c r="D59"/>
  <c r="F52" i="2" l="1"/>
  <c r="D55" s="1"/>
  <c r="F61" i="1"/>
  <c r="F65" s="1"/>
</calcChain>
</file>

<file path=xl/sharedStrings.xml><?xml version="1.0" encoding="utf-8"?>
<sst xmlns="http://schemas.openxmlformats.org/spreadsheetml/2006/main" count="137" uniqueCount="83">
  <si>
    <t>MICOBIOLOGY NO.</t>
  </si>
  <si>
    <t>BIOL/002/2016</t>
  </si>
  <si>
    <t>DATE RECEIVED</t>
  </si>
  <si>
    <t>2016-05-20 11:48:43</t>
  </si>
  <si>
    <t>Analysis Report</t>
  </si>
  <si>
    <t>Amoxicillin and Clavulanic acid Microbial Assay</t>
  </si>
  <si>
    <t>Sample Name:</t>
  </si>
  <si>
    <t>JUIMENTIN 1.2 G INJECTION</t>
  </si>
  <si>
    <t>Lab Ref No:</t>
  </si>
  <si>
    <t>NDQD201605949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</si>
  <si>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</si>
  <si>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</si>
  <si>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</si>
  <si>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</si>
  <si>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</si>
  <si>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</si>
  <si>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</si>
  <si>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</si>
  <si>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</si>
  <si>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</si>
  <si>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</si>
  <si>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</si>
  <si>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</si>
  <si>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</si>
  <si>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</si>
  <si>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</si>
  <si>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</si>
  <si>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</si>
  <si>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</si>
  <si>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</si>
  <si>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</si>
  <si>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</si>
  <si>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</si>
  <si>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</si>
  <si>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</si>
  <si>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</si>
  <si>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</si>
  <si>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</si>
  <si>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</si>
  <si>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</si>
  <si>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</si>
  <si>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</si>
  <si>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</si>
  <si>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</si>
  <si>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</si>
  <si>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</si>
  <si>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</si>
  <si>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</si>
  <si>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</si>
  <si>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</si>
  <si>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</si>
  <si>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</si>
  <si>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</si>
  <si>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</si>
  <si>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</si>
  <si>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</si>
  <si>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</si>
  <si>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</si>
  <si>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</si>
  <si>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</si>
  <si>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</si>
  <si>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</si>
  <si>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</si>
  <si>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</si>
  <si>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</si>
  <si>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</si>
  <si>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</si>
  <si>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</si>
  <si>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</si>
  <si>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</si>
  <si>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</si>
  <si>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</si>
  <si>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</si>
  <si>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</si>
  <si>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</si>
  <si>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EU/10mg</t>
  </si>
  <si>
    <t>mg/vial</t>
  </si>
  <si>
    <t>14000 EU / vial</t>
  </si>
  <si>
    <t>7mL</t>
  </si>
  <si>
    <t>E3</t>
  </si>
  <si>
    <t>E4</t>
  </si>
  <si>
    <t>ERIC</t>
  </si>
  <si>
    <t>MUTERU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</si>
</sst>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I75" sqref="I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2.5</v>
      </c>
      <c r="C23" s="74" t="s">
        <v>75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1200</v>
      </c>
      <c r="C25" s="18" t="s">
        <v>76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B23/10*B25/B24/B22</f>
        <v>12000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5" t="s">
        <v>31</v>
      </c>
      <c r="B31" s="99" t="s">
        <v>77</v>
      </c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7" t="s">
        <v>34</v>
      </c>
      <c r="B32" s="114" t="s">
        <v>78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37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44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3185</v>
      </c>
      <c r="D59" s="61">
        <f>LN(C59)</f>
        <v>8.0662075680062646</v>
      </c>
      <c r="E59" s="61">
        <f>(D59-$B$54)/$B$55</f>
        <v>-12.980472503540312</v>
      </c>
      <c r="F59" s="62">
        <f>EXP(E59)</f>
        <v>2.3049017583268259E-6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3075</v>
      </c>
      <c r="D60" s="68">
        <f>LN(C60)</f>
        <v>8.031060180240619</v>
      </c>
      <c r="E60" s="68">
        <f>(D60-$B$54)/$B$55</f>
        <v>-12.734686575109224</v>
      </c>
      <c r="F60" s="69">
        <f>EXP(E60)</f>
        <v>2.9471069164456082E-6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59</v>
      </c>
      <c r="E61" s="117"/>
      <c r="F61" s="70">
        <f>AVERAGE(F59:F60)</f>
        <v>2.6260043373862173E-6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2.4850398060869083E-2</v>
      </c>
      <c r="G62" s="9"/>
      <c r="H62" s="9"/>
    </row>
    <row r="63" spans="1:9" ht="26.25" customHeight="1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10000</v>
      </c>
      <c r="G64" s="9"/>
      <c r="H64" s="9"/>
    </row>
    <row r="65" spans="1:9" ht="25.5" customHeight="1">
      <c r="E65" s="71" t="s">
        <v>63</v>
      </c>
      <c r="F65" s="75">
        <f>F64*F61</f>
        <v>2.6260043373862174E-2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0">
        <f>F65*B24/B25*10</f>
        <v>1.0941684739109239E-3</v>
      </c>
      <c r="E68" s="130"/>
      <c r="F68" s="74" t="str">
        <f>C23</f>
        <v>EU/10mg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81</v>
      </c>
      <c r="C74" s="81" t="s">
        <v>82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NDQD201605949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2016-08-22T09:07:28Z</dcterms:modified>
</cp:coreProperties>
</file>