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495" windowWidth="20730" windowHeight="9405" activeTab="2"/>
  </bookViews>
  <sheets>
    <sheet name="RD" sheetId="3" r:id="rId1"/>
    <sheet name="SST " sheetId="5" r:id="rId2"/>
    <sheet name="Cloramphenicol  1" sheetId="8" r:id="rId3"/>
  </sheets>
  <externalReferences>
    <externalReference r:id="rId4"/>
  </externalReferences>
  <definedNames>
    <definedName name="_xlnm.Print_Area" localSheetId="2">'Cloramphenicol  1'!$A$1:$H$81</definedName>
    <definedName name="_xlnm.Print_Area" localSheetId="0">RD!$A$1:$F$45</definedName>
    <definedName name="_xlnm.Print_Area" localSheetId="1">'SST '!$A$1:$G$31</definedName>
  </definedNames>
  <calcPr calcId="144525"/>
</workbook>
</file>

<file path=xl/calcChain.xml><?xml version="1.0" encoding="utf-8"?>
<calcChain xmlns="http://schemas.openxmlformats.org/spreadsheetml/2006/main">
  <c r="C77" i="8" l="1"/>
  <c r="H72" i="8"/>
  <c r="G72" i="8"/>
  <c r="B69" i="8"/>
  <c r="H68" i="8"/>
  <c r="G68" i="8"/>
  <c r="H64" i="8"/>
  <c r="G64" i="8"/>
  <c r="B58" i="8"/>
  <c r="E56" i="8"/>
  <c r="B55" i="8"/>
  <c r="B45" i="8"/>
  <c r="D48" i="8" s="1"/>
  <c r="F42" i="8"/>
  <c r="D42" i="8"/>
  <c r="G41" i="8"/>
  <c r="E41" i="8"/>
  <c r="B34" i="8"/>
  <c r="F44" i="8" s="1"/>
  <c r="B30" i="8"/>
  <c r="B8" i="5"/>
  <c r="B19" i="5"/>
  <c r="E17" i="5"/>
  <c r="D17" i="5"/>
  <c r="C17" i="5"/>
  <c r="B17" i="5"/>
  <c r="B18" i="5" s="1"/>
  <c r="D33" i="3"/>
  <c r="C33" i="3"/>
  <c r="B33" i="3"/>
  <c r="B18" i="3"/>
  <c r="D44" i="8" l="1"/>
  <c r="D45" i="8" s="1"/>
  <c r="E39" i="8" s="1"/>
  <c r="D49" i="8"/>
  <c r="E38" i="8"/>
  <c r="E42" i="8" s="1"/>
  <c r="E40" i="8"/>
  <c r="D46" i="8"/>
  <c r="F45" i="8"/>
  <c r="F46" i="8" s="1"/>
  <c r="C37" i="3"/>
  <c r="C35" i="3"/>
  <c r="G39" i="8" l="1"/>
  <c r="G38" i="8"/>
  <c r="G40" i="8"/>
  <c r="C39" i="3"/>
  <c r="B57" i="8" s="1"/>
  <c r="D58" i="8" s="1"/>
  <c r="B70" i="8" s="1"/>
  <c r="D52" i="8" l="1"/>
  <c r="D50" i="8"/>
  <c r="G67" i="8" s="1"/>
  <c r="H67" i="8" s="1"/>
  <c r="G42" i="8"/>
  <c r="G63" i="8"/>
  <c r="H63" i="8" s="1"/>
  <c r="G61" i="8"/>
  <c r="H61" i="8" s="1"/>
  <c r="G62" i="8"/>
  <c r="H62" i="8" s="1"/>
  <c r="D51" i="8"/>
  <c r="G70" i="8"/>
  <c r="H70" i="8" s="1"/>
  <c r="G69" i="8"/>
  <c r="H69" i="8" s="1"/>
  <c r="G66" i="8" l="1"/>
  <c r="H66" i="8" s="1"/>
  <c r="G65" i="8"/>
  <c r="H65" i="8" s="1"/>
  <c r="H73" i="8" s="1"/>
  <c r="G77" i="8" s="1"/>
  <c r="G71" i="8"/>
  <c r="H71" i="8" s="1"/>
  <c r="H75" i="8" l="1"/>
  <c r="H74" i="8"/>
</calcChain>
</file>

<file path=xl/sharedStrings.xml><?xml version="1.0" encoding="utf-8"?>
<sst xmlns="http://schemas.openxmlformats.org/spreadsheetml/2006/main" count="152" uniqueCount="118">
  <si>
    <t>HPLC System Suitability Report</t>
  </si>
  <si>
    <t>Analysis Data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</si>
  <si>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</si>
  <si>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</si>
  <si>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</si>
  <si>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</si>
  <si>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</si>
  <si>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</si>
  <si>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</si>
  <si>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</si>
  <si>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</si>
  <si>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</si>
  <si>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</si>
  <si>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</si>
  <si>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</si>
  <si>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</si>
  <si>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</si>
  <si>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</si>
  <si>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</si>
  <si>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</si>
  <si>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</si>
  <si>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</si>
  <si>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</si>
  <si>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</si>
  <si>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</si>
  <si>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</si>
  <si>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</si>
  <si>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</si>
  <si>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</si>
  <si>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</si>
  <si>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</si>
  <si>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</si>
  <si>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</si>
  <si>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</si>
  <si>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</si>
  <si>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</si>
  <si>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</si>
  <si>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</si>
  <si>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</si>
  <si>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</si>
  <si>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</si>
  <si>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</si>
  <si>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</si>
  <si>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</si>
  <si>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t>Inj</t>
  </si>
  <si>
    <t>Response:</t>
  </si>
  <si>
    <t>Normalised Response: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</si>
  <si>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</si>
  <si>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</si>
  <si>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</si>
  <si>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</si>
  <si>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</si>
  <si>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</si>
  <si>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</si>
  <si>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</si>
  <si>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</si>
  <si>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</si>
  <si>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</si>
  <si>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</si>
  <si>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</si>
  <si>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</si>
  <si>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</si>
  <si>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</si>
  <si>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</si>
  <si>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</si>
  <si>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</si>
  <si>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</si>
  <si>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</si>
  <si>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</si>
  <si>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</si>
  <si>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</si>
  <si>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t>Assay Smp A</t>
  </si>
  <si>
    <t>Assay Smp B</t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</si>
  <si>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</si>
  <si>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</si>
  <si>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</si>
  <si>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</si>
  <si>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</si>
  <si>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</si>
  <si>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</si>
  <si>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</si>
  <si>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</si>
  <si>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</si>
  <si>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</si>
  <si>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</si>
  <si>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</si>
  <si>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</si>
  <si>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</si>
  <si>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Dr. Sarah Mwangi</t>
  </si>
  <si>
    <t>CHLORAMPHENICOL ORAL SUSPENSION</t>
  </si>
  <si>
    <t>NDQD201605960</t>
  </si>
  <si>
    <t>Chloramphenicol Palmitate BP</t>
  </si>
  <si>
    <t>Each 5 mL contains: Chloramphenicol Plamitate BP equivalent to Chloramphenicol 125 mg</t>
  </si>
  <si>
    <t xml:space="preserve">Assay </t>
  </si>
  <si>
    <t>Chloramphenicol Plamitate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</si>
  <si>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2400</t>
    </r>
  </si>
  <si>
    <t>Chloramphenicol BP</t>
  </si>
  <si>
    <t>Chloramphenicol Palmitate</t>
  </si>
  <si>
    <t>C81-1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</si>
  <si>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</si>
  <si>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</si>
  <si>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</si>
  <si>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</si>
  <si>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</si>
  <si>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</si>
  <si>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</si>
  <si>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</si>
  <si>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</si>
  <si>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</si>
  <si>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</si>
  <si>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</si>
  <si>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</si>
  <si>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</si>
  <si>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</si>
  <si>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</si>
  <si>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 xml:space="preserve"> Each 5 mL contains: Chloramphenicol Palmitate BP equivalent to Chloramphenicol 125 mg</t>
  </si>
  <si>
    <t>Dr Sarah Mwangi</t>
  </si>
  <si>
    <t>25th July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</si>
</sst>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</numFmts>
  <fonts count="3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u/>
      <sz val="14"/>
      <color rgb="FF000000"/>
      <name val="Book Antiqua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1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1"/>
      <color rgb="FF000000"/>
      <name val="Book Antiqua"/>
      <family val="1"/>
    </font>
    <font>
      <sz val="10"/>
      <color rgb="FF000000"/>
      <name val="Arial"/>
      <family val="2"/>
    </font>
    <font>
      <b/>
      <sz val="72"/>
      <color rgb="FF000000"/>
      <name val="Book Antiqua"/>
      <family val="1"/>
    </font>
    <font>
      <sz val="10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1" fillId="0" borderId="0"/>
  </cellStyleXfs>
  <cellXfs count="251">
    <xf numFmtId="0" fontId="0" fillId="0" borderId="0" xfId="0" applyFill="1"/>
    <xf numFmtId="0" fontId="1" fillId="0" borderId="0" xfId="0" applyFont="1" applyFill="1"/>
    <xf numFmtId="0" fontId="2" fillId="0" borderId="0" xfId="0" applyFont="1" applyFill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6" fillId="2" borderId="3" xfId="0" applyFont="1" applyFill="1" applyBorder="1" applyAlignment="1" applyProtection="1">
      <alignment horizontal="center"/>
      <protection locked="0"/>
    </xf>
    <xf numFmtId="2" fontId="6" fillId="2" borderId="3" xfId="0" applyNumberFormat="1" applyFont="1" applyFill="1" applyBorder="1" applyAlignment="1" applyProtection="1">
      <alignment horizontal="center"/>
      <protection locked="0"/>
    </xf>
    <xf numFmtId="2" fontId="6" fillId="2" borderId="4" xfId="0" applyNumberFormat="1" applyFont="1" applyFill="1" applyBorder="1" applyAlignment="1" applyProtection="1">
      <alignment horizontal="center"/>
      <protection locked="0"/>
    </xf>
    <xf numFmtId="0" fontId="6" fillId="2" borderId="5" xfId="0" applyFont="1" applyFill="1" applyBorder="1" applyAlignment="1" applyProtection="1">
      <alignment horizontal="center"/>
      <protection locked="0"/>
    </xf>
    <xf numFmtId="2" fontId="6" fillId="2" borderId="5" xfId="0" applyNumberFormat="1" applyFont="1" applyFill="1" applyBorder="1" applyAlignment="1" applyProtection="1">
      <alignment horizontal="center"/>
      <protection locked="0"/>
    </xf>
    <xf numFmtId="0" fontId="5" fillId="0" borderId="4" xfId="0" applyFont="1" applyFill="1" applyBorder="1"/>
    <xf numFmtId="1" fontId="4" fillId="3" borderId="2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5" fillId="0" borderId="3" xfId="0" applyFont="1" applyFill="1" applyBorder="1"/>
    <xf numFmtId="10" fontId="4" fillId="4" borderId="1" xfId="0" applyNumberFormat="1" applyFont="1" applyFill="1" applyBorder="1" applyAlignment="1">
      <alignment horizontal="center"/>
    </xf>
    <xf numFmtId="165" fontId="4" fillId="0" borderId="0" xfId="0" applyNumberFormat="1" applyFont="1" applyFill="1" applyAlignment="1">
      <alignment horizontal="center"/>
    </xf>
    <xf numFmtId="0" fontId="5" fillId="0" borderId="5" xfId="0" applyFont="1" applyFill="1" applyBorder="1"/>
    <xf numFmtId="0" fontId="4" fillId="3" borderId="1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0" xfId="0" applyFont="1" applyFill="1" applyAlignment="1" applyProtection="1">
      <alignment horizontal="left"/>
      <protection locked="0"/>
    </xf>
    <xf numFmtId="0" fontId="2" fillId="0" borderId="8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2" fillId="0" borderId="6" xfId="0" applyFont="1" applyFill="1" applyBorder="1"/>
    <xf numFmtId="0" fontId="1" fillId="0" borderId="9" xfId="0" applyFont="1" applyFill="1" applyBorder="1"/>
    <xf numFmtId="0" fontId="2" fillId="0" borderId="9" xfId="0" applyFont="1" applyFill="1" applyBorder="1"/>
    <xf numFmtId="0" fontId="4" fillId="0" borderId="0" xfId="0" applyFont="1" applyFill="1" applyAlignment="1">
      <alignment horizontal="right"/>
    </xf>
    <xf numFmtId="0" fontId="5" fillId="0" borderId="0" xfId="0" applyFont="1" applyFill="1"/>
    <xf numFmtId="2" fontId="4" fillId="0" borderId="45" xfId="0" applyNumberFormat="1" applyFont="1" applyFill="1" applyBorder="1" applyAlignment="1">
      <alignment horizontal="center" wrapText="1"/>
    </xf>
    <xf numFmtId="2" fontId="4" fillId="0" borderId="39" xfId="0" applyNumberFormat="1" applyFont="1" applyFill="1" applyBorder="1" applyAlignment="1">
      <alignment horizontal="center" wrapText="1"/>
    </xf>
    <xf numFmtId="2" fontId="1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0" fillId="0" borderId="0" xfId="0" applyFill="1"/>
    <xf numFmtId="164" fontId="5" fillId="2" borderId="46" xfId="0" applyNumberFormat="1" applyFont="1" applyFill="1" applyBorder="1" applyAlignment="1" applyProtection="1">
      <alignment horizontal="center"/>
      <protection locked="0"/>
    </xf>
    <xf numFmtId="164" fontId="5" fillId="2" borderId="20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Alignment="1">
      <alignment horizontal="center"/>
    </xf>
    <xf numFmtId="164" fontId="5" fillId="0" borderId="11" xfId="0" applyNumberFormat="1" applyFont="1" applyFill="1" applyBorder="1" applyAlignment="1">
      <alignment horizontal="center"/>
    </xf>
    <xf numFmtId="164" fontId="5" fillId="2" borderId="21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73" fontId="4" fillId="4" borderId="46" xfId="0" applyNumberFormat="1" applyFont="1" applyFill="1" applyBorder="1" applyAlignment="1">
      <alignment horizontal="center"/>
    </xf>
    <xf numFmtId="173" fontId="1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5" fillId="0" borderId="46" xfId="0" applyNumberFormat="1" applyFont="1" applyFill="1" applyBorder="1" applyAlignment="1">
      <alignment horizontal="center"/>
    </xf>
    <xf numFmtId="173" fontId="5" fillId="0" borderId="46" xfId="0" applyNumberFormat="1" applyFont="1" applyFill="1" applyBorder="1" applyAlignment="1">
      <alignment horizontal="center"/>
    </xf>
    <xf numFmtId="173" fontId="2" fillId="0" borderId="0" xfId="0" applyNumberFormat="1" applyFont="1" applyFill="1" applyAlignment="1">
      <alignment horizontal="center"/>
    </xf>
    <xf numFmtId="173" fontId="5" fillId="0" borderId="0" xfId="0" applyNumberFormat="1" applyFont="1" applyFill="1" applyAlignment="1">
      <alignment horizontal="center"/>
    </xf>
    <xf numFmtId="173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5" fillId="0" borderId="46" xfId="0" applyNumberFormat="1" applyFont="1" applyFill="1" applyBorder="1" applyAlignment="1">
      <alignment horizontal="center" wrapText="1"/>
    </xf>
    <xf numFmtId="172" fontId="4" fillId="4" borderId="47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Alignment="1">
      <alignment horizontal="center" wrapText="1"/>
    </xf>
    <xf numFmtId="172" fontId="1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wrapText="1"/>
    </xf>
    <xf numFmtId="0" fontId="2" fillId="0" borderId="7" xfId="0" applyFont="1" applyFill="1" applyBorder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0" fontId="2" fillId="0" borderId="7" xfId="0" applyNumberFormat="1" applyFont="1" applyFill="1" applyBorder="1"/>
    <xf numFmtId="2" fontId="2" fillId="0" borderId="0" xfId="0" applyNumberFormat="1" applyFont="1" applyFill="1" applyAlignment="1">
      <alignment horizontal="center"/>
    </xf>
    <xf numFmtId="10" fontId="2" fillId="0" borderId="0" xfId="0" applyNumberFormat="1" applyFont="1" applyFill="1" applyAlignment="1">
      <alignment horizontal="center"/>
    </xf>
    <xf numFmtId="0" fontId="0" fillId="0" borderId="0" xfId="0" applyFill="1"/>
    <xf numFmtId="0" fontId="4" fillId="0" borderId="8" xfId="0" applyFont="1" applyFill="1" applyBorder="1"/>
    <xf numFmtId="0" fontId="4" fillId="0" borderId="8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6" xfId="0" applyFont="1" applyFill="1" applyBorder="1"/>
    <xf numFmtId="0" fontId="5" fillId="0" borderId="0" xfId="0" applyFont="1" applyFill="1"/>
    <xf numFmtId="0" fontId="5" fillId="0" borderId="0" xfId="0" applyFont="1" applyFill="1"/>
    <xf numFmtId="0" fontId="5" fillId="0" borderId="6" xfId="0" applyFont="1" applyFill="1" applyBorder="1"/>
    <xf numFmtId="0" fontId="4" fillId="0" borderId="9" xfId="0" applyFont="1" applyFill="1" applyBorder="1"/>
    <xf numFmtId="0" fontId="4" fillId="0" borderId="0" xfId="0" applyFont="1" applyFill="1"/>
    <xf numFmtId="0" fontId="5" fillId="0" borderId="9" xfId="0" applyFont="1" applyFill="1" applyBorder="1"/>
    <xf numFmtId="2" fontId="2" fillId="0" borderId="0" xfId="0" applyNumberFormat="1" applyFont="1" applyFill="1" applyAlignment="1">
      <alignment horizontal="center"/>
    </xf>
    <xf numFmtId="10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172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0" fontId="0" fillId="0" borderId="0" xfId="0" applyFill="1" applyAlignment="1">
      <alignment horizontal="right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5" fillId="0" borderId="0" xfId="0" applyFont="1" applyFill="1" applyProtection="1">
      <protection locked="0"/>
    </xf>
    <xf numFmtId="174" fontId="5" fillId="0" borderId="0" xfId="0" applyNumberFormat="1" applyFont="1" applyFill="1" applyProtection="1">
      <protection locked="0"/>
    </xf>
    <xf numFmtId="0" fontId="9" fillId="2" borderId="0" xfId="0" applyFont="1" applyFill="1" applyAlignment="1" applyProtection="1">
      <alignment horizontal="center"/>
      <protection locked="0"/>
    </xf>
    <xf numFmtId="0" fontId="10" fillId="2" borderId="0" xfId="0" applyFont="1" applyFill="1" applyAlignment="1" applyProtection="1">
      <alignment horizontal="center"/>
      <protection locked="0"/>
    </xf>
    <xf numFmtId="0" fontId="10" fillId="2" borderId="13" xfId="0" applyFont="1" applyFill="1" applyBorder="1" applyAlignment="1" applyProtection="1">
      <alignment horizontal="center"/>
      <protection locked="0"/>
    </xf>
    <xf numFmtId="0" fontId="10" fillId="2" borderId="12" xfId="0" applyFont="1" applyFill="1" applyBorder="1" applyAlignment="1" applyProtection="1">
      <alignment horizontal="center"/>
      <protection locked="0"/>
    </xf>
    <xf numFmtId="0" fontId="10" fillId="2" borderId="40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 applyProtection="1">
      <alignment horizontal="center"/>
      <protection locked="0"/>
    </xf>
    <xf numFmtId="0" fontId="10" fillId="2" borderId="34" xfId="0" applyFont="1" applyFill="1" applyBorder="1" applyAlignment="1" applyProtection="1">
      <alignment horizontal="center"/>
      <protection locked="0"/>
    </xf>
    <xf numFmtId="2" fontId="10" fillId="2" borderId="0" xfId="0" applyNumberFormat="1" applyFont="1" applyFill="1" applyAlignment="1" applyProtection="1">
      <alignment horizontal="center"/>
      <protection locked="0"/>
    </xf>
    <xf numFmtId="0" fontId="1" fillId="0" borderId="8" xfId="0" applyFont="1" applyFill="1" applyBorder="1" applyAlignment="1">
      <alignment horizontal="center"/>
    </xf>
    <xf numFmtId="0" fontId="16" fillId="0" borderId="0" xfId="0" applyFont="1" applyFill="1"/>
    <xf numFmtId="0" fontId="17" fillId="0" borderId="0" xfId="0" applyFont="1" applyFill="1" applyProtection="1">
      <protection locked="0"/>
    </xf>
    <xf numFmtId="0" fontId="19" fillId="2" borderId="0" xfId="0" applyFont="1" applyFill="1" applyAlignment="1" applyProtection="1">
      <alignment horizontal="left"/>
      <protection locked="0"/>
    </xf>
    <xf numFmtId="2" fontId="20" fillId="2" borderId="3" xfId="0" applyNumberFormat="1" applyFont="1" applyFill="1" applyBorder="1" applyAlignment="1" applyProtection="1">
      <alignment horizontal="center"/>
      <protection locked="0"/>
    </xf>
    <xf numFmtId="0" fontId="23" fillId="0" borderId="0" xfId="1" applyFont="1" applyFill="1"/>
    <xf numFmtId="0" fontId="21" fillId="0" borderId="0" xfId="1" applyFill="1"/>
    <xf numFmtId="0" fontId="27" fillId="0" borderId="0" xfId="1" applyFont="1" applyFill="1"/>
    <xf numFmtId="0" fontId="19" fillId="0" borderId="0" xfId="1" applyFont="1" applyFill="1" applyProtection="1">
      <protection locked="0"/>
    </xf>
    <xf numFmtId="0" fontId="19" fillId="0" borderId="0" xfId="1" applyFont="1" applyFill="1"/>
    <xf numFmtId="166" fontId="19" fillId="2" borderId="0" xfId="1" applyNumberFormat="1" applyFont="1" applyFill="1" applyAlignment="1" applyProtection="1">
      <alignment horizontal="left"/>
      <protection locked="0"/>
    </xf>
    <xf numFmtId="166" fontId="28" fillId="0" borderId="0" xfId="1" applyNumberFormat="1" applyFont="1" applyFill="1" applyAlignment="1">
      <alignment horizontal="left"/>
    </xf>
    <xf numFmtId="0" fontId="29" fillId="0" borderId="0" xfId="1" applyFont="1" applyFill="1"/>
    <xf numFmtId="0" fontId="27" fillId="0" borderId="0" xfId="1" applyFont="1" applyFill="1" applyAlignment="1">
      <alignment horizontal="right"/>
    </xf>
    <xf numFmtId="0" fontId="28" fillId="0" borderId="0" xfId="1" applyFont="1" applyFill="1" applyAlignment="1">
      <alignment horizontal="right"/>
    </xf>
    <xf numFmtId="0" fontId="18" fillId="2" borderId="0" xfId="1" applyFont="1" applyFill="1" applyAlignment="1" applyProtection="1">
      <alignment horizontal="center"/>
      <protection locked="0"/>
    </xf>
    <xf numFmtId="0" fontId="30" fillId="0" borderId="0" xfId="1" applyFont="1" applyFill="1" applyAlignment="1">
      <alignment vertical="center" wrapText="1"/>
    </xf>
    <xf numFmtId="0" fontId="15" fillId="0" borderId="0" xfId="1" applyFont="1" applyFill="1" applyAlignment="1">
      <alignment horizontal="center"/>
    </xf>
    <xf numFmtId="0" fontId="27" fillId="0" borderId="0" xfId="1" applyFont="1" applyFill="1" applyAlignment="1">
      <alignment horizontal="center"/>
    </xf>
    <xf numFmtId="0" fontId="31" fillId="0" borderId="0" xfId="1" applyFont="1" applyFill="1"/>
    <xf numFmtId="0" fontId="32" fillId="0" borderId="0" xfId="1" applyFont="1" applyFill="1"/>
    <xf numFmtId="0" fontId="27" fillId="0" borderId="0" xfId="1" applyFont="1" applyFill="1" applyAlignment="1">
      <alignment vertical="center" wrapText="1"/>
    </xf>
    <xf numFmtId="0" fontId="33" fillId="0" borderId="0" xfId="1" applyFont="1" applyFill="1"/>
    <xf numFmtId="2" fontId="27" fillId="0" borderId="0" xfId="1" applyNumberFormat="1" applyFont="1" applyFill="1" applyAlignment="1">
      <alignment horizontal="center"/>
    </xf>
    <xf numFmtId="0" fontId="25" fillId="0" borderId="0" xfId="1" applyFont="1" applyFill="1" applyAlignment="1">
      <alignment horizontal="left" vertical="center" wrapText="1"/>
    </xf>
    <xf numFmtId="167" fontId="27" fillId="0" borderId="0" xfId="1" applyNumberFormat="1" applyFont="1" applyFill="1" applyAlignment="1">
      <alignment horizontal="center"/>
    </xf>
    <xf numFmtId="0" fontId="28" fillId="0" borderId="0" xfId="1" applyFont="1" applyFill="1"/>
    <xf numFmtId="0" fontId="28" fillId="0" borderId="10" xfId="1" applyFont="1" applyFill="1" applyBorder="1" applyAlignment="1">
      <alignment horizontal="right"/>
    </xf>
    <xf numFmtId="0" fontId="27" fillId="0" borderId="30" xfId="1" applyFont="1" applyFill="1" applyBorder="1"/>
    <xf numFmtId="0" fontId="27" fillId="0" borderId="31" xfId="1" applyFont="1" applyFill="1" applyBorder="1"/>
    <xf numFmtId="0" fontId="28" fillId="0" borderId="11" xfId="1" applyFont="1" applyFill="1" applyBorder="1" applyAlignment="1">
      <alignment horizontal="right"/>
    </xf>
    <xf numFmtId="0" fontId="18" fillId="2" borderId="12" xfId="1" applyFont="1" applyFill="1" applyBorder="1" applyAlignment="1" applyProtection="1">
      <alignment horizontal="center"/>
      <protection locked="0"/>
    </xf>
    <xf numFmtId="0" fontId="27" fillId="0" borderId="13" xfId="1" applyFont="1" applyFill="1" applyBorder="1" applyAlignment="1">
      <alignment horizontal="center"/>
    </xf>
    <xf numFmtId="0" fontId="27" fillId="0" borderId="14" xfId="1" applyFont="1" applyFill="1" applyBorder="1" applyAlignment="1">
      <alignment horizontal="center"/>
    </xf>
    <xf numFmtId="0" fontId="27" fillId="0" borderId="27" xfId="1" applyFont="1" applyFill="1" applyBorder="1" applyAlignment="1">
      <alignment horizontal="center"/>
    </xf>
    <xf numFmtId="0" fontId="27" fillId="0" borderId="15" xfId="1" applyFont="1" applyFill="1" applyBorder="1" applyAlignment="1">
      <alignment horizontal="center"/>
    </xf>
    <xf numFmtId="0" fontId="28" fillId="0" borderId="16" xfId="1" applyFont="1" applyFill="1" applyBorder="1" applyAlignment="1">
      <alignment horizontal="center"/>
    </xf>
    <xf numFmtId="168" fontId="28" fillId="0" borderId="27" xfId="1" applyNumberFormat="1" applyFont="1" applyFill="1" applyBorder="1" applyAlignment="1">
      <alignment horizontal="center"/>
    </xf>
    <xf numFmtId="168" fontId="28" fillId="0" borderId="15" xfId="1" applyNumberFormat="1" applyFont="1" applyFill="1" applyBorder="1" applyAlignment="1">
      <alignment horizontal="center"/>
    </xf>
    <xf numFmtId="0" fontId="28" fillId="0" borderId="12" xfId="1" applyFont="1" applyFill="1" applyBorder="1" applyAlignment="1">
      <alignment horizontal="center"/>
    </xf>
    <xf numFmtId="168" fontId="28" fillId="0" borderId="32" xfId="1" applyNumberFormat="1" applyFont="1" applyFill="1" applyBorder="1" applyAlignment="1">
      <alignment horizontal="center"/>
    </xf>
    <xf numFmtId="168" fontId="28" fillId="0" borderId="28" xfId="1" applyNumberFormat="1" applyFont="1" applyFill="1" applyBorder="1" applyAlignment="1">
      <alignment horizontal="center"/>
    </xf>
    <xf numFmtId="0" fontId="28" fillId="0" borderId="17" xfId="1" applyFont="1" applyFill="1" applyBorder="1" applyAlignment="1">
      <alignment horizontal="center"/>
    </xf>
    <xf numFmtId="0" fontId="18" fillId="2" borderId="41" xfId="1" applyFont="1" applyFill="1" applyBorder="1" applyAlignment="1" applyProtection="1">
      <alignment horizontal="center"/>
      <protection locked="0"/>
    </xf>
    <xf numFmtId="168" fontId="28" fillId="0" borderId="33" xfId="1" applyNumberFormat="1" applyFont="1" applyFill="1" applyBorder="1" applyAlignment="1">
      <alignment horizontal="center"/>
    </xf>
    <xf numFmtId="168" fontId="28" fillId="0" borderId="29" xfId="1" applyNumberFormat="1" applyFont="1" applyFill="1" applyBorder="1" applyAlignment="1">
      <alignment horizontal="center"/>
    </xf>
    <xf numFmtId="0" fontId="28" fillId="0" borderId="12" xfId="1" applyFont="1" applyFill="1" applyBorder="1" applyAlignment="1">
      <alignment horizontal="right"/>
    </xf>
    <xf numFmtId="1" fontId="27" fillId="5" borderId="36" xfId="1" applyNumberFormat="1" applyFont="1" applyFill="1" applyBorder="1" applyAlignment="1">
      <alignment horizontal="center"/>
    </xf>
    <xf numFmtId="168" fontId="27" fillId="5" borderId="26" xfId="1" applyNumberFormat="1" applyFont="1" applyFill="1" applyBorder="1" applyAlignment="1">
      <alignment horizontal="center"/>
    </xf>
    <xf numFmtId="1" fontId="27" fillId="5" borderId="18" xfId="1" applyNumberFormat="1" applyFont="1" applyFill="1" applyBorder="1" applyAlignment="1">
      <alignment horizontal="center"/>
    </xf>
    <xf numFmtId="168" fontId="27" fillId="5" borderId="19" xfId="1" applyNumberFormat="1" applyFont="1" applyFill="1" applyBorder="1" applyAlignment="1">
      <alignment horizontal="center"/>
    </xf>
    <xf numFmtId="0" fontId="28" fillId="0" borderId="37" xfId="1" applyFont="1" applyFill="1" applyBorder="1" applyAlignment="1">
      <alignment horizontal="right"/>
    </xf>
    <xf numFmtId="0" fontId="18" fillId="2" borderId="42" xfId="1" applyFont="1" applyFill="1" applyBorder="1" applyAlignment="1" applyProtection="1">
      <alignment horizontal="center"/>
      <protection locked="0"/>
    </xf>
    <xf numFmtId="0" fontId="18" fillId="2" borderId="39" xfId="1" applyFont="1" applyFill="1" applyBorder="1" applyAlignment="1" applyProtection="1">
      <alignment horizontal="center"/>
      <protection locked="0"/>
    </xf>
    <xf numFmtId="0" fontId="28" fillId="0" borderId="0" xfId="1" applyFont="1" applyFill="1" applyAlignment="1" applyProtection="1">
      <alignment horizontal="center"/>
      <protection locked="0"/>
    </xf>
    <xf numFmtId="0" fontId="28" fillId="0" borderId="14" xfId="1" applyFont="1" applyFill="1" applyBorder="1" applyAlignment="1">
      <alignment horizontal="right"/>
    </xf>
    <xf numFmtId="2" fontId="28" fillId="5" borderId="38" xfId="1" applyNumberFormat="1" applyFont="1" applyFill="1" applyBorder="1" applyAlignment="1">
      <alignment horizontal="center"/>
    </xf>
    <xf numFmtId="0" fontId="28" fillId="0" borderId="0" xfId="1" applyFont="1" applyFill="1" applyAlignment="1">
      <alignment horizontal="center"/>
    </xf>
    <xf numFmtId="2" fontId="28" fillId="5" borderId="20" xfId="1" applyNumberFormat="1" applyFont="1" applyFill="1" applyBorder="1" applyAlignment="1">
      <alignment horizontal="center"/>
    </xf>
    <xf numFmtId="2" fontId="28" fillId="0" borderId="0" xfId="1" applyNumberFormat="1" applyFont="1" applyFill="1" applyAlignment="1">
      <alignment horizontal="center"/>
    </xf>
    <xf numFmtId="2" fontId="28" fillId="6" borderId="38" xfId="1" applyNumberFormat="1" applyFont="1" applyFill="1" applyBorder="1" applyAlignment="1">
      <alignment horizontal="center"/>
    </xf>
    <xf numFmtId="2" fontId="28" fillId="6" borderId="20" xfId="1" applyNumberFormat="1" applyFont="1" applyFill="1" applyBorder="1" applyAlignment="1">
      <alignment horizontal="center"/>
    </xf>
    <xf numFmtId="2" fontId="28" fillId="5" borderId="21" xfId="1" applyNumberFormat="1" applyFont="1" applyFill="1" applyBorder="1" applyAlignment="1">
      <alignment horizontal="center"/>
    </xf>
    <xf numFmtId="0" fontId="18" fillId="2" borderId="38" xfId="1" applyFont="1" applyFill="1" applyBorder="1" applyAlignment="1" applyProtection="1">
      <alignment horizontal="center"/>
      <protection locked="0"/>
    </xf>
    <xf numFmtId="0" fontId="28" fillId="0" borderId="36" xfId="1" applyFont="1" applyFill="1" applyBorder="1" applyAlignment="1">
      <alignment horizontal="right"/>
    </xf>
    <xf numFmtId="2" fontId="28" fillId="5" borderId="15" xfId="1" applyNumberFormat="1" applyFont="1" applyFill="1" applyBorder="1" applyAlignment="1">
      <alignment horizontal="center"/>
    </xf>
    <xf numFmtId="168" fontId="27" fillId="0" borderId="0" xfId="1" applyNumberFormat="1" applyFont="1" applyFill="1" applyAlignment="1">
      <alignment horizontal="center"/>
    </xf>
    <xf numFmtId="0" fontId="28" fillId="0" borderId="39" xfId="1" applyFont="1" applyFill="1" applyBorder="1" applyAlignment="1">
      <alignment horizontal="right"/>
    </xf>
    <xf numFmtId="168" fontId="27" fillId="6" borderId="39" xfId="1" applyNumberFormat="1" applyFont="1" applyFill="1" applyBorder="1" applyAlignment="1">
      <alignment horizontal="center"/>
    </xf>
    <xf numFmtId="10" fontId="28" fillId="0" borderId="0" xfId="1" applyNumberFormat="1" applyFont="1" applyFill="1" applyAlignment="1">
      <alignment horizontal="center"/>
    </xf>
    <xf numFmtId="0" fontId="28" fillId="0" borderId="20" xfId="1" applyFont="1" applyFill="1" applyBorder="1" applyAlignment="1">
      <alignment horizontal="right"/>
    </xf>
    <xf numFmtId="10" fontId="28" fillId="5" borderId="20" xfId="1" applyNumberFormat="1" applyFont="1" applyFill="1" applyBorder="1" applyAlignment="1">
      <alignment horizontal="center"/>
    </xf>
    <xf numFmtId="0" fontId="28" fillId="0" borderId="21" xfId="1" applyFont="1" applyFill="1" applyBorder="1" applyAlignment="1">
      <alignment horizontal="right"/>
    </xf>
    <xf numFmtId="0" fontId="28" fillId="6" borderId="21" xfId="1" applyFont="1" applyFill="1" applyBorder="1" applyAlignment="1">
      <alignment horizontal="center"/>
    </xf>
    <xf numFmtId="0" fontId="27" fillId="0" borderId="0" xfId="1" applyFont="1" applyFill="1" applyAlignment="1">
      <alignment horizontal="left"/>
    </xf>
    <xf numFmtId="0" fontId="28" fillId="0" borderId="0" xfId="1" applyFont="1" applyFill="1" applyAlignment="1">
      <alignment horizontal="left"/>
    </xf>
    <xf numFmtId="169" fontId="18" fillId="2" borderId="0" xfId="1" applyNumberFormat="1" applyFont="1" applyFill="1" applyAlignment="1" applyProtection="1">
      <alignment horizontal="center"/>
      <protection locked="0"/>
    </xf>
    <xf numFmtId="171" fontId="18" fillId="2" borderId="0" xfId="1" applyNumberFormat="1" applyFont="1" applyFill="1" applyAlignment="1" applyProtection="1">
      <alignment horizontal="center"/>
      <protection locked="0"/>
    </xf>
    <xf numFmtId="172" fontId="27" fillId="0" borderId="0" xfId="1" applyNumberFormat="1" applyFont="1" applyFill="1" applyAlignment="1" applyProtection="1">
      <alignment horizontal="center"/>
      <protection locked="0"/>
    </xf>
    <xf numFmtId="169" fontId="27" fillId="0" borderId="0" xfId="1" applyNumberFormat="1" applyFont="1" applyFill="1" applyAlignment="1">
      <alignment horizontal="center"/>
    </xf>
    <xf numFmtId="170" fontId="27" fillId="0" borderId="0" xfId="1" applyNumberFormat="1" applyFont="1" applyFill="1" applyAlignment="1">
      <alignment horizontal="center"/>
    </xf>
    <xf numFmtId="2" fontId="16" fillId="0" borderId="46" xfId="1" applyNumberFormat="1" applyFont="1" applyFill="1" applyBorder="1" applyAlignment="1">
      <alignment horizontal="center" wrapText="1"/>
    </xf>
    <xf numFmtId="2" fontId="27" fillId="0" borderId="23" xfId="1" applyNumberFormat="1" applyFont="1" applyFill="1" applyBorder="1" applyAlignment="1">
      <alignment horizontal="center"/>
    </xf>
    <xf numFmtId="0" fontId="27" fillId="0" borderId="23" xfId="1" applyFont="1" applyFill="1" applyBorder="1" applyAlignment="1">
      <alignment horizontal="center"/>
    </xf>
    <xf numFmtId="0" fontId="28" fillId="0" borderId="10" xfId="1" applyFont="1" applyFill="1" applyBorder="1" applyAlignment="1">
      <alignment horizontal="center"/>
    </xf>
    <xf numFmtId="2" fontId="28" fillId="0" borderId="23" xfId="1" applyNumberFormat="1" applyFont="1" applyFill="1" applyBorder="1" applyAlignment="1">
      <alignment horizontal="center"/>
    </xf>
    <xf numFmtId="10" fontId="28" fillId="0" borderId="13" xfId="1" applyNumberFormat="1" applyFont="1" applyFill="1" applyBorder="1" applyAlignment="1">
      <alignment horizontal="center" vertical="center"/>
    </xf>
    <xf numFmtId="0" fontId="28" fillId="0" borderId="11" xfId="1" applyFont="1" applyFill="1" applyBorder="1" applyAlignment="1">
      <alignment horizontal="center"/>
    </xf>
    <xf numFmtId="2" fontId="28" fillId="0" borderId="24" xfId="1" applyNumberFormat="1" applyFont="1" applyFill="1" applyBorder="1" applyAlignment="1">
      <alignment horizontal="center"/>
    </xf>
    <xf numFmtId="10" fontId="28" fillId="0" borderId="12" xfId="1" applyNumberFormat="1" applyFont="1" applyFill="1" applyBorder="1" applyAlignment="1">
      <alignment horizontal="center" vertical="center"/>
    </xf>
    <xf numFmtId="0" fontId="28" fillId="0" borderId="34" xfId="1" applyFont="1" applyFill="1" applyBorder="1" applyAlignment="1">
      <alignment horizontal="center"/>
    </xf>
    <xf numFmtId="0" fontId="28" fillId="0" borderId="23" xfId="1" applyFont="1" applyFill="1" applyBorder="1" applyAlignment="1">
      <alignment horizontal="center"/>
    </xf>
    <xf numFmtId="0" fontId="28" fillId="0" borderId="24" xfId="1" applyFont="1" applyFill="1" applyBorder="1" applyAlignment="1">
      <alignment horizontal="center"/>
    </xf>
    <xf numFmtId="0" fontId="28" fillId="0" borderId="25" xfId="1" applyFont="1" applyFill="1" applyBorder="1" applyAlignment="1">
      <alignment horizontal="center"/>
    </xf>
    <xf numFmtId="2" fontId="28" fillId="0" borderId="25" xfId="1" applyNumberFormat="1" applyFont="1" applyFill="1" applyBorder="1" applyAlignment="1">
      <alignment horizontal="center"/>
    </xf>
    <xf numFmtId="10" fontId="28" fillId="0" borderId="35" xfId="1" applyNumberFormat="1" applyFont="1" applyFill="1" applyBorder="1" applyAlignment="1">
      <alignment horizontal="center" vertical="center"/>
    </xf>
    <xf numFmtId="0" fontId="28" fillId="0" borderId="34" xfId="1" applyFont="1" applyFill="1" applyBorder="1" applyAlignment="1">
      <alignment horizontal="right"/>
    </xf>
    <xf numFmtId="2" fontId="19" fillId="0" borderId="35" xfId="1" applyNumberFormat="1" applyFont="1" applyFill="1" applyBorder="1" applyAlignment="1">
      <alignment horizontal="center"/>
    </xf>
    <xf numFmtId="0" fontId="28" fillId="0" borderId="22" xfId="1" applyFont="1" applyFill="1" applyBorder="1" applyAlignment="1">
      <alignment horizontal="right"/>
    </xf>
    <xf numFmtId="10" fontId="18" fillId="6" borderId="17" xfId="1" applyNumberFormat="1" applyFont="1" applyFill="1" applyBorder="1" applyAlignment="1">
      <alignment horizontal="center"/>
    </xf>
    <xf numFmtId="10" fontId="18" fillId="5" borderId="43" xfId="1" applyNumberFormat="1" applyFont="1" applyFill="1" applyBorder="1" applyAlignment="1">
      <alignment horizontal="center"/>
    </xf>
    <xf numFmtId="0" fontId="18" fillId="6" borderId="44" xfId="1" applyFont="1" applyFill="1" applyBorder="1" applyAlignment="1">
      <alignment horizontal="center"/>
    </xf>
    <xf numFmtId="165" fontId="18" fillId="0" borderId="0" xfId="1" applyNumberFormat="1" applyFont="1" applyFill="1" applyAlignment="1">
      <alignment horizontal="center"/>
    </xf>
    <xf numFmtId="0" fontId="25" fillId="0" borderId="7" xfId="1" applyFont="1" applyFill="1" applyBorder="1" applyAlignment="1">
      <alignment horizontal="left" vertical="center" wrapText="1"/>
    </xf>
    <xf numFmtId="0" fontId="28" fillId="0" borderId="7" xfId="1" applyFont="1" applyFill="1" applyBorder="1"/>
    <xf numFmtId="0" fontId="28" fillId="0" borderId="7" xfId="1" applyFont="1" applyFill="1" applyBorder="1" applyAlignment="1">
      <alignment horizontal="center"/>
    </xf>
    <xf numFmtId="0" fontId="28" fillId="0" borderId="6" xfId="1" applyFont="1" applyFill="1" applyBorder="1" applyProtection="1">
      <protection locked="0"/>
    </xf>
    <xf numFmtId="0" fontId="28" fillId="0" borderId="6" xfId="1" applyFont="1" applyFill="1" applyBorder="1"/>
    <xf numFmtId="0" fontId="27" fillId="0" borderId="9" xfId="1" applyFont="1" applyFill="1" applyBorder="1" applyProtection="1">
      <protection locked="0"/>
    </xf>
    <xf numFmtId="0" fontId="28" fillId="0" borderId="9" xfId="1" applyFont="1" applyFill="1" applyBorder="1"/>
    <xf numFmtId="0" fontId="8" fillId="0" borderId="45" xfId="0" applyFont="1" applyFill="1" applyBorder="1" applyAlignment="1">
      <alignment horizontal="center"/>
    </xf>
    <xf numFmtId="0" fontId="8" fillId="0" borderId="48" xfId="0" applyFont="1" applyFill="1" applyBorder="1" applyAlignment="1">
      <alignment horizontal="center"/>
    </xf>
    <xf numFmtId="0" fontId="8" fillId="0" borderId="4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27" fillId="0" borderId="0" xfId="1" applyFont="1" applyFill="1" applyAlignment="1">
      <alignment horizontal="center"/>
    </xf>
    <xf numFmtId="0" fontId="25" fillId="0" borderId="10" xfId="1" applyFont="1" applyFill="1" applyBorder="1" applyAlignment="1">
      <alignment horizontal="left" vertical="center" wrapText="1"/>
    </xf>
    <xf numFmtId="0" fontId="25" fillId="0" borderId="8" xfId="1" applyFont="1" applyFill="1" applyBorder="1" applyAlignment="1">
      <alignment horizontal="left" vertical="center" wrapText="1"/>
    </xf>
    <xf numFmtId="0" fontId="25" fillId="0" borderId="34" xfId="1" applyFont="1" applyFill="1" applyBorder="1" applyAlignment="1">
      <alignment horizontal="left" vertical="center" wrapText="1"/>
    </xf>
    <xf numFmtId="0" fontId="25" fillId="0" borderId="7" xfId="1" applyFont="1" applyFill="1" applyBorder="1" applyAlignment="1">
      <alignment horizontal="left" vertical="center" wrapText="1"/>
    </xf>
    <xf numFmtId="0" fontId="27" fillId="0" borderId="8" xfId="1" applyFont="1" applyFill="1" applyBorder="1" applyAlignment="1">
      <alignment horizontal="center" vertical="center"/>
    </xf>
    <xf numFmtId="0" fontId="27" fillId="0" borderId="0" xfId="1" applyFont="1" applyFill="1" applyAlignment="1">
      <alignment horizontal="center" vertical="center"/>
    </xf>
    <xf numFmtId="0" fontId="27" fillId="0" borderId="7" xfId="1" applyFont="1" applyFill="1" applyBorder="1" applyAlignment="1">
      <alignment horizontal="center" vertical="center"/>
    </xf>
    <xf numFmtId="2" fontId="18" fillId="2" borderId="23" xfId="1" applyNumberFormat="1" applyFont="1" applyFill="1" applyBorder="1" applyAlignment="1" applyProtection="1">
      <alignment horizontal="center" vertical="center"/>
      <protection locked="0"/>
    </xf>
    <xf numFmtId="2" fontId="18" fillId="2" borderId="24" xfId="1" applyNumberFormat="1" applyFont="1" applyFill="1" applyBorder="1" applyAlignment="1" applyProtection="1">
      <alignment horizontal="center" vertical="center"/>
      <protection locked="0"/>
    </xf>
    <xf numFmtId="2" fontId="18" fillId="2" borderId="25" xfId="1" applyNumberFormat="1" applyFont="1" applyFill="1" applyBorder="1" applyAlignment="1" applyProtection="1">
      <alignment horizontal="center" vertical="center"/>
      <protection locked="0"/>
    </xf>
    <xf numFmtId="0" fontId="27" fillId="0" borderId="34" xfId="1" applyFont="1" applyFill="1" applyBorder="1" applyAlignment="1">
      <alignment horizontal="center" vertical="center"/>
    </xf>
    <xf numFmtId="0" fontId="25" fillId="0" borderId="13" xfId="1" applyFont="1" applyFill="1" applyBorder="1" applyAlignment="1">
      <alignment horizontal="left" vertical="center" wrapText="1"/>
    </xf>
    <xf numFmtId="0" fontId="25" fillId="0" borderId="35" xfId="1" applyFont="1" applyFill="1" applyBorder="1" applyAlignment="1">
      <alignment horizontal="left" vertical="center" wrapText="1"/>
    </xf>
    <xf numFmtId="0" fontId="27" fillId="0" borderId="30" xfId="1" applyFont="1" applyFill="1" applyBorder="1" applyAlignment="1">
      <alignment horizontal="center"/>
    </xf>
    <xf numFmtId="0" fontId="27" fillId="0" borderId="49" xfId="1" applyFont="1" applyFill="1" applyBorder="1" applyAlignment="1">
      <alignment horizontal="center"/>
    </xf>
    <xf numFmtId="0" fontId="22" fillId="0" borderId="0" xfId="1" applyFont="1" applyFill="1" applyAlignment="1">
      <alignment horizontal="center" vertical="center"/>
    </xf>
    <xf numFmtId="0" fontId="24" fillId="0" borderId="0" xfId="1" applyFont="1" applyFill="1" applyAlignment="1">
      <alignment horizontal="center" vertical="center"/>
    </xf>
    <xf numFmtId="0" fontId="25" fillId="0" borderId="45" xfId="1" applyFont="1" applyFill="1" applyBorder="1" applyAlignment="1">
      <alignment horizontal="center"/>
    </xf>
    <xf numFmtId="0" fontId="25" fillId="0" borderId="48" xfId="1" applyFont="1" applyFill="1" applyBorder="1" applyAlignment="1">
      <alignment horizontal="center"/>
    </xf>
    <xf numFmtId="0" fontId="25" fillId="0" borderId="47" xfId="1" applyFont="1" applyFill="1" applyBorder="1" applyAlignment="1">
      <alignment horizontal="center"/>
    </xf>
    <xf numFmtId="0" fontId="26" fillId="0" borderId="8" xfId="1" applyFont="1" applyFill="1" applyBorder="1" applyAlignment="1">
      <alignment horizontal="center" vertical="center"/>
    </xf>
    <xf numFmtId="0" fontId="18" fillId="2" borderId="0" xfId="0" applyFont="1" applyFill="1" applyAlignment="1" applyProtection="1">
      <alignment horizontal="left"/>
      <protection locked="0"/>
    </xf>
    <xf numFmtId="0" fontId="10" fillId="2" borderId="0" xfId="0" applyFont="1" applyFill="1" applyAlignment="1" applyProtection="1">
      <alignment horizontal="left"/>
      <protection locked="0"/>
    </xf>
    <xf numFmtId="0" fontId="19" fillId="2" borderId="0" xfId="1" applyFont="1" applyFill="1" applyAlignment="1" applyProtection="1">
      <alignment horizontal="left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19" fillId="2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 applyProtection="1">
      <alignment horizontal="left"/>
      <protection locked="0"/>
    </xf>
    <xf numFmtId="0" fontId="25" fillId="0" borderId="45" xfId="1" applyFont="1" applyFill="1" applyBorder="1" applyAlignment="1">
      <alignment horizontal="justify" vertical="center" wrapText="1"/>
    </xf>
    <xf numFmtId="0" fontId="25" fillId="0" borderId="48" xfId="1" applyFont="1" applyFill="1" applyBorder="1" applyAlignment="1">
      <alignment horizontal="justify" vertical="center" wrapText="1"/>
    </xf>
    <xf numFmtId="0" fontId="25" fillId="0" borderId="47" xfId="1" applyFont="1" applyFill="1" applyBorder="1" applyAlignment="1">
      <alignment horizontal="justify" vertical="center" wrapText="1"/>
    </xf>
    <xf numFmtId="0" fontId="25" fillId="0" borderId="45" xfId="1" applyFont="1" applyFill="1" applyBorder="1" applyAlignment="1">
      <alignment horizontal="left" vertical="center" wrapText="1"/>
    </xf>
    <xf numFmtId="0" fontId="25" fillId="0" borderId="48" xfId="1" applyFont="1" applyFill="1" applyBorder="1" applyAlignment="1">
      <alignment horizontal="left" vertical="center" wrapText="1"/>
    </xf>
    <xf numFmtId="0" fontId="25" fillId="0" borderId="47" xfId="1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view="pageBreakPreview" topLeftCell="A16" zoomScale="80" zoomScaleSheetLayoutView="80" workbookViewId="0">
      <selection activeCell="Q29" sqref="Q29"/>
    </sheetView>
  </sheetViews>
  <sheetFormatPr defaultColWidth="9" defaultRowHeight="15" x14ac:dyDescent="0.3"/>
  <cols>
    <col min="1" max="1" width="29.710937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16384" width="9" style="1"/>
  </cols>
  <sheetData>
    <row r="1" spans="1:7" ht="12.75" customHeight="1" x14ac:dyDescent="0.3">
      <c r="A1" s="214" t="s">
        <v>21</v>
      </c>
      <c r="B1" s="214"/>
      <c r="C1" s="214"/>
      <c r="D1" s="214"/>
      <c r="E1" s="214"/>
      <c r="F1" s="214"/>
      <c r="G1" s="86"/>
    </row>
    <row r="2" spans="1:7" ht="12.75" customHeight="1" x14ac:dyDescent="0.3">
      <c r="A2" s="214"/>
      <c r="B2" s="214"/>
      <c r="C2" s="214"/>
      <c r="D2" s="214"/>
      <c r="E2" s="214"/>
      <c r="F2" s="214"/>
      <c r="G2" s="86"/>
    </row>
    <row r="3" spans="1:7" ht="12.75" customHeight="1" x14ac:dyDescent="0.3">
      <c r="A3" s="214"/>
      <c r="B3" s="214"/>
      <c r="C3" s="214"/>
      <c r="D3" s="214"/>
      <c r="E3" s="214"/>
      <c r="F3" s="214"/>
      <c r="G3" s="86"/>
    </row>
    <row r="4" spans="1:7" ht="12.75" customHeight="1" x14ac:dyDescent="0.3">
      <c r="A4" s="214"/>
      <c r="B4" s="214"/>
      <c r="C4" s="214"/>
      <c r="D4" s="214"/>
      <c r="E4" s="214"/>
      <c r="F4" s="214"/>
      <c r="G4" s="86"/>
    </row>
    <row r="5" spans="1:7" ht="12.75" customHeight="1" x14ac:dyDescent="0.3">
      <c r="A5" s="214"/>
      <c r="B5" s="214"/>
      <c r="C5" s="214"/>
      <c r="D5" s="214"/>
      <c r="E5" s="214"/>
      <c r="F5" s="214"/>
      <c r="G5" s="86"/>
    </row>
    <row r="6" spans="1:7" ht="12.75" customHeight="1" x14ac:dyDescent="0.3">
      <c r="A6" s="214"/>
      <c r="B6" s="214"/>
      <c r="C6" s="214"/>
      <c r="D6" s="214"/>
      <c r="E6" s="214"/>
      <c r="F6" s="214"/>
      <c r="G6" s="86"/>
    </row>
    <row r="7" spans="1:7" ht="12.75" customHeight="1" x14ac:dyDescent="0.3">
      <c r="A7" s="214"/>
      <c r="B7" s="214"/>
      <c r="C7" s="214"/>
      <c r="D7" s="214"/>
      <c r="E7" s="214"/>
      <c r="F7" s="214"/>
      <c r="G7" s="86"/>
    </row>
    <row r="8" spans="1:7" ht="15" customHeight="1" x14ac:dyDescent="0.3">
      <c r="A8" s="213" t="s">
        <v>22</v>
      </c>
      <c r="B8" s="213"/>
      <c r="C8" s="213"/>
      <c r="D8" s="213"/>
      <c r="E8" s="213"/>
      <c r="F8" s="213"/>
      <c r="G8" s="87"/>
    </row>
    <row r="9" spans="1:7" ht="12.75" customHeight="1" x14ac:dyDescent="0.3">
      <c r="A9" s="213"/>
      <c r="B9" s="213"/>
      <c r="C9" s="213"/>
      <c r="D9" s="213"/>
      <c r="E9" s="213"/>
      <c r="F9" s="213"/>
      <c r="G9" s="87"/>
    </row>
    <row r="10" spans="1:7" ht="12.75" customHeight="1" x14ac:dyDescent="0.3">
      <c r="A10" s="213"/>
      <c r="B10" s="213"/>
      <c r="C10" s="213"/>
      <c r="D10" s="213"/>
      <c r="E10" s="213"/>
      <c r="F10" s="213"/>
      <c r="G10" s="87"/>
    </row>
    <row r="11" spans="1:7" ht="12.75" customHeight="1" x14ac:dyDescent="0.3">
      <c r="A11" s="213"/>
      <c r="B11" s="213"/>
      <c r="C11" s="213"/>
      <c r="D11" s="213"/>
      <c r="E11" s="213"/>
      <c r="F11" s="213"/>
      <c r="G11" s="87"/>
    </row>
    <row r="12" spans="1:7" ht="12.75" customHeight="1" x14ac:dyDescent="0.3">
      <c r="A12" s="213"/>
      <c r="B12" s="213"/>
      <c r="C12" s="213"/>
      <c r="D12" s="213"/>
      <c r="E12" s="213"/>
      <c r="F12" s="213"/>
      <c r="G12" s="87"/>
    </row>
    <row r="13" spans="1:7" ht="12.75" customHeight="1" x14ac:dyDescent="0.3">
      <c r="A13" s="213"/>
      <c r="B13" s="213"/>
      <c r="C13" s="213"/>
      <c r="D13" s="213"/>
      <c r="E13" s="213"/>
      <c r="F13" s="213"/>
      <c r="G13" s="87"/>
    </row>
    <row r="14" spans="1:7" ht="12.75" customHeight="1" x14ac:dyDescent="0.3">
      <c r="A14" s="213"/>
      <c r="B14" s="213"/>
      <c r="C14" s="213"/>
      <c r="D14" s="213"/>
      <c r="E14" s="213"/>
      <c r="F14" s="213"/>
      <c r="G14" s="87"/>
    </row>
    <row r="15" spans="1:7" ht="13.5" customHeight="1" x14ac:dyDescent="0.3"/>
    <row r="16" spans="1:7" ht="19.5" customHeight="1" x14ac:dyDescent="0.3">
      <c r="A16" s="209" t="s">
        <v>23</v>
      </c>
      <c r="B16" s="210"/>
      <c r="C16" s="210"/>
      <c r="D16" s="210"/>
      <c r="E16" s="210"/>
      <c r="F16" s="211"/>
    </row>
    <row r="17" spans="1:13" ht="18.75" customHeight="1" x14ac:dyDescent="0.3">
      <c r="A17" s="212" t="s">
        <v>79</v>
      </c>
      <c r="B17" s="212"/>
      <c r="C17" s="212"/>
      <c r="D17" s="212"/>
      <c r="E17" s="212"/>
      <c r="F17" s="212"/>
    </row>
    <row r="18" spans="1:13" x14ac:dyDescent="0.3">
      <c r="B18" s="1" t="e">
        <f>[1]Relative!B13</f>
        <v>#REF!</v>
      </c>
    </row>
    <row r="20" spans="1:13" ht="16.5" customHeight="1" x14ac:dyDescent="0.3">
      <c r="A20" s="33" t="s">
        <v>25</v>
      </c>
      <c r="B20" s="88" t="s">
        <v>89</v>
      </c>
    </row>
    <row r="21" spans="1:13" ht="16.5" customHeight="1" x14ac:dyDescent="0.3">
      <c r="A21" s="33" t="s">
        <v>26</v>
      </c>
      <c r="B21" s="88" t="s">
        <v>90</v>
      </c>
    </row>
    <row r="22" spans="1:13" ht="16.5" customHeight="1" x14ac:dyDescent="0.3">
      <c r="A22" s="33" t="s">
        <v>27</v>
      </c>
      <c r="B22" s="88" t="s">
        <v>91</v>
      </c>
    </row>
    <row r="23" spans="1:13" ht="16.5" customHeight="1" x14ac:dyDescent="0.3">
      <c r="A23" s="33" t="s">
        <v>28</v>
      </c>
      <c r="B23" s="88" t="s">
        <v>92</v>
      </c>
    </row>
    <row r="24" spans="1:13" ht="16.5" customHeight="1" x14ac:dyDescent="0.3">
      <c r="A24" s="33" t="s">
        <v>29</v>
      </c>
      <c r="B24" s="89">
        <v>42563</v>
      </c>
    </row>
    <row r="25" spans="1:13" ht="16.5" customHeight="1" x14ac:dyDescent="0.3">
      <c r="A25" s="33" t="s">
        <v>30</v>
      </c>
      <c r="B25" s="89">
        <v>42571</v>
      </c>
    </row>
    <row r="27" spans="1:13" ht="13.5" customHeight="1" x14ac:dyDescent="0.3"/>
    <row r="28" spans="1:13" ht="17.25" customHeight="1" x14ac:dyDescent="0.3">
      <c r="B28" s="35" t="s">
        <v>80</v>
      </c>
      <c r="C28" s="36" t="s">
        <v>81</v>
      </c>
      <c r="D28" s="36" t="s">
        <v>82</v>
      </c>
      <c r="E28" s="37"/>
      <c r="F28" s="37"/>
      <c r="G28" s="37"/>
      <c r="H28" s="38"/>
      <c r="I28" s="37"/>
      <c r="J28" s="37"/>
      <c r="K28" s="37"/>
      <c r="L28" s="39"/>
      <c r="M28" s="39"/>
    </row>
    <row r="29" spans="1:13" ht="16.5" customHeight="1" x14ac:dyDescent="0.3">
      <c r="B29" s="40">
        <v>10.861840000000001</v>
      </c>
      <c r="C29" s="41">
        <v>17.197569999999999</v>
      </c>
      <c r="D29" s="41">
        <v>18.42502</v>
      </c>
      <c r="E29" s="42"/>
      <c r="F29" s="42"/>
      <c r="G29" s="42"/>
      <c r="H29" s="38"/>
      <c r="I29" s="42"/>
      <c r="J29" s="42"/>
      <c r="K29" s="42"/>
      <c r="L29" s="39"/>
      <c r="M29" s="39"/>
    </row>
    <row r="30" spans="1:13" ht="15.75" customHeight="1" x14ac:dyDescent="0.3">
      <c r="B30" s="43"/>
      <c r="C30" s="41">
        <v>17.19511</v>
      </c>
      <c r="D30" s="41">
        <v>18.410879999999999</v>
      </c>
      <c r="E30" s="42"/>
      <c r="F30" s="42"/>
      <c r="G30" s="42"/>
      <c r="H30" s="38"/>
      <c r="I30" s="42"/>
      <c r="J30" s="42"/>
      <c r="K30" s="42"/>
      <c r="L30" s="39"/>
      <c r="M30" s="39"/>
    </row>
    <row r="31" spans="1:13" ht="16.5" customHeight="1" x14ac:dyDescent="0.3">
      <c r="B31" s="43"/>
      <c r="C31" s="44">
        <v>17.200589999999998</v>
      </c>
      <c r="D31" s="44">
        <v>18.40549</v>
      </c>
      <c r="E31" s="42"/>
      <c r="F31" s="42"/>
      <c r="G31" s="42"/>
      <c r="H31" s="38"/>
      <c r="I31" s="42"/>
      <c r="J31" s="42"/>
      <c r="K31" s="42"/>
      <c r="L31" s="39"/>
      <c r="M31" s="39"/>
    </row>
    <row r="32" spans="1:13" ht="16.5" customHeight="1" x14ac:dyDescent="0.3">
      <c r="B32" s="43"/>
      <c r="C32" s="45"/>
      <c r="D32" s="46"/>
      <c r="E32" s="42"/>
      <c r="F32" s="42"/>
      <c r="G32" s="42"/>
      <c r="H32" s="38"/>
      <c r="I32" s="42"/>
      <c r="J32" s="42"/>
      <c r="K32" s="42"/>
      <c r="L32" s="39"/>
      <c r="M32" s="39"/>
    </row>
    <row r="33" spans="1:13" ht="17.25" customHeight="1" x14ac:dyDescent="0.3">
      <c r="B33" s="47">
        <f>AVERAGE(B29:B32)</f>
        <v>10.861840000000001</v>
      </c>
      <c r="C33" s="47">
        <f>AVERAGE(C29:C32)</f>
        <v>17.197756666666667</v>
      </c>
      <c r="D33" s="47">
        <f>AVERAGE(D29:D32)</f>
        <v>18.413796666666666</v>
      </c>
      <c r="E33" s="48"/>
      <c r="F33" s="48"/>
      <c r="G33" s="48"/>
      <c r="H33" s="38"/>
      <c r="I33" s="48"/>
      <c r="J33" s="48"/>
      <c r="K33" s="48"/>
      <c r="L33" s="39"/>
      <c r="M33" s="39"/>
    </row>
    <row r="34" spans="1:13" ht="16.5" customHeight="1" x14ac:dyDescent="0.3">
      <c r="B34" s="49"/>
      <c r="C34" s="49"/>
      <c r="D34" s="49"/>
      <c r="E34" s="38"/>
      <c r="F34" s="38"/>
      <c r="G34" s="38"/>
      <c r="H34" s="38"/>
      <c r="I34" s="38"/>
      <c r="J34" s="38"/>
      <c r="K34" s="38"/>
      <c r="L34" s="39"/>
      <c r="M34" s="39"/>
    </row>
    <row r="35" spans="1:13" ht="16.5" customHeight="1" x14ac:dyDescent="0.3">
      <c r="B35" s="50" t="s">
        <v>83</v>
      </c>
      <c r="C35" s="51">
        <f>C33-B33</f>
        <v>6.335916666666666</v>
      </c>
      <c r="D35" s="49"/>
      <c r="E35" s="38"/>
      <c r="F35" s="52"/>
      <c r="G35" s="38"/>
      <c r="H35" s="38"/>
      <c r="I35" s="38"/>
      <c r="J35" s="52"/>
      <c r="K35" s="38"/>
      <c r="L35" s="39"/>
      <c r="M35" s="39"/>
    </row>
    <row r="36" spans="1:13" ht="16.5" customHeight="1" x14ac:dyDescent="0.3">
      <c r="B36" s="49"/>
      <c r="C36" s="53"/>
      <c r="D36" s="49"/>
      <c r="E36" s="38"/>
      <c r="F36" s="52"/>
      <c r="G36" s="38"/>
      <c r="H36" s="38"/>
      <c r="I36" s="38"/>
      <c r="J36" s="52"/>
      <c r="K36" s="38"/>
      <c r="L36" s="39"/>
      <c r="M36" s="39"/>
    </row>
    <row r="37" spans="1:13" ht="16.5" customHeight="1" x14ac:dyDescent="0.3">
      <c r="B37" s="50" t="s">
        <v>84</v>
      </c>
      <c r="C37" s="51">
        <f>D33-B33</f>
        <v>7.5519566666666655</v>
      </c>
      <c r="D37" s="49"/>
      <c r="E37" s="38"/>
      <c r="F37" s="52"/>
      <c r="G37" s="38"/>
      <c r="H37" s="38"/>
      <c r="I37" s="38"/>
      <c r="J37" s="52"/>
      <c r="K37" s="38"/>
      <c r="L37" s="39"/>
      <c r="M37" s="39"/>
    </row>
    <row r="38" spans="1:13" ht="16.5" customHeight="1" x14ac:dyDescent="0.3">
      <c r="B38" s="49"/>
      <c r="C38" s="53"/>
      <c r="D38" s="49"/>
      <c r="E38" s="38"/>
      <c r="F38" s="54"/>
      <c r="G38" s="55"/>
      <c r="H38" s="55"/>
      <c r="I38" s="55"/>
      <c r="J38" s="54"/>
      <c r="K38" s="38"/>
      <c r="L38" s="39"/>
      <c r="M38" s="39"/>
    </row>
    <row r="39" spans="1:13" ht="32.25" customHeight="1" x14ac:dyDescent="0.3">
      <c r="B39" s="56" t="s">
        <v>85</v>
      </c>
      <c r="C39" s="57">
        <f>C37/C35</f>
        <v>1.1919280293564467</v>
      </c>
      <c r="D39" s="49"/>
      <c r="E39" s="58"/>
      <c r="F39" s="59"/>
      <c r="G39" s="55"/>
      <c r="H39" s="55"/>
      <c r="I39" s="60"/>
      <c r="J39" s="59"/>
      <c r="K39" s="38"/>
      <c r="L39" s="39"/>
      <c r="M39" s="39"/>
    </row>
    <row r="40" spans="1:13" ht="14.25" customHeight="1" x14ac:dyDescent="0.3">
      <c r="A40" s="61"/>
      <c r="B40" s="62"/>
      <c r="C40" s="63"/>
      <c r="D40" s="64"/>
      <c r="E40" s="63"/>
      <c r="G40" s="65"/>
      <c r="H40" s="65"/>
      <c r="I40" s="66"/>
      <c r="J40" s="67"/>
    </row>
    <row r="41" spans="1:13" ht="16.5" customHeight="1" x14ac:dyDescent="0.3">
      <c r="A41" s="34"/>
      <c r="B41" s="68" t="s">
        <v>16</v>
      </c>
      <c r="C41" s="68"/>
      <c r="D41" s="69" t="s">
        <v>17</v>
      </c>
      <c r="E41" s="70"/>
      <c r="F41" s="69" t="s">
        <v>18</v>
      </c>
      <c r="G41" s="65"/>
      <c r="H41" s="65"/>
      <c r="I41" s="66"/>
      <c r="J41" s="67"/>
    </row>
    <row r="42" spans="1:13" ht="59.25" customHeight="1" x14ac:dyDescent="0.3">
      <c r="A42" s="71" t="s">
        <v>19</v>
      </c>
      <c r="B42" s="72"/>
      <c r="C42" s="73"/>
      <c r="D42" s="72"/>
      <c r="E42" s="74"/>
      <c r="F42" s="75"/>
      <c r="G42" s="65"/>
      <c r="H42" s="65"/>
      <c r="I42" s="66"/>
      <c r="J42" s="67"/>
    </row>
    <row r="43" spans="1:13" ht="59.25" customHeight="1" x14ac:dyDescent="0.3">
      <c r="A43" s="71" t="s">
        <v>20</v>
      </c>
      <c r="B43" s="76"/>
      <c r="C43" s="77"/>
      <c r="D43" s="76"/>
      <c r="E43" s="74"/>
      <c r="F43" s="78"/>
      <c r="G43" s="79"/>
      <c r="H43" s="79"/>
      <c r="I43" s="80"/>
    </row>
    <row r="44" spans="1:13" ht="13.5" customHeight="1" x14ac:dyDescent="0.3">
      <c r="A44" s="79"/>
      <c r="B44" s="79"/>
      <c r="C44" s="79"/>
      <c r="D44" s="80"/>
      <c r="F44" s="79"/>
      <c r="G44" s="79"/>
      <c r="H44" s="79"/>
      <c r="I44" s="80"/>
    </row>
    <row r="45" spans="1:13" ht="13.5" customHeight="1" x14ac:dyDescent="0.3">
      <c r="A45" s="79"/>
      <c r="B45" s="79"/>
      <c r="C45" s="79"/>
      <c r="D45" s="80"/>
      <c r="F45" s="79"/>
      <c r="G45" s="79"/>
      <c r="H45" s="79"/>
      <c r="I45" s="80"/>
    </row>
    <row r="47" spans="1:13" ht="13.5" customHeight="1" x14ac:dyDescent="0.3">
      <c r="A47" s="81"/>
      <c r="B47" s="81"/>
      <c r="C47" s="81"/>
      <c r="F47" s="81"/>
      <c r="G47" s="81"/>
      <c r="H47" s="81"/>
    </row>
    <row r="48" spans="1:13" ht="13.5" customHeight="1" x14ac:dyDescent="0.3">
      <c r="A48" s="82"/>
      <c r="B48" s="82"/>
      <c r="C48" s="82"/>
      <c r="F48" s="82"/>
      <c r="G48" s="82"/>
      <c r="H48" s="82"/>
    </row>
    <row r="49" spans="1:8" x14ac:dyDescent="0.3">
      <c r="B49" s="83"/>
      <c r="C49" s="83"/>
      <c r="G49" s="83"/>
      <c r="H49" s="83"/>
    </row>
    <row r="50" spans="1:8" x14ac:dyDescent="0.3">
      <c r="A50" s="84"/>
      <c r="F50" s="84"/>
    </row>
    <row r="51" spans="1:8" x14ac:dyDescent="0.3">
      <c r="C51" s="85"/>
    </row>
    <row r="52" spans="1:8" x14ac:dyDescent="0.3">
      <c r="C52" s="85"/>
    </row>
    <row r="57" spans="1:8" ht="13.5" customHeight="1" x14ac:dyDescent="0.3">
      <c r="C57" s="79"/>
    </row>
    <row r="250" spans="1:1" x14ac:dyDescent="0.3">
      <c r="A250" s="1">
        <v>0</v>
      </c>
    </row>
  </sheetData>
  <sheetProtection password="F258" sheet="1"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view="pageBreakPreview" zoomScale="90" zoomScaleSheetLayoutView="90" workbookViewId="0">
      <selection activeCell="B8" sqref="B8"/>
    </sheetView>
  </sheetViews>
  <sheetFormatPr defaultRowHeight="13.5" x14ac:dyDescent="0.25"/>
  <cols>
    <col min="1" max="1" width="27.5703125" style="63" customWidth="1"/>
    <col min="2" max="2" width="20.42578125" style="63" customWidth="1"/>
    <col min="3" max="3" width="31.85546875" style="63" customWidth="1"/>
    <col min="4" max="4" width="25.85546875" style="63" customWidth="1"/>
    <col min="5" max="5" width="25.7109375" style="63" customWidth="1"/>
    <col min="6" max="6" width="23.140625" style="63" customWidth="1"/>
    <col min="7" max="7" width="28.42578125" style="63" customWidth="1"/>
    <col min="8" max="8" width="21.5703125" style="63" customWidth="1"/>
    <col min="9" max="9" width="9.140625" style="63" customWidth="1"/>
    <col min="10" max="16384" width="9.140625" style="67"/>
  </cols>
  <sheetData>
    <row r="1" spans="1:6" ht="15" customHeight="1" x14ac:dyDescent="0.3">
      <c r="A1" s="1"/>
      <c r="C1" s="2"/>
      <c r="F1" s="2"/>
    </row>
    <row r="2" spans="1:6" ht="18.75" customHeight="1" x14ac:dyDescent="0.3">
      <c r="A2" s="215" t="s">
        <v>0</v>
      </c>
      <c r="B2" s="215"/>
      <c r="C2" s="215"/>
      <c r="D2" s="215"/>
      <c r="E2" s="215"/>
    </row>
    <row r="3" spans="1:6" ht="16.5" customHeight="1" x14ac:dyDescent="0.3">
      <c r="A3" s="3" t="s">
        <v>1</v>
      </c>
      <c r="B3" s="4" t="s">
        <v>93</v>
      </c>
    </row>
    <row r="4" spans="1:6" ht="16.5" customHeight="1" x14ac:dyDescent="0.3">
      <c r="A4" s="5" t="s">
        <v>2</v>
      </c>
      <c r="B4" s="101" t="s">
        <v>89</v>
      </c>
      <c r="D4" s="6"/>
      <c r="E4" s="74"/>
    </row>
    <row r="5" spans="1:6" ht="16.5" customHeight="1" x14ac:dyDescent="0.3">
      <c r="A5" s="77" t="s">
        <v>3</v>
      </c>
      <c r="B5" s="5" t="s">
        <v>94</v>
      </c>
      <c r="C5" s="74"/>
      <c r="D5" s="74"/>
      <c r="E5" s="74"/>
    </row>
    <row r="6" spans="1:6" ht="16.5" customHeight="1" x14ac:dyDescent="0.3">
      <c r="A6" s="77" t="s">
        <v>4</v>
      </c>
      <c r="B6" s="7">
        <v>101.3</v>
      </c>
      <c r="C6" s="74"/>
      <c r="D6" s="74"/>
      <c r="E6" s="74"/>
    </row>
    <row r="7" spans="1:6" ht="16.5" customHeight="1" x14ac:dyDescent="0.3">
      <c r="A7" s="5" t="s">
        <v>5</v>
      </c>
      <c r="B7" s="7">
        <v>28.74</v>
      </c>
      <c r="C7" s="74"/>
      <c r="D7" s="74"/>
      <c r="E7" s="74"/>
    </row>
    <row r="8" spans="1:6" ht="16.5" customHeight="1" x14ac:dyDescent="0.3">
      <c r="A8" s="5" t="s">
        <v>6</v>
      </c>
      <c r="B8" s="8">
        <f>B7/50*10/20</f>
        <v>0.28739999999999999</v>
      </c>
      <c r="C8" s="74"/>
      <c r="D8" s="74"/>
      <c r="E8" s="74"/>
    </row>
    <row r="9" spans="1:6" ht="15.75" customHeight="1" x14ac:dyDescent="0.25">
      <c r="A9" s="74"/>
      <c r="B9" s="74"/>
      <c r="C9" s="74"/>
      <c r="D9" s="74"/>
      <c r="E9" s="74"/>
    </row>
    <row r="10" spans="1:6" ht="16.5" customHeight="1" x14ac:dyDescent="0.3">
      <c r="A10" s="10" t="s">
        <v>7</v>
      </c>
      <c r="B10" s="9" t="s">
        <v>8</v>
      </c>
      <c r="C10" s="10" t="s">
        <v>9</v>
      </c>
      <c r="D10" s="10" t="s">
        <v>10</v>
      </c>
      <c r="E10" s="10" t="s">
        <v>11</v>
      </c>
    </row>
    <row r="11" spans="1:6" ht="16.5" customHeight="1" x14ac:dyDescent="0.3">
      <c r="A11" s="11">
        <v>1</v>
      </c>
      <c r="B11" s="12">
        <v>1157634</v>
      </c>
      <c r="C11" s="12">
        <v>2896.5</v>
      </c>
      <c r="D11" s="13">
        <v>1.2</v>
      </c>
      <c r="E11" s="14">
        <v>15.9</v>
      </c>
    </row>
    <row r="12" spans="1:6" ht="16.5" customHeight="1" x14ac:dyDescent="0.3">
      <c r="A12" s="11">
        <v>2</v>
      </c>
      <c r="B12" s="12">
        <v>1164978</v>
      </c>
      <c r="C12" s="12">
        <v>2898.8</v>
      </c>
      <c r="D12" s="103">
        <v>1.2</v>
      </c>
      <c r="E12" s="13">
        <v>15.9</v>
      </c>
    </row>
    <row r="13" spans="1:6" ht="16.5" customHeight="1" x14ac:dyDescent="0.3">
      <c r="A13" s="11">
        <v>3</v>
      </c>
      <c r="B13" s="12">
        <v>1149132</v>
      </c>
      <c r="C13" s="12">
        <v>2919.4</v>
      </c>
      <c r="D13" s="13">
        <v>1.2</v>
      </c>
      <c r="E13" s="13">
        <v>15.9</v>
      </c>
    </row>
    <row r="14" spans="1:6" ht="16.5" customHeight="1" x14ac:dyDescent="0.3">
      <c r="A14" s="11">
        <v>4</v>
      </c>
      <c r="B14" s="12">
        <v>1149921</v>
      </c>
      <c r="C14" s="12">
        <v>2915.1</v>
      </c>
      <c r="D14" s="13">
        <v>1.2</v>
      </c>
      <c r="E14" s="13">
        <v>15.9</v>
      </c>
    </row>
    <row r="15" spans="1:6" ht="16.5" customHeight="1" x14ac:dyDescent="0.3">
      <c r="A15" s="11">
        <v>5</v>
      </c>
      <c r="B15" s="12">
        <v>1155845</v>
      </c>
      <c r="C15" s="12">
        <v>2912.1</v>
      </c>
      <c r="D15" s="13">
        <v>1.2</v>
      </c>
      <c r="E15" s="13">
        <v>15.9</v>
      </c>
    </row>
    <row r="16" spans="1:6" ht="16.5" customHeight="1" x14ac:dyDescent="0.3">
      <c r="A16" s="11">
        <v>6</v>
      </c>
      <c r="B16" s="15">
        <v>1147300</v>
      </c>
      <c r="C16" s="15">
        <v>2923.4</v>
      </c>
      <c r="D16" s="16">
        <v>1.2</v>
      </c>
      <c r="E16" s="16">
        <v>15.9</v>
      </c>
    </row>
    <row r="17" spans="1:7" ht="16.5" customHeight="1" x14ac:dyDescent="0.3">
      <c r="A17" s="17" t="s">
        <v>12</v>
      </c>
      <c r="B17" s="18">
        <f>AVERAGE(B11:B16)</f>
        <v>1154135</v>
      </c>
      <c r="C17" s="19">
        <f>AVERAGE(C11:C16)</f>
        <v>2910.8833333333337</v>
      </c>
      <c r="D17" s="20">
        <f>AVERAGE(D11:D16)</f>
        <v>1.2</v>
      </c>
      <c r="E17" s="20">
        <f>AVERAGE(E11:E16)</f>
        <v>15.9</v>
      </c>
    </row>
    <row r="18" spans="1:7" ht="16.5" customHeight="1" x14ac:dyDescent="0.3">
      <c r="A18" s="21" t="s">
        <v>13</v>
      </c>
      <c r="B18" s="22">
        <f>(STDEV(B11:B16)/B17)</f>
        <v>5.7765989474384827E-3</v>
      </c>
      <c r="C18" s="23"/>
      <c r="D18" s="23"/>
      <c r="E18" s="23"/>
    </row>
    <row r="19" spans="1:7" s="63" customFormat="1" ht="16.5" customHeight="1" x14ac:dyDescent="0.3">
      <c r="A19" s="24" t="s">
        <v>14</v>
      </c>
      <c r="B19" s="25">
        <f>COUNT(B11:B16)</f>
        <v>6</v>
      </c>
      <c r="C19" s="26"/>
      <c r="D19" s="75"/>
      <c r="E19" s="75"/>
    </row>
    <row r="20" spans="1:7" s="63" customFormat="1" ht="15.75" customHeight="1" x14ac:dyDescent="0.25">
      <c r="A20" s="74"/>
      <c r="B20" s="74"/>
      <c r="C20" s="74"/>
      <c r="D20" s="74"/>
      <c r="E20" s="74"/>
    </row>
    <row r="21" spans="1:7" s="63" customFormat="1" ht="16.5" customHeight="1" x14ac:dyDescent="0.3">
      <c r="A21" s="77" t="s">
        <v>15</v>
      </c>
      <c r="B21" s="27" t="s">
        <v>86</v>
      </c>
      <c r="C21" s="88"/>
      <c r="D21" s="88"/>
      <c r="E21" s="88"/>
    </row>
    <row r="22" spans="1:7" ht="16.5" customHeight="1" x14ac:dyDescent="0.3">
      <c r="A22" s="77"/>
      <c r="B22" s="27" t="s">
        <v>95</v>
      </c>
      <c r="C22" s="88"/>
      <c r="D22" s="88"/>
      <c r="E22" s="88"/>
    </row>
    <row r="23" spans="1:7" ht="16.5" customHeight="1" x14ac:dyDescent="0.3">
      <c r="A23" s="77"/>
      <c r="B23" s="27" t="s">
        <v>87</v>
      </c>
      <c r="C23" s="88"/>
      <c r="D23" s="88"/>
      <c r="E23" s="88"/>
    </row>
    <row r="24" spans="1:7" ht="16.5" customHeight="1" x14ac:dyDescent="0.3">
      <c r="A24" s="77"/>
      <c r="B24" s="100"/>
      <c r="C24" s="88"/>
      <c r="D24" s="88"/>
      <c r="E24" s="88"/>
    </row>
    <row r="25" spans="1:7" ht="15.75" customHeight="1" thickBot="1" x14ac:dyDescent="0.3">
      <c r="A25" s="74"/>
      <c r="C25" s="74"/>
      <c r="D25" s="74"/>
      <c r="E25" s="74"/>
    </row>
    <row r="26" spans="1:7" ht="15" customHeight="1" x14ac:dyDescent="0.3">
      <c r="B26" s="216" t="s">
        <v>16</v>
      </c>
      <c r="C26" s="216"/>
      <c r="E26" s="99" t="s">
        <v>17</v>
      </c>
      <c r="F26" s="28"/>
      <c r="G26" s="99" t="s">
        <v>18</v>
      </c>
    </row>
    <row r="27" spans="1:7" ht="15" customHeight="1" x14ac:dyDescent="0.3">
      <c r="A27" s="29" t="s">
        <v>19</v>
      </c>
      <c r="B27" s="30" t="s">
        <v>88</v>
      </c>
      <c r="C27" s="30"/>
      <c r="E27" s="30" t="s">
        <v>117</v>
      </c>
      <c r="G27" s="30"/>
    </row>
    <row r="28" spans="1:7" ht="15" customHeight="1" x14ac:dyDescent="0.3">
      <c r="A28" s="29" t="s">
        <v>20</v>
      </c>
      <c r="B28" s="31"/>
      <c r="C28" s="31"/>
      <c r="E28" s="31"/>
      <c r="G28" s="32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26:C26"/>
  </mergeCells>
  <pageMargins left="0.7" right="0.7" top="0.75" bottom="0.75" header="0.3" footer="0.3"/>
  <pageSetup scale="68" orientation="landscape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53" zoomScale="60" zoomScaleNormal="75" workbookViewId="0">
      <selection activeCell="D69" sqref="D69:D72"/>
    </sheetView>
  </sheetViews>
  <sheetFormatPr defaultRowHeight="13.5" x14ac:dyDescent="0.25"/>
  <cols>
    <col min="1" max="1" width="55.42578125" style="104" customWidth="1"/>
    <col min="2" max="2" width="33.7109375" style="104" customWidth="1"/>
    <col min="3" max="3" width="42.28515625" style="104" customWidth="1"/>
    <col min="4" max="4" width="30.5703125" style="104" customWidth="1"/>
    <col min="5" max="5" width="35.42578125" style="104" customWidth="1"/>
    <col min="6" max="6" width="30.7109375" style="104" customWidth="1"/>
    <col min="7" max="7" width="35.42578125" style="104" customWidth="1"/>
    <col min="8" max="9" width="30.28515625" style="104" customWidth="1"/>
    <col min="10" max="10" width="30.42578125" style="104" customWidth="1"/>
    <col min="11" max="11" width="21.28515625" style="104" customWidth="1"/>
    <col min="12" max="12" width="9.140625" style="104" customWidth="1"/>
    <col min="13" max="16384" width="9.140625" style="105"/>
  </cols>
  <sheetData>
    <row r="1" spans="1:8" x14ac:dyDescent="0.25">
      <c r="A1" s="233" t="s">
        <v>21</v>
      </c>
      <c r="B1" s="233"/>
      <c r="C1" s="233"/>
      <c r="D1" s="233"/>
      <c r="E1" s="233"/>
      <c r="F1" s="233"/>
      <c r="G1" s="233"/>
      <c r="H1" s="233"/>
    </row>
    <row r="2" spans="1:8" x14ac:dyDescent="0.25">
      <c r="A2" s="233"/>
      <c r="B2" s="233"/>
      <c r="C2" s="233"/>
      <c r="D2" s="233"/>
      <c r="E2" s="233"/>
      <c r="F2" s="233"/>
      <c r="G2" s="233"/>
      <c r="H2" s="233"/>
    </row>
    <row r="3" spans="1:8" x14ac:dyDescent="0.25">
      <c r="A3" s="233"/>
      <c r="B3" s="233"/>
      <c r="C3" s="233"/>
      <c r="D3" s="233"/>
      <c r="E3" s="233"/>
      <c r="F3" s="233"/>
      <c r="G3" s="233"/>
      <c r="H3" s="233"/>
    </row>
    <row r="4" spans="1:8" x14ac:dyDescent="0.25">
      <c r="A4" s="233"/>
      <c r="B4" s="233"/>
      <c r="C4" s="233"/>
      <c r="D4" s="233"/>
      <c r="E4" s="233"/>
      <c r="F4" s="233"/>
      <c r="G4" s="233"/>
      <c r="H4" s="233"/>
    </row>
    <row r="5" spans="1:8" x14ac:dyDescent="0.25">
      <c r="A5" s="233"/>
      <c r="B5" s="233"/>
      <c r="C5" s="233"/>
      <c r="D5" s="233"/>
      <c r="E5" s="233"/>
      <c r="F5" s="233"/>
      <c r="G5" s="233"/>
      <c r="H5" s="233"/>
    </row>
    <row r="6" spans="1:8" x14ac:dyDescent="0.25">
      <c r="A6" s="233"/>
      <c r="B6" s="233"/>
      <c r="C6" s="233"/>
      <c r="D6" s="233"/>
      <c r="E6" s="233"/>
      <c r="F6" s="233"/>
      <c r="G6" s="233"/>
      <c r="H6" s="233"/>
    </row>
    <row r="7" spans="1:8" x14ac:dyDescent="0.25">
      <c r="A7" s="233"/>
      <c r="B7" s="233"/>
      <c r="C7" s="233"/>
      <c r="D7" s="233"/>
      <c r="E7" s="233"/>
      <c r="F7" s="233"/>
      <c r="G7" s="233"/>
      <c r="H7" s="233"/>
    </row>
    <row r="8" spans="1:8" x14ac:dyDescent="0.25">
      <c r="A8" s="234" t="s">
        <v>22</v>
      </c>
      <c r="B8" s="234"/>
      <c r="C8" s="234"/>
      <c r="D8" s="234"/>
      <c r="E8" s="234"/>
      <c r="F8" s="234"/>
      <c r="G8" s="234"/>
      <c r="H8" s="234"/>
    </row>
    <row r="9" spans="1:8" x14ac:dyDescent="0.25">
      <c r="A9" s="234"/>
      <c r="B9" s="234"/>
      <c r="C9" s="234"/>
      <c r="D9" s="234"/>
      <c r="E9" s="234"/>
      <c r="F9" s="234"/>
      <c r="G9" s="234"/>
      <c r="H9" s="234"/>
    </row>
    <row r="10" spans="1:8" x14ac:dyDescent="0.25">
      <c r="A10" s="234"/>
      <c r="B10" s="234"/>
      <c r="C10" s="234"/>
      <c r="D10" s="234"/>
      <c r="E10" s="234"/>
      <c r="F10" s="234"/>
      <c r="G10" s="234"/>
      <c r="H10" s="234"/>
    </row>
    <row r="11" spans="1:8" x14ac:dyDescent="0.25">
      <c r="A11" s="234"/>
      <c r="B11" s="234"/>
      <c r="C11" s="234"/>
      <c r="D11" s="234"/>
      <c r="E11" s="234"/>
      <c r="F11" s="234"/>
      <c r="G11" s="234"/>
      <c r="H11" s="234"/>
    </row>
    <row r="12" spans="1:8" x14ac:dyDescent="0.25">
      <c r="A12" s="234"/>
      <c r="B12" s="234"/>
      <c r="C12" s="234"/>
      <c r="D12" s="234"/>
      <c r="E12" s="234"/>
      <c r="F12" s="234"/>
      <c r="G12" s="234"/>
      <c r="H12" s="234"/>
    </row>
    <row r="13" spans="1:8" x14ac:dyDescent="0.25">
      <c r="A13" s="234"/>
      <c r="B13" s="234"/>
      <c r="C13" s="234"/>
      <c r="D13" s="234"/>
      <c r="E13" s="234"/>
      <c r="F13" s="234"/>
      <c r="G13" s="234"/>
      <c r="H13" s="234"/>
    </row>
    <row r="14" spans="1:8" x14ac:dyDescent="0.25">
      <c r="A14" s="234"/>
      <c r="B14" s="234"/>
      <c r="C14" s="234"/>
      <c r="D14" s="234"/>
      <c r="E14" s="234"/>
      <c r="F14" s="234"/>
      <c r="G14" s="234"/>
      <c r="H14" s="234"/>
    </row>
    <row r="15" spans="1:8" ht="19.5" customHeight="1" thickBot="1" x14ac:dyDescent="0.3"/>
    <row r="16" spans="1:8" ht="19.5" customHeight="1" thickBot="1" x14ac:dyDescent="0.35">
      <c r="A16" s="235" t="s">
        <v>23</v>
      </c>
      <c r="B16" s="236"/>
      <c r="C16" s="236"/>
      <c r="D16" s="236"/>
      <c r="E16" s="236"/>
      <c r="F16" s="236"/>
      <c r="G16" s="236"/>
      <c r="H16" s="237"/>
    </row>
    <row r="17" spans="1:14" ht="20.25" customHeight="1" x14ac:dyDescent="0.25">
      <c r="A17" s="238" t="s">
        <v>24</v>
      </c>
      <c r="B17" s="238"/>
      <c r="C17" s="238"/>
      <c r="D17" s="238"/>
      <c r="E17" s="238"/>
      <c r="F17" s="238"/>
      <c r="G17" s="238"/>
      <c r="H17" s="238"/>
    </row>
    <row r="18" spans="1:14" ht="26.25" customHeight="1" x14ac:dyDescent="0.4">
      <c r="A18" s="106" t="s">
        <v>25</v>
      </c>
      <c r="B18" s="239" t="s">
        <v>89</v>
      </c>
      <c r="C18" s="240"/>
    </row>
    <row r="19" spans="1:14" ht="26.25" customHeight="1" x14ac:dyDescent="0.4">
      <c r="A19" s="106" t="s">
        <v>26</v>
      </c>
      <c r="B19" s="102" t="s">
        <v>90</v>
      </c>
      <c r="C19" s="107">
        <v>25</v>
      </c>
    </row>
    <row r="20" spans="1:14" ht="26.25" customHeight="1" x14ac:dyDescent="0.4">
      <c r="A20" s="106" t="s">
        <v>27</v>
      </c>
      <c r="B20" s="102" t="s">
        <v>96</v>
      </c>
      <c r="C20" s="108"/>
    </row>
    <row r="21" spans="1:14" ht="26.25" customHeight="1" x14ac:dyDescent="0.4">
      <c r="A21" s="106" t="s">
        <v>28</v>
      </c>
      <c r="B21" s="241" t="s">
        <v>115</v>
      </c>
      <c r="C21" s="241"/>
      <c r="D21" s="241"/>
      <c r="E21" s="241"/>
      <c r="F21" s="241"/>
      <c r="G21" s="241"/>
      <c r="H21" s="241"/>
      <c r="I21" s="241"/>
    </row>
    <row r="22" spans="1:14" ht="26.25" customHeight="1" x14ac:dyDescent="0.4">
      <c r="A22" s="106" t="s">
        <v>29</v>
      </c>
      <c r="B22" s="109">
        <v>42564</v>
      </c>
      <c r="C22" s="108"/>
      <c r="D22" s="108"/>
      <c r="E22" s="108"/>
      <c r="F22" s="108"/>
      <c r="G22" s="108"/>
      <c r="H22" s="108"/>
      <c r="I22" s="108"/>
    </row>
    <row r="23" spans="1:14" ht="26.25" customHeight="1" x14ac:dyDescent="0.4">
      <c r="A23" s="106" t="s">
        <v>30</v>
      </c>
      <c r="B23" s="109">
        <v>42576</v>
      </c>
      <c r="C23" s="108"/>
      <c r="D23" s="108"/>
      <c r="E23" s="108"/>
      <c r="F23" s="108"/>
      <c r="G23" s="108"/>
      <c r="H23" s="108"/>
      <c r="I23" s="108"/>
    </row>
    <row r="24" spans="1:14" ht="18.75" x14ac:dyDescent="0.3">
      <c r="A24" s="106"/>
      <c r="B24" s="110"/>
    </row>
    <row r="25" spans="1:14" ht="18.75" x14ac:dyDescent="0.3">
      <c r="A25" s="111" t="s">
        <v>1</v>
      </c>
      <c r="B25" s="110"/>
    </row>
    <row r="26" spans="1:14" ht="26.25" customHeight="1" x14ac:dyDescent="0.4">
      <c r="A26" s="112" t="s">
        <v>3</v>
      </c>
      <c r="B26" s="242" t="s">
        <v>97</v>
      </c>
      <c r="C26" s="242"/>
    </row>
    <row r="27" spans="1:14" ht="26.25" customHeight="1" x14ac:dyDescent="0.4">
      <c r="A27" s="113" t="s">
        <v>31</v>
      </c>
      <c r="B27" s="243" t="s">
        <v>98</v>
      </c>
      <c r="C27" s="244"/>
    </row>
    <row r="28" spans="1:14" ht="27" customHeight="1" thickBot="1" x14ac:dyDescent="0.45">
      <c r="A28" s="113" t="s">
        <v>4</v>
      </c>
      <c r="B28" s="91">
        <v>101.3</v>
      </c>
    </row>
    <row r="29" spans="1:14" s="116" customFormat="1" ht="27" customHeight="1" thickBot="1" x14ac:dyDescent="0.45">
      <c r="A29" s="113" t="s">
        <v>32</v>
      </c>
      <c r="B29" s="90">
        <v>0</v>
      </c>
      <c r="C29" s="245" t="s">
        <v>33</v>
      </c>
      <c r="D29" s="246"/>
      <c r="E29" s="246"/>
      <c r="F29" s="246"/>
      <c r="G29" s="246"/>
      <c r="H29" s="247"/>
      <c r="I29" s="115"/>
      <c r="J29" s="115"/>
      <c r="K29" s="115"/>
      <c r="L29" s="115"/>
    </row>
    <row r="30" spans="1:14" s="116" customFormat="1" ht="19.5" customHeight="1" thickBot="1" x14ac:dyDescent="0.35">
      <c r="A30" s="113" t="s">
        <v>34</v>
      </c>
      <c r="B30" s="117">
        <f>B28-B29</f>
        <v>101.3</v>
      </c>
      <c r="C30" s="118"/>
      <c r="D30" s="118"/>
      <c r="E30" s="118"/>
      <c r="F30" s="118"/>
      <c r="G30" s="118"/>
      <c r="H30" s="119"/>
      <c r="I30" s="115"/>
      <c r="J30" s="115"/>
      <c r="K30" s="115"/>
      <c r="L30" s="115"/>
    </row>
    <row r="31" spans="1:14" s="116" customFormat="1" ht="27" customHeight="1" thickBot="1" x14ac:dyDescent="0.45">
      <c r="A31" s="113" t="s">
        <v>35</v>
      </c>
      <c r="B31" s="98">
        <v>323.13</v>
      </c>
      <c r="C31" s="248" t="s">
        <v>36</v>
      </c>
      <c r="D31" s="249"/>
      <c r="E31" s="249"/>
      <c r="F31" s="249"/>
      <c r="G31" s="249"/>
      <c r="H31" s="250"/>
      <c r="I31" s="115"/>
      <c r="J31" s="115"/>
      <c r="K31" s="115"/>
      <c r="L31" s="115"/>
    </row>
    <row r="32" spans="1:14" s="116" customFormat="1" ht="27" customHeight="1" thickBot="1" x14ac:dyDescent="0.45">
      <c r="A32" s="113" t="s">
        <v>37</v>
      </c>
      <c r="B32" s="98">
        <v>561.54</v>
      </c>
      <c r="C32" s="248" t="s">
        <v>38</v>
      </c>
      <c r="D32" s="249"/>
      <c r="E32" s="249"/>
      <c r="F32" s="249"/>
      <c r="G32" s="249"/>
      <c r="H32" s="250"/>
      <c r="I32" s="115"/>
      <c r="J32" s="115"/>
      <c r="K32" s="115"/>
      <c r="L32" s="120"/>
      <c r="M32" s="120"/>
      <c r="N32" s="121"/>
    </row>
    <row r="33" spans="1:14" s="116" customFormat="1" ht="17.25" customHeight="1" x14ac:dyDescent="0.3">
      <c r="A33" s="113"/>
      <c r="B33" s="122"/>
      <c r="C33" s="123"/>
      <c r="D33" s="123"/>
      <c r="E33" s="123"/>
      <c r="F33" s="123"/>
      <c r="G33" s="123"/>
      <c r="H33" s="123"/>
      <c r="I33" s="115"/>
      <c r="J33" s="115"/>
      <c r="K33" s="115"/>
      <c r="L33" s="120"/>
      <c r="M33" s="120"/>
      <c r="N33" s="121"/>
    </row>
    <row r="34" spans="1:14" s="116" customFormat="1" ht="18.75" x14ac:dyDescent="0.3">
      <c r="A34" s="113" t="s">
        <v>39</v>
      </c>
      <c r="B34" s="124">
        <f>B31/B32</f>
        <v>0.57543540976600072</v>
      </c>
      <c r="C34" s="125" t="s">
        <v>40</v>
      </c>
      <c r="D34" s="125"/>
      <c r="E34" s="125"/>
      <c r="F34" s="125"/>
      <c r="G34" s="125"/>
      <c r="H34" s="125"/>
      <c r="I34" s="115"/>
      <c r="J34" s="115"/>
      <c r="K34" s="115"/>
      <c r="L34" s="120"/>
      <c r="M34" s="120"/>
      <c r="N34" s="121"/>
    </row>
    <row r="35" spans="1:14" s="116" customFormat="1" ht="19.5" customHeight="1" thickBot="1" x14ac:dyDescent="0.35">
      <c r="A35" s="113"/>
      <c r="B35" s="117"/>
      <c r="H35" s="125"/>
      <c r="I35" s="115"/>
      <c r="J35" s="115"/>
      <c r="K35" s="115"/>
      <c r="L35" s="120"/>
      <c r="M35" s="120"/>
      <c r="N35" s="121"/>
    </row>
    <row r="36" spans="1:14" s="116" customFormat="1" ht="27" customHeight="1" thickBot="1" x14ac:dyDescent="0.45">
      <c r="A36" s="126" t="s">
        <v>41</v>
      </c>
      <c r="B36" s="92">
        <v>50</v>
      </c>
      <c r="C36" s="125"/>
      <c r="D36" s="231" t="s">
        <v>42</v>
      </c>
      <c r="E36" s="232"/>
      <c r="F36" s="127" t="s">
        <v>43</v>
      </c>
      <c r="G36" s="128"/>
      <c r="J36" s="115"/>
      <c r="K36" s="115"/>
      <c r="L36" s="120"/>
      <c r="M36" s="120"/>
      <c r="N36" s="121"/>
    </row>
    <row r="37" spans="1:14" s="116" customFormat="1" ht="26.25" customHeight="1" x14ac:dyDescent="0.4">
      <c r="A37" s="129" t="s">
        <v>99</v>
      </c>
      <c r="B37" s="93">
        <v>10</v>
      </c>
      <c r="C37" s="131" t="s">
        <v>44</v>
      </c>
      <c r="D37" s="132" t="s">
        <v>45</v>
      </c>
      <c r="E37" s="133" t="s">
        <v>46</v>
      </c>
      <c r="F37" s="132" t="s">
        <v>45</v>
      </c>
      <c r="G37" s="134" t="s">
        <v>46</v>
      </c>
      <c r="J37" s="115"/>
      <c r="K37" s="115"/>
      <c r="L37" s="120"/>
      <c r="M37" s="120"/>
      <c r="N37" s="121"/>
    </row>
    <row r="38" spans="1:14" s="116" customFormat="1" ht="26.25" customHeight="1" x14ac:dyDescent="0.4">
      <c r="A38" s="129" t="s">
        <v>100</v>
      </c>
      <c r="B38" s="93">
        <v>25</v>
      </c>
      <c r="C38" s="135">
        <v>1</v>
      </c>
      <c r="D38" s="94">
        <v>1151029</v>
      </c>
      <c r="E38" s="136">
        <f>IF(ISBLANK(D38),"-",$D$48/$D$45*D38)</f>
        <v>2748232.4606987461</v>
      </c>
      <c r="F38" s="94">
        <v>1123031</v>
      </c>
      <c r="G38" s="137">
        <f>IF(ISBLANK(F38),"-",$D$48/$F$45*F38)</f>
        <v>2749303.0248396504</v>
      </c>
      <c r="J38" s="115"/>
      <c r="K38" s="115"/>
      <c r="L38" s="120"/>
      <c r="M38" s="120"/>
      <c r="N38" s="121"/>
    </row>
    <row r="39" spans="1:14" s="116" customFormat="1" ht="26.25" customHeight="1" x14ac:dyDescent="0.4">
      <c r="A39" s="129" t="s">
        <v>101</v>
      </c>
      <c r="B39" s="130">
        <v>1</v>
      </c>
      <c r="C39" s="138">
        <v>2</v>
      </c>
      <c r="D39" s="95">
        <v>1139482</v>
      </c>
      <c r="E39" s="139">
        <f>IF(ISBLANK(D39),"-",$D$48/$D$45*D39)</f>
        <v>2720662.4861597135</v>
      </c>
      <c r="F39" s="95">
        <v>1130363</v>
      </c>
      <c r="G39" s="140">
        <f>IF(ISBLANK(F39),"-",$D$48/$F$45*F39)</f>
        <v>2767252.5647705379</v>
      </c>
      <c r="J39" s="115"/>
      <c r="K39" s="115"/>
      <c r="L39" s="120"/>
      <c r="M39" s="120"/>
      <c r="N39" s="121"/>
    </row>
    <row r="40" spans="1:14" ht="26.25" customHeight="1" x14ac:dyDescent="0.4">
      <c r="A40" s="129" t="s">
        <v>102</v>
      </c>
      <c r="B40" s="130">
        <v>1</v>
      </c>
      <c r="C40" s="138">
        <v>3</v>
      </c>
      <c r="D40" s="95">
        <v>1129062</v>
      </c>
      <c r="E40" s="139">
        <f>IF(ISBLANK(D40),"-",$D$48/$D$45*D40)</f>
        <v>2695783.3716973662</v>
      </c>
      <c r="F40" s="95">
        <v>1119008</v>
      </c>
      <c r="G40" s="140">
        <f>IF(ISBLANK(F40),"-",$D$48/$F$45*F40)</f>
        <v>2739454.2797302725</v>
      </c>
      <c r="L40" s="120"/>
      <c r="M40" s="120"/>
      <c r="N40" s="125"/>
    </row>
    <row r="41" spans="1:14" ht="26.25" customHeight="1" x14ac:dyDescent="0.4">
      <c r="A41" s="129" t="s">
        <v>103</v>
      </c>
      <c r="B41" s="130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L41" s="120"/>
      <c r="M41" s="120"/>
      <c r="N41" s="125"/>
    </row>
    <row r="42" spans="1:14" ht="27" customHeight="1" thickBot="1" x14ac:dyDescent="0.45">
      <c r="A42" s="129" t="s">
        <v>104</v>
      </c>
      <c r="B42" s="130">
        <v>1</v>
      </c>
      <c r="C42" s="145" t="s">
        <v>47</v>
      </c>
      <c r="D42" s="146">
        <f>AVERAGE(D38:D41)</f>
        <v>1139857.6666666667</v>
      </c>
      <c r="E42" s="147">
        <f>AVERAGE(E38:E41)</f>
        <v>2721559.4395186086</v>
      </c>
      <c r="F42" s="148">
        <f>AVERAGE(F38:F41)</f>
        <v>1124134</v>
      </c>
      <c r="G42" s="149">
        <f>AVERAGE(G38:G41)</f>
        <v>2752003.2897801534</v>
      </c>
    </row>
    <row r="43" spans="1:14" ht="26.25" customHeight="1" x14ac:dyDescent="0.4">
      <c r="A43" s="129" t="s">
        <v>105</v>
      </c>
      <c r="B43" s="114">
        <v>1</v>
      </c>
      <c r="C43" s="150" t="s">
        <v>48</v>
      </c>
      <c r="D43" s="151">
        <v>28.74</v>
      </c>
      <c r="E43" s="125"/>
      <c r="F43" s="152">
        <v>28.03</v>
      </c>
      <c r="G43" s="153"/>
    </row>
    <row r="44" spans="1:14" ht="26.25" customHeight="1" x14ac:dyDescent="0.4">
      <c r="A44" s="129" t="s">
        <v>106</v>
      </c>
      <c r="B44" s="114">
        <v>1</v>
      </c>
      <c r="C44" s="154" t="s">
        <v>49</v>
      </c>
      <c r="D44" s="155">
        <f>D43*$B$34</f>
        <v>16.538013676674861</v>
      </c>
      <c r="E44" s="156"/>
      <c r="F44" s="157">
        <f>F43*$B$34</f>
        <v>16.129454535741001</v>
      </c>
      <c r="G44" s="158"/>
    </row>
    <row r="45" spans="1:14" ht="19.5" customHeight="1" thickBot="1" x14ac:dyDescent="0.35">
      <c r="A45" s="129" t="s">
        <v>50</v>
      </c>
      <c r="B45" s="156">
        <f>(B44/B43)*(B42/B41)*(B40/B39)*(B38/B37)*B36</f>
        <v>125</v>
      </c>
      <c r="C45" s="154" t="s">
        <v>51</v>
      </c>
      <c r="D45" s="159">
        <f>D44*$B$30/100</f>
        <v>16.753007854471633</v>
      </c>
      <c r="E45" s="158"/>
      <c r="F45" s="160">
        <f>F44*$B$30/100</f>
        <v>16.339137444705635</v>
      </c>
      <c r="G45" s="158"/>
    </row>
    <row r="46" spans="1:14" ht="19.5" customHeight="1" thickBot="1" x14ac:dyDescent="0.35">
      <c r="A46" s="218" t="s">
        <v>52</v>
      </c>
      <c r="B46" s="219"/>
      <c r="C46" s="154" t="s">
        <v>53</v>
      </c>
      <c r="D46" s="155">
        <f>D45/$B$45</f>
        <v>0.13402406283577306</v>
      </c>
      <c r="E46" s="158"/>
      <c r="F46" s="161">
        <f>F45/$B$45</f>
        <v>0.13071309955764507</v>
      </c>
      <c r="G46" s="158"/>
    </row>
    <row r="47" spans="1:14" ht="27" customHeight="1" thickBot="1" x14ac:dyDescent="0.45">
      <c r="A47" s="220"/>
      <c r="B47" s="221"/>
      <c r="C47" s="154" t="s">
        <v>54</v>
      </c>
      <c r="D47" s="162">
        <v>0.32</v>
      </c>
      <c r="E47" s="153"/>
      <c r="F47" s="153"/>
      <c r="G47" s="153"/>
    </row>
    <row r="48" spans="1:14" ht="18.75" x14ac:dyDescent="0.3">
      <c r="C48" s="154" t="s">
        <v>55</v>
      </c>
      <c r="D48" s="159">
        <f>D47*$B$45</f>
        <v>40</v>
      </c>
      <c r="E48" s="158"/>
      <c r="F48" s="158"/>
      <c r="G48" s="158"/>
    </row>
    <row r="49" spans="1:12" ht="19.5" customHeight="1" thickBot="1" x14ac:dyDescent="0.35">
      <c r="C49" s="163" t="s">
        <v>56</v>
      </c>
      <c r="D49" s="164">
        <f>D48/B34</f>
        <v>69.512580076130334</v>
      </c>
      <c r="E49" s="165"/>
      <c r="F49" s="165"/>
      <c r="G49" s="165"/>
    </row>
    <row r="50" spans="1:12" ht="18.75" x14ac:dyDescent="0.3">
      <c r="C50" s="166" t="s">
        <v>57</v>
      </c>
      <c r="D50" s="167">
        <f>AVERAGE(E38:E41,G38:G41)</f>
        <v>2736781.3646493815</v>
      </c>
      <c r="E50" s="168"/>
      <c r="F50" s="168"/>
      <c r="G50" s="168"/>
    </row>
    <row r="51" spans="1:12" ht="18.75" x14ac:dyDescent="0.3">
      <c r="C51" s="169" t="s">
        <v>58</v>
      </c>
      <c r="D51" s="170">
        <f>STDEV(E38:E41,G38:G41)/D50</f>
        <v>9.191950220607344E-3</v>
      </c>
      <c r="E51" s="156"/>
      <c r="F51" s="156"/>
      <c r="G51" s="156"/>
    </row>
    <row r="52" spans="1:12" ht="19.5" customHeight="1" thickBot="1" x14ac:dyDescent="0.35">
      <c r="C52" s="171" t="s">
        <v>14</v>
      </c>
      <c r="D52" s="172">
        <f>COUNT(E38:E41,G38:G41)</f>
        <v>6</v>
      </c>
      <c r="E52" s="156"/>
      <c r="F52" s="156"/>
      <c r="G52" s="156"/>
    </row>
    <row r="54" spans="1:12" ht="18.75" x14ac:dyDescent="0.3">
      <c r="A54" s="111" t="s">
        <v>1</v>
      </c>
      <c r="B54" s="173" t="s">
        <v>59</v>
      </c>
    </row>
    <row r="55" spans="1:12" ht="18.75" x14ac:dyDescent="0.3">
      <c r="A55" s="125" t="s">
        <v>60</v>
      </c>
      <c r="B55" s="174" t="str">
        <f>B21</f>
        <v xml:space="preserve"> Each 5 mL contains: Chloramphenicol Palmitate BP equivalent to Chloramphenicol 125 mg</v>
      </c>
    </row>
    <row r="56" spans="1:12" ht="26.25" customHeight="1" x14ac:dyDescent="0.4">
      <c r="A56" s="113" t="s">
        <v>61</v>
      </c>
      <c r="B56" s="175">
        <v>5</v>
      </c>
      <c r="C56" s="156" t="s">
        <v>62</v>
      </c>
      <c r="D56" s="176">
        <v>125</v>
      </c>
      <c r="E56" s="156" t="str">
        <f>B20</f>
        <v>Chloramphenicol BP</v>
      </c>
    </row>
    <row r="57" spans="1:12" ht="19.5" thickBot="1" x14ac:dyDescent="0.35">
      <c r="A57" s="174" t="s">
        <v>63</v>
      </c>
      <c r="B57" s="177">
        <f>RD!C39</f>
        <v>1.1919280293564467</v>
      </c>
    </row>
    <row r="58" spans="1:12" s="180" customFormat="1" ht="19.5" thickBot="1" x14ac:dyDescent="0.35">
      <c r="A58" s="113" t="s">
        <v>64</v>
      </c>
      <c r="B58" s="178">
        <f>B56</f>
        <v>5</v>
      </c>
      <c r="C58" s="156" t="s">
        <v>65</v>
      </c>
      <c r="D58" s="179">
        <f>B57*B56</f>
        <v>5.9596401467822337</v>
      </c>
    </row>
    <row r="59" spans="1:12" ht="19.5" customHeight="1" thickBot="1" x14ac:dyDescent="0.3"/>
    <row r="60" spans="1:12" s="116" customFormat="1" ht="27" customHeight="1" thickBot="1" x14ac:dyDescent="0.45">
      <c r="A60" s="126" t="s">
        <v>66</v>
      </c>
      <c r="B60" s="92">
        <v>100</v>
      </c>
      <c r="C60" s="125"/>
      <c r="D60" s="181" t="s">
        <v>67</v>
      </c>
      <c r="E60" s="182" t="s">
        <v>68</v>
      </c>
      <c r="F60" s="182" t="s">
        <v>45</v>
      </c>
      <c r="G60" s="182" t="s">
        <v>69</v>
      </c>
      <c r="H60" s="131" t="s">
        <v>70</v>
      </c>
      <c r="L60" s="115"/>
    </row>
    <row r="61" spans="1:12" s="116" customFormat="1" ht="24" customHeight="1" x14ac:dyDescent="0.4">
      <c r="A61" s="129" t="s">
        <v>107</v>
      </c>
      <c r="B61" s="93">
        <v>10</v>
      </c>
      <c r="C61" s="222" t="s">
        <v>71</v>
      </c>
      <c r="D61" s="225">
        <v>3.3104499999999999</v>
      </c>
      <c r="E61" s="183">
        <v>1</v>
      </c>
      <c r="F61" s="96"/>
      <c r="G61" s="184" t="str">
        <f>IF(ISBLANK(F61),"-",(F61/$D$50*$D$47*$B$69)*$D$58/$D$61)</f>
        <v>-</v>
      </c>
      <c r="H61" s="185" t="str">
        <f t="shared" ref="H61:H72" si="0">IF(ISBLANK(F61),"-",G61/$D$56)</f>
        <v>-</v>
      </c>
      <c r="L61" s="115"/>
    </row>
    <row r="62" spans="1:12" s="116" customFormat="1" ht="26.25" customHeight="1" x14ac:dyDescent="0.4">
      <c r="A62" s="129" t="s">
        <v>108</v>
      </c>
      <c r="B62" s="93">
        <v>25</v>
      </c>
      <c r="C62" s="223"/>
      <c r="D62" s="226"/>
      <c r="E62" s="186">
        <v>2</v>
      </c>
      <c r="F62" s="95"/>
      <c r="G62" s="187" t="str">
        <f>IF(ISBLANK(F62),"-",(F62/$D$50*$D$47*$B$69)*$D$58/$D$61)</f>
        <v>-</v>
      </c>
      <c r="H62" s="188" t="str">
        <f t="shared" si="0"/>
        <v>-</v>
      </c>
      <c r="L62" s="115"/>
    </row>
    <row r="63" spans="1:12" s="116" customFormat="1" ht="24.75" customHeight="1" x14ac:dyDescent="0.4">
      <c r="A63" s="129" t="s">
        <v>109</v>
      </c>
      <c r="B63" s="130">
        <v>1</v>
      </c>
      <c r="C63" s="223"/>
      <c r="D63" s="226"/>
      <c r="E63" s="186">
        <v>3</v>
      </c>
      <c r="F63" s="95"/>
      <c r="G63" s="187" t="str">
        <f>IF(ISBLANK(F63),"-",(F63/$D$50*$D$47*$B$69)*$D$58/$D$61)</f>
        <v>-</v>
      </c>
      <c r="H63" s="188" t="str">
        <f t="shared" si="0"/>
        <v>-</v>
      </c>
      <c r="L63" s="115"/>
    </row>
    <row r="64" spans="1:12" ht="27" customHeight="1" thickBot="1" x14ac:dyDescent="0.45">
      <c r="A64" s="129" t="s">
        <v>110</v>
      </c>
      <c r="B64" s="130">
        <v>1</v>
      </c>
      <c r="C64" s="224"/>
      <c r="D64" s="227"/>
      <c r="E64" s="189">
        <v>4</v>
      </c>
      <c r="F64" s="97"/>
      <c r="G64" s="187" t="str">
        <f>IF(ISBLANK(F64),"-",(F64/$D$50*$D$47*$B$69)*$D$58/$D$61)</f>
        <v>-</v>
      </c>
      <c r="H64" s="188" t="str">
        <f t="shared" si="0"/>
        <v>-</v>
      </c>
    </row>
    <row r="65" spans="1:11" ht="24.75" customHeight="1" x14ac:dyDescent="0.4">
      <c r="A65" s="129" t="s">
        <v>111</v>
      </c>
      <c r="B65" s="130">
        <v>1</v>
      </c>
      <c r="C65" s="222" t="s">
        <v>72</v>
      </c>
      <c r="D65" s="225">
        <v>3.6505100000000001</v>
      </c>
      <c r="E65" s="190">
        <v>1</v>
      </c>
      <c r="F65" s="95">
        <v>2536085</v>
      </c>
      <c r="G65" s="184">
        <f>IF(ISBLANK(F65),"-",(F65/$D$50*$D$47*$B$69)*$D$58/$D$65)</f>
        <v>121.02641891333261</v>
      </c>
      <c r="H65" s="185">
        <f t="shared" si="0"/>
        <v>0.96821135130666081</v>
      </c>
    </row>
    <row r="66" spans="1:11" ht="23.25" customHeight="1" x14ac:dyDescent="0.4">
      <c r="A66" s="129" t="s">
        <v>112</v>
      </c>
      <c r="B66" s="130">
        <v>1</v>
      </c>
      <c r="C66" s="223"/>
      <c r="D66" s="226"/>
      <c r="E66" s="191">
        <v>2</v>
      </c>
      <c r="F66" s="95">
        <v>2563889</v>
      </c>
      <c r="G66" s="187">
        <f>IF(ISBLANK(F66),"-",(F66/$D$50*$D$47*$B$69)*$D$58/$D$65)</f>
        <v>122.35327450037578</v>
      </c>
      <c r="H66" s="188">
        <f t="shared" si="0"/>
        <v>0.97882619600300624</v>
      </c>
    </row>
    <row r="67" spans="1:11" ht="24.75" customHeight="1" x14ac:dyDescent="0.4">
      <c r="A67" s="129" t="s">
        <v>113</v>
      </c>
      <c r="B67" s="130">
        <v>1</v>
      </c>
      <c r="C67" s="223"/>
      <c r="D67" s="226"/>
      <c r="E67" s="191">
        <v>3</v>
      </c>
      <c r="F67" s="95">
        <v>2553238</v>
      </c>
      <c r="G67" s="187">
        <f>IF(ISBLANK(F67),"-",(F67/$D$50*$D$47*$B$69)*$D$58/$D$65)</f>
        <v>121.84499012195555</v>
      </c>
      <c r="H67" s="188">
        <f t="shared" si="0"/>
        <v>0.97475992097564435</v>
      </c>
    </row>
    <row r="68" spans="1:11" ht="27" customHeight="1" thickBot="1" x14ac:dyDescent="0.45">
      <c r="A68" s="129" t="s">
        <v>114</v>
      </c>
      <c r="B68" s="130">
        <v>1</v>
      </c>
      <c r="C68" s="224"/>
      <c r="D68" s="227"/>
      <c r="E68" s="192">
        <v>4</v>
      </c>
      <c r="F68" s="97"/>
      <c r="G68" s="193" t="str">
        <f>IF(ISBLANK(F68),"-",(F68/$D$50*$D$47*$B$69)*$D$58/$D$65)</f>
        <v>-</v>
      </c>
      <c r="H68" s="194" t="str">
        <f t="shared" si="0"/>
        <v>-</v>
      </c>
    </row>
    <row r="69" spans="1:11" ht="23.25" customHeight="1" x14ac:dyDescent="0.4">
      <c r="A69" s="129" t="s">
        <v>73</v>
      </c>
      <c r="B69" s="138">
        <f>(B68/B67)*(B66/B65)*(B64/B63)*(B62/B61)*B60</f>
        <v>250</v>
      </c>
      <c r="C69" s="222" t="s">
        <v>74</v>
      </c>
      <c r="D69" s="225">
        <v>3.9953799999999999</v>
      </c>
      <c r="E69" s="190">
        <v>1</v>
      </c>
      <c r="F69" s="96">
        <v>2761726</v>
      </c>
      <c r="G69" s="184">
        <f>IF(ISBLANK(F69),"-",(F69/$D$50*$D$47*$B$69)*$D$58/$D$69)</f>
        <v>120.41827937299468</v>
      </c>
      <c r="H69" s="188">
        <f t="shared" si="0"/>
        <v>0.96334623498395744</v>
      </c>
    </row>
    <row r="70" spans="1:11" ht="22.5" customHeight="1" thickBot="1" x14ac:dyDescent="0.45">
      <c r="A70" s="195" t="s">
        <v>75</v>
      </c>
      <c r="B70" s="196">
        <f>(D47*B69)/D56*D58</f>
        <v>3.8141696939406295</v>
      </c>
      <c r="C70" s="223"/>
      <c r="D70" s="226"/>
      <c r="E70" s="191">
        <v>2</v>
      </c>
      <c r="F70" s="95">
        <v>2781970</v>
      </c>
      <c r="G70" s="187">
        <f>IF(ISBLANK(F70),"-",(F70/$D$50*$D$47*$B$69)*$D$58/$D$69)</f>
        <v>121.3009692733059</v>
      </c>
      <c r="H70" s="188">
        <f t="shared" si="0"/>
        <v>0.9704077541864472</v>
      </c>
    </row>
    <row r="71" spans="1:11" ht="23.25" customHeight="1" x14ac:dyDescent="0.4">
      <c r="A71" s="218" t="s">
        <v>52</v>
      </c>
      <c r="B71" s="229"/>
      <c r="C71" s="223"/>
      <c r="D71" s="226"/>
      <c r="E71" s="191">
        <v>3</v>
      </c>
      <c r="F71" s="95">
        <v>2776835</v>
      </c>
      <c r="G71" s="187">
        <f>IF(ISBLANK(F71),"-",(F71/$D$50*$D$47*$B$69)*$D$58/$D$69)</f>
        <v>121.07707020997364</v>
      </c>
      <c r="H71" s="188">
        <f t="shared" si="0"/>
        <v>0.96861656167978916</v>
      </c>
    </row>
    <row r="72" spans="1:11" ht="23.25" customHeight="1" thickBot="1" x14ac:dyDescent="0.45">
      <c r="A72" s="220"/>
      <c r="B72" s="230"/>
      <c r="C72" s="228"/>
      <c r="D72" s="227"/>
      <c r="E72" s="192">
        <v>4</v>
      </c>
      <c r="F72" s="97"/>
      <c r="G72" s="193" t="str">
        <f>IF(ISBLANK(F72),"-",(F72/$D$50*$D$47*$B$69)*$D$58/$D$69)</f>
        <v>-</v>
      </c>
      <c r="H72" s="194" t="str">
        <f t="shared" si="0"/>
        <v>-</v>
      </c>
    </row>
    <row r="73" spans="1:11" ht="26.25" customHeight="1" x14ac:dyDescent="0.4">
      <c r="A73" s="156"/>
      <c r="B73" s="156"/>
      <c r="C73" s="156"/>
      <c r="D73" s="156"/>
      <c r="E73" s="156"/>
      <c r="F73" s="156"/>
      <c r="G73" s="197" t="s">
        <v>47</v>
      </c>
      <c r="H73" s="198">
        <f>AVERAGE(H61:H72)</f>
        <v>0.97069466985591746</v>
      </c>
    </row>
    <row r="74" spans="1:11" ht="26.25" customHeight="1" x14ac:dyDescent="0.4">
      <c r="C74" s="156"/>
      <c r="D74" s="156"/>
      <c r="E74" s="156"/>
      <c r="F74" s="156"/>
      <c r="G74" s="169" t="s">
        <v>58</v>
      </c>
      <c r="H74" s="199">
        <f>STDEV(H61:H72)/H73</f>
        <v>5.5899598185053271E-3</v>
      </c>
    </row>
    <row r="75" spans="1:11" ht="27" customHeight="1" thickBot="1" x14ac:dyDescent="0.45">
      <c r="A75" s="156"/>
      <c r="B75" s="156"/>
      <c r="C75" s="156"/>
      <c r="D75" s="158"/>
      <c r="E75" s="158"/>
      <c r="F75" s="156"/>
      <c r="G75" s="171" t="s">
        <v>14</v>
      </c>
      <c r="H75" s="200">
        <f>COUNT(H61:H72)</f>
        <v>6</v>
      </c>
    </row>
    <row r="76" spans="1:11" ht="18.75" x14ac:dyDescent="0.3">
      <c r="A76" s="156"/>
      <c r="B76" s="156"/>
      <c r="C76" s="156"/>
      <c r="D76" s="158"/>
      <c r="E76" s="158"/>
      <c r="F76" s="158"/>
      <c r="G76" s="158"/>
      <c r="H76" s="156"/>
      <c r="I76" s="125"/>
      <c r="J76" s="113"/>
      <c r="K76" s="117"/>
    </row>
    <row r="77" spans="1:11" ht="26.25" customHeight="1" x14ac:dyDescent="0.4">
      <c r="A77" s="112" t="s">
        <v>76</v>
      </c>
      <c r="B77" s="113" t="s">
        <v>77</v>
      </c>
      <c r="C77" s="217" t="str">
        <f>B20</f>
        <v>Chloramphenicol BP</v>
      </c>
      <c r="D77" s="217"/>
      <c r="E77" s="125" t="s">
        <v>78</v>
      </c>
      <c r="F77" s="125"/>
      <c r="G77" s="201">
        <f>H73</f>
        <v>0.97069466985591746</v>
      </c>
      <c r="H77" s="156"/>
      <c r="I77" s="125"/>
      <c r="J77" s="113"/>
      <c r="K77" s="117"/>
    </row>
    <row r="78" spans="1:11" ht="19.5" customHeight="1" thickBot="1" x14ac:dyDescent="0.35">
      <c r="A78" s="202"/>
      <c r="B78" s="203"/>
      <c r="C78" s="204"/>
      <c r="D78" s="204"/>
      <c r="E78" s="203"/>
      <c r="F78" s="203"/>
      <c r="G78" s="203"/>
      <c r="H78" s="203"/>
    </row>
    <row r="79" spans="1:11" ht="18.75" x14ac:dyDescent="0.3">
      <c r="B79" s="156" t="s">
        <v>16</v>
      </c>
      <c r="E79" s="156" t="s">
        <v>17</v>
      </c>
      <c r="F79" s="156"/>
      <c r="G79" s="156" t="s">
        <v>18</v>
      </c>
    </row>
    <row r="80" spans="1:11" ht="83.1" customHeight="1" x14ac:dyDescent="0.3">
      <c r="A80" s="113" t="s">
        <v>19</v>
      </c>
      <c r="B80" s="205" t="s">
        <v>116</v>
      </c>
      <c r="C80" s="205"/>
      <c r="D80" s="156"/>
      <c r="E80" s="206"/>
      <c r="F80" s="125"/>
      <c r="G80" s="206"/>
      <c r="H80" s="206"/>
      <c r="I80" s="125"/>
    </row>
    <row r="81" spans="1:9" ht="83.1" customHeight="1" x14ac:dyDescent="0.3">
      <c r="A81" s="113" t="s">
        <v>20</v>
      </c>
      <c r="B81" s="207"/>
      <c r="C81" s="207"/>
      <c r="D81" s="117"/>
      <c r="E81" s="208"/>
      <c r="F81" s="125"/>
      <c r="G81" s="208"/>
      <c r="H81" s="208"/>
      <c r="I81" s="125"/>
    </row>
    <row r="82" spans="1:9" ht="18.75" x14ac:dyDescent="0.3">
      <c r="A82" s="156"/>
      <c r="B82" s="156"/>
      <c r="C82" s="158"/>
      <c r="D82" s="158"/>
      <c r="E82" s="158"/>
      <c r="F82" s="158"/>
      <c r="G82" s="156"/>
      <c r="H82" s="156"/>
      <c r="I82" s="125"/>
    </row>
    <row r="83" spans="1:9" ht="18.75" x14ac:dyDescent="0.3">
      <c r="A83" s="156"/>
      <c r="B83" s="156"/>
      <c r="C83" s="156"/>
      <c r="D83" s="158"/>
      <c r="E83" s="158"/>
      <c r="F83" s="158"/>
      <c r="G83" s="158"/>
      <c r="H83" s="156"/>
      <c r="I83" s="125"/>
    </row>
    <row r="84" spans="1:9" ht="18.75" x14ac:dyDescent="0.3">
      <c r="A84" s="156"/>
      <c r="B84" s="156"/>
      <c r="C84" s="156"/>
      <c r="D84" s="158"/>
      <c r="E84" s="158"/>
      <c r="F84" s="158"/>
      <c r="G84" s="158"/>
      <c r="H84" s="156"/>
      <c r="I84" s="125"/>
    </row>
    <row r="85" spans="1:9" ht="18.75" x14ac:dyDescent="0.3">
      <c r="A85" s="156"/>
      <c r="B85" s="156"/>
      <c r="C85" s="156"/>
      <c r="D85" s="158"/>
      <c r="E85" s="158"/>
      <c r="F85" s="158"/>
      <c r="G85" s="158"/>
      <c r="H85" s="156"/>
      <c r="I85" s="125"/>
    </row>
    <row r="86" spans="1:9" ht="18.75" x14ac:dyDescent="0.3">
      <c r="A86" s="156"/>
      <c r="B86" s="156"/>
      <c r="C86" s="156"/>
      <c r="D86" s="158"/>
      <c r="E86" s="158"/>
      <c r="F86" s="158"/>
      <c r="G86" s="158"/>
      <c r="H86" s="156"/>
      <c r="I86" s="125"/>
    </row>
    <row r="87" spans="1:9" ht="18.75" x14ac:dyDescent="0.3">
      <c r="A87" s="156"/>
      <c r="B87" s="156"/>
      <c r="C87" s="156"/>
      <c r="D87" s="158"/>
      <c r="E87" s="158"/>
      <c r="F87" s="158"/>
      <c r="G87" s="158"/>
      <c r="H87" s="156"/>
      <c r="I87" s="125"/>
    </row>
    <row r="88" spans="1:9" ht="18.75" x14ac:dyDescent="0.3">
      <c r="A88" s="156"/>
      <c r="B88" s="156"/>
      <c r="C88" s="156"/>
      <c r="D88" s="158"/>
      <c r="E88" s="158"/>
      <c r="F88" s="158"/>
      <c r="G88" s="158"/>
      <c r="H88" s="156"/>
      <c r="I88" s="125"/>
    </row>
    <row r="89" spans="1:9" ht="18.75" x14ac:dyDescent="0.3">
      <c r="A89" s="156"/>
      <c r="B89" s="156"/>
      <c r="C89" s="156"/>
      <c r="D89" s="158"/>
      <c r="E89" s="158"/>
      <c r="F89" s="158"/>
      <c r="G89" s="158"/>
      <c r="H89" s="156"/>
      <c r="I89" s="125"/>
    </row>
    <row r="90" spans="1:9" ht="18.75" x14ac:dyDescent="0.3">
      <c r="A90" s="156"/>
      <c r="B90" s="156"/>
      <c r="C90" s="156"/>
      <c r="D90" s="158"/>
      <c r="E90" s="158"/>
      <c r="F90" s="158"/>
      <c r="G90" s="158"/>
      <c r="H90" s="156"/>
      <c r="I90" s="125"/>
    </row>
    <row r="250" spans="1:1" x14ac:dyDescent="0.25">
      <c r="A250" s="104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</mergeCells>
  <conditionalFormatting sqref="D51">
    <cfRule type="cellIs" dxfId="1" priority="2" operator="greaterThan">
      <formula>0.02</formula>
    </cfRule>
  </conditionalFormatting>
  <conditionalFormatting sqref="H74">
    <cfRule type="cellIs" dxfId="0" priority="1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RD</vt:lpstr>
      <vt:lpstr>SST </vt:lpstr>
      <vt:lpstr>Cloramphenicol  1</vt:lpstr>
      <vt:lpstr>'Cloramphenicol  1'!Print_Area</vt:lpstr>
      <vt:lpstr>RD!Print_Area</vt:lpstr>
      <vt:lpstr>'SST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2016-07-25T06:28:03Z</cp:lastPrinted>
  <dcterms:created xsi:type="dcterms:W3CDTF">2005-07-05T10:19:27Z</dcterms:created>
  <dcterms:modified xsi:type="dcterms:W3CDTF">2016-10-10T06:39:14Z</dcterms:modified>
</cp:coreProperties>
</file>