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176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7" i="1"/>
  <c r="E32" i="1" l="1"/>
  <c r="B33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B39" i="1"/>
  <c r="A39" i="1" s="1"/>
  <c r="B40" i="1" s="1"/>
  <c r="A40" i="1" s="1"/>
  <c r="B41" i="1" s="1"/>
  <c r="A41" i="1" s="1"/>
  <c r="B42" i="1" s="1"/>
  <c r="A42" i="1" s="1"/>
  <c r="F61" i="1" l="1"/>
  <c r="F65" i="1" s="1"/>
</calcChain>
</file>

<file path=xl/sharedStrings.xml><?xml version="1.0" encoding="utf-8"?>
<sst xmlns="http://schemas.openxmlformats.org/spreadsheetml/2006/main" count="134" uniqueCount="78">
  <si>
    <t>MICOBIOLOGY NO.</t>
  </si>
  <si>
    <t>BIOL/002/2016</t>
  </si>
  <si>
    <t>DATE RECEIVED</t>
  </si>
  <si>
    <t>2016-06-21 15:08:59</t>
  </si>
  <si>
    <t>Analysis Report</t>
  </si>
  <si>
    <t>Metaclopramide hydrochloride Microbial Assay</t>
  </si>
  <si>
    <t>Sample Name:</t>
  </si>
  <si>
    <t>METORAM 10 MG/2ML</t>
  </si>
  <si>
    <t>Lab Ref No:</t>
  </si>
  <si>
    <t>NDQD201605963</t>
  </si>
  <si>
    <t>Active Ingredient:</t>
  </si>
  <si>
    <t>Metaclopramide hydrochloride</t>
  </si>
  <si>
    <t>Label Claim:</t>
  </si>
  <si>
    <t>Each  ml contains mg of 10mg Metaclopramide hydrochloride</t>
  </si>
  <si>
    <t>Date Test Set:</t>
  </si>
  <si>
    <t>11/8/2016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</si>
  <si>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</si>
  <si>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</si>
  <si>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</si>
  <si>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</si>
  <si>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</si>
  <si>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</si>
  <si>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</si>
  <si>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</si>
  <si>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</si>
  <si>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</si>
  <si>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</si>
  <si>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</si>
  <si>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</si>
  <si>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</si>
  <si>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</si>
  <si>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</si>
  <si>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</si>
  <si>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</si>
  <si>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</si>
  <si>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</si>
  <si>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</si>
  <si>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</si>
  <si>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</si>
  <si>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</si>
  <si>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</si>
  <si>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</si>
  <si>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</si>
  <si>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</si>
  <si>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</si>
  <si>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</si>
  <si>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</si>
  <si>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</si>
  <si>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</si>
  <si>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</si>
  <si>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</si>
  <si>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</si>
  <si>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</si>
  <si>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</si>
  <si>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</si>
  <si>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</si>
  <si>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</si>
  <si>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</si>
  <si>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</si>
  <si>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</si>
  <si>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</si>
  <si>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</si>
  <si>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</si>
  <si>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</si>
  <si>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</si>
  <si>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</si>
  <si>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</si>
  <si>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</si>
  <si>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</si>
  <si>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</si>
  <si>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</si>
  <si>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</si>
  <si>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</si>
  <si>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</si>
  <si>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</si>
  <si>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</si>
  <si>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</si>
  <si>
    <t>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</si>
</sst>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0" zoomScaleNormal="85" workbookViewId="0">
      <selection activeCell="E72" sqref="E72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2.5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>
        <v>2</v>
      </c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10</v>
      </c>
      <c r="C25" s="18" t="s">
        <v>77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>
        <f>B23*B25/B24/B22</f>
        <v>2500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 x14ac:dyDescent="0.3">
      <c r="A31" s="25" t="s">
        <v>31</v>
      </c>
      <c r="B31" s="99" t="s">
        <v>75</v>
      </c>
      <c r="C31" s="119" t="s">
        <v>32</v>
      </c>
      <c r="D31" s="120"/>
      <c r="E31" s="120" t="s">
        <v>33</v>
      </c>
      <c r="F31" s="121"/>
    </row>
    <row r="32" spans="1:7" ht="20.100000000000001" customHeight="1" x14ac:dyDescent="0.3">
      <c r="A32" s="27" t="s">
        <v>34</v>
      </c>
      <c r="B32" s="114" t="s">
        <v>76</v>
      </c>
      <c r="C32" s="122">
        <v>-0.98799999999999999</v>
      </c>
      <c r="D32" s="123"/>
      <c r="E32" s="124">
        <f>POWER(C32,2)</f>
        <v>0.97614400000000001</v>
      </c>
      <c r="F32" s="125"/>
      <c r="G32" s="9"/>
    </row>
    <row r="33" spans="1:9" ht="20.100000000000001" customHeight="1" x14ac:dyDescent="0.3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7" t="s">
        <v>37</v>
      </c>
      <c r="B36" s="127"/>
      <c r="C36" s="127"/>
      <c r="D36" s="127"/>
      <c r="E36" s="127"/>
      <c r="F36" s="12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8" t="s">
        <v>44</v>
      </c>
      <c r="B44" s="128"/>
      <c r="C44" s="128"/>
      <c r="D44" s="128"/>
      <c r="E44" s="128"/>
      <c r="F44" s="12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-0.105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3263</v>
      </c>
      <c r="D59" s="61">
        <f>LN(C59)</f>
        <v>8.0904022965933198</v>
      </c>
      <c r="E59" s="61">
        <f>(D59-$B$54)/$B$55</f>
        <v>-17.813355205650666</v>
      </c>
      <c r="F59" s="62">
        <f>EXP(E59)</f>
        <v>1.8355158117019261E-8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3264</v>
      </c>
      <c r="D60" s="68">
        <f>LN(C60)</f>
        <v>8.0907087160839968</v>
      </c>
      <c r="E60" s="68">
        <f>(D60-$B$54)/$B$55</f>
        <v>-17.816273486514259</v>
      </c>
      <c r="F60" s="69">
        <f>EXP(E60)</f>
        <v>1.8301670693959573E-8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59</v>
      </c>
      <c r="E61" s="126"/>
      <c r="F61" s="70">
        <f>AVERAGE(F59:F60)</f>
        <v>1.8328414405489419E-8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2.1667129805011417E-4</v>
      </c>
      <c r="G62" s="9"/>
      <c r="H62" s="9"/>
    </row>
    <row r="63" spans="1:9" ht="26.25" customHeight="1" x14ac:dyDescent="0.3">
      <c r="A63" s="8"/>
      <c r="B63" s="45"/>
      <c r="C63" s="8"/>
      <c r="D63" s="126" t="s">
        <v>61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1600</v>
      </c>
      <c r="G64" s="9"/>
      <c r="H64" s="9"/>
    </row>
    <row r="65" spans="1:9" ht="25.5" customHeight="1" x14ac:dyDescent="0.3">
      <c r="E65" s="71" t="s">
        <v>63</v>
      </c>
      <c r="F65" s="75">
        <f>F64*F61</f>
        <v>2.9325463048783071E-5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30">
        <f>F65*2/10</f>
        <v>5.8650926097566145E-6</v>
      </c>
      <c r="E68" s="130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21"/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NDQD201605963 / Bacterial Endotoxin / Download 1  /  Analyst - Francis  Naula /  Date 22-09-2016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32</v>
      </c>
      <c r="D31" s="120"/>
      <c r="E31" s="120" t="s">
        <v>33</v>
      </c>
      <c r="F31" s="121"/>
    </row>
    <row r="32" spans="1:7" ht="20.100000000000001" customHeight="1" x14ac:dyDescent="0.3">
      <c r="A32" s="25" t="s">
        <v>31</v>
      </c>
      <c r="B32" s="26" t="s">
        <v>74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59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61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2016-09-29T07:00:52Z</dcterms:modified>
</cp:coreProperties>
</file>