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7895" windowHeight="1176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D68" i="1" l="1"/>
  <c r="B27" i="1"/>
  <c r="E32" i="1" l="1"/>
  <c r="B33" i="1"/>
  <c r="B39" i="1" s="1"/>
  <c r="A39" i="1" s="1"/>
  <c r="B40" i="1" s="1"/>
  <c r="A40" i="1" s="1"/>
  <c r="B41" i="1" s="1"/>
  <c r="A41" i="1" s="1"/>
  <c r="B42" i="1" s="1"/>
  <c r="A42" i="1" s="1"/>
  <c r="F55" i="2"/>
  <c r="F51" i="2"/>
  <c r="F49" i="2"/>
  <c r="E47" i="2"/>
  <c r="F47" i="2" s="1"/>
  <c r="D47" i="2"/>
  <c r="D46" i="2"/>
  <c r="E46" i="2" s="1"/>
  <c r="F46" i="2" s="1"/>
  <c r="F48" i="2" s="1"/>
  <c r="B34" i="2"/>
  <c r="B16" i="2"/>
  <c r="F68" i="1"/>
  <c r="F64" i="1"/>
  <c r="F62" i="1"/>
  <c r="D60" i="1"/>
  <c r="E60" i="1" s="1"/>
  <c r="F60" i="1" s="1"/>
  <c r="D59" i="1"/>
  <c r="E59" i="1" s="1"/>
  <c r="F59" i="1" s="1"/>
  <c r="F61" i="1" l="1"/>
  <c r="F65" i="1" s="1"/>
  <c r="F52" i="2"/>
  <c r="D55" i="2" s="1"/>
</calcChain>
</file>

<file path=xl/sharedStrings.xml><?xml version="1.0" encoding="utf-8"?>
<sst xmlns="http://schemas.openxmlformats.org/spreadsheetml/2006/main" count="133" uniqueCount="78">
  <si>
    <t>MICOBIOLOGY NO.</t>
  </si>
  <si>
    <t>BIOL/002/2016</t>
  </si>
  <si>
    <t>DATE RECEIVED</t>
  </si>
  <si>
    <t>2016-06-21 15:08:14</t>
  </si>
  <si>
    <t>Analysis Report</t>
  </si>
  <si>
    <t>Ranitidine Microbial Assay</t>
  </si>
  <si>
    <t>Sample Name:</t>
  </si>
  <si>
    <t>ZIDAN 50 Mg/2ML</t>
  </si>
  <si>
    <t>Lab Ref No:</t>
  </si>
  <si>
    <t>NDQD201605964</t>
  </si>
  <si>
    <t>Active Ingredient:</t>
  </si>
  <si>
    <t>Ranitidine</t>
  </si>
  <si>
    <t>Label Claim:</t>
  </si>
  <si>
    <t>Each  ml contains mg of Ranitidine</t>
  </si>
  <si>
    <t>Date Test Set:</t>
  </si>
  <si>
    <t>11/11/2016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</si>
  <si>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</si>
  <si>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</si>
  <si>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</si>
  <si>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</si>
  <si>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</si>
  <si>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</si>
  <si>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</si>
  <si>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</si>
  <si>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</si>
  <si>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</si>
  <si>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</si>
  <si>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</si>
  <si>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</si>
  <si>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</si>
  <si>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</si>
  <si>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</si>
  <si>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</si>
  <si>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</si>
  <si>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</si>
  <si>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</si>
  <si>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</si>
  <si>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</si>
  <si>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</si>
  <si>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</si>
  <si>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</si>
  <si>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</si>
  <si>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</si>
  <si>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</si>
  <si>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</si>
  <si>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</si>
  <si>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</si>
  <si>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</si>
  <si>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</si>
  <si>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</si>
  <si>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</si>
  <si>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</si>
  <si>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</si>
  <si>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</si>
  <si>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</si>
  <si>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</si>
  <si>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</si>
  <si>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</si>
  <si>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</si>
  <si>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</si>
  <si>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</si>
  <si>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</si>
  <si>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</si>
  <si>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</si>
  <si>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</si>
  <si>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</si>
  <si>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</si>
  <si>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</si>
  <si>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</si>
  <si>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</si>
  <si>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</si>
  <si>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</si>
  <si>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</si>
  <si>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</si>
  <si>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Francis</t>
  </si>
  <si>
    <t>mg/mL</t>
  </si>
  <si>
    <t>Control Standard Endotoxin(Eu/mL)</t>
  </si>
  <si>
    <t>Reconstitution vol(mL)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</si>
</sst>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 vertic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2" fontId="1" fillId="2" borderId="34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4" zoomScale="80" zoomScaleNormal="85" workbookViewId="0">
      <selection activeCell="D68" sqref="D68:E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15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15">
        <v>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25</v>
      </c>
      <c r="C25" s="74" t="s">
        <v>75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B23*B25/B22</f>
        <v>35000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6" t="s">
        <v>28</v>
      </c>
      <c r="B30" s="117"/>
      <c r="C30" s="118" t="s">
        <v>29</v>
      </c>
      <c r="D30" s="118"/>
      <c r="E30" s="118"/>
      <c r="F30" s="119"/>
    </row>
    <row r="31" spans="1:7" ht="20.100000000000001" customHeight="1" x14ac:dyDescent="0.3">
      <c r="A31" s="25" t="s">
        <v>76</v>
      </c>
      <c r="B31" s="99">
        <v>14000</v>
      </c>
      <c r="C31" s="120" t="s">
        <v>31</v>
      </c>
      <c r="D31" s="121"/>
      <c r="E31" s="121" t="s">
        <v>32</v>
      </c>
      <c r="F31" s="122"/>
    </row>
    <row r="32" spans="1:7" ht="20.100000000000001" customHeight="1" x14ac:dyDescent="0.3">
      <c r="A32" s="27" t="s">
        <v>77</v>
      </c>
      <c r="B32" s="114">
        <v>7</v>
      </c>
      <c r="C32" s="123">
        <v>0.99</v>
      </c>
      <c r="D32" s="124"/>
      <c r="E32" s="125">
        <f>POWER(C32,2)</f>
        <v>0.98009999999999997</v>
      </c>
      <c r="F32" s="126"/>
      <c r="G32" s="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8" t="s">
        <v>36</v>
      </c>
      <c r="B36" s="128"/>
      <c r="C36" s="128"/>
      <c r="D36" s="128"/>
      <c r="E36" s="128"/>
      <c r="F36" s="128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9" t="s">
        <v>43</v>
      </c>
      <c r="B44" s="129"/>
      <c r="C44" s="129"/>
      <c r="D44" s="129"/>
      <c r="E44" s="129"/>
      <c r="F44" s="129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6000</v>
      </c>
      <c r="C47" s="103">
        <v>50</v>
      </c>
      <c r="D47" s="111">
        <v>6000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6.23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-0.13600000000000001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3944</v>
      </c>
      <c r="D59" s="61">
        <f>LN(C59)</f>
        <v>8.2799507157225261</v>
      </c>
      <c r="E59" s="61">
        <f>(D59-$B$54)/$B$55</f>
        <v>-15.073167027371511</v>
      </c>
      <c r="F59" s="62">
        <f>EXP(E59)</f>
        <v>2.8431955793066832E-7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4067</v>
      </c>
      <c r="D60" s="68">
        <f>LN(C60)</f>
        <v>8.3106609059072252</v>
      </c>
      <c r="E60" s="68">
        <f>(D60-$B$54)/$B$55</f>
        <v>-15.298977249317828</v>
      </c>
      <c r="F60" s="69">
        <f>EXP(E60)</f>
        <v>2.268499050675167E-7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7" t="s">
        <v>58</v>
      </c>
      <c r="E61" s="127"/>
      <c r="F61" s="70">
        <f>AVERAGE(F59:F60)</f>
        <v>2.5558473149909248E-7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2.171367721531528E-2</v>
      </c>
      <c r="G62" s="9"/>
      <c r="H62" s="9"/>
    </row>
    <row r="63" spans="1:9" ht="26.25" customHeight="1" x14ac:dyDescent="0.3">
      <c r="A63" s="8"/>
      <c r="B63" s="45"/>
      <c r="C63" s="8"/>
      <c r="D63" s="127" t="s">
        <v>60</v>
      </c>
      <c r="E63" s="12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14400</v>
      </c>
      <c r="G64" s="9"/>
      <c r="H64" s="9"/>
    </row>
    <row r="65" spans="1:9" ht="25.5" customHeight="1" x14ac:dyDescent="0.3">
      <c r="E65" s="71" t="s">
        <v>62</v>
      </c>
      <c r="F65" s="75">
        <f>F64*F61</f>
        <v>3.6804201335869317E-3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64</v>
      </c>
      <c r="D68" s="135">
        <f>F65/B25</f>
        <v>1.4721680534347727E-4</v>
      </c>
      <c r="E68" s="135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74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NDQD201605964 / Bacterial Endotoxin / Download 1  /  Analyst - Francis  Naula /  Date 11-11-2016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6" t="s">
        <v>28</v>
      </c>
      <c r="B30" s="117"/>
      <c r="C30" s="118" t="s">
        <v>29</v>
      </c>
      <c r="D30" s="118"/>
      <c r="E30" s="118"/>
      <c r="F30" s="119"/>
    </row>
    <row r="31" spans="1:7" ht="20.100000000000001" customHeight="1" x14ac:dyDescent="0.3">
      <c r="A31" s="22"/>
      <c r="B31" s="23"/>
      <c r="C31" s="120" t="s">
        <v>31</v>
      </c>
      <c r="D31" s="121"/>
      <c r="E31" s="121" t="s">
        <v>32</v>
      </c>
      <c r="F31" s="122"/>
    </row>
    <row r="32" spans="1:7" ht="20.100000000000001" customHeight="1" x14ac:dyDescent="0.3">
      <c r="A32" s="25" t="s">
        <v>30</v>
      </c>
      <c r="B32" s="26" t="s">
        <v>73</v>
      </c>
      <c r="C32" s="131">
        <v>-0.999</v>
      </c>
      <c r="D32" s="132"/>
      <c r="E32" s="133">
        <v>0.998</v>
      </c>
      <c r="F32" s="134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7" t="s">
        <v>58</v>
      </c>
      <c r="E48" s="12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7" t="s">
        <v>60</v>
      </c>
      <c r="E50" s="12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2016-11-11T13:03:11Z</cp:lastPrinted>
  <dcterms:created xsi:type="dcterms:W3CDTF">2014-04-25T13:22:50Z</dcterms:created>
  <dcterms:modified xsi:type="dcterms:W3CDTF">2016-11-16T08:18:55Z</dcterms:modified>
</cp:coreProperties>
</file>