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 activeTab="1"/>
  </bookViews>
  <sheets>
    <sheet name="SST" sheetId="7" r:id="rId1"/>
    <sheet name="Hydrocortisone" sheetId="5" r:id="rId2"/>
  </sheets>
  <definedNames>
    <definedName name="_xlnm.Print_Area" localSheetId="1">Hydrocortisone!$A$1:$H$81</definedName>
    <definedName name="_xlnm.Print_Area" localSheetId="0">SST!$A$1:$G$53</definedName>
  </definedNames>
  <calcPr calcId="144525"/>
</workbook>
</file>

<file path=xl/calcChain.xml><?xml version="1.0" encoding="utf-8"?>
<calcChain xmlns="http://schemas.openxmlformats.org/spreadsheetml/2006/main">
  <c r="B43" i="7" l="1"/>
  <c r="E41" i="7"/>
  <c r="D41" i="7"/>
  <c r="C41" i="7"/>
  <c r="B41" i="7"/>
  <c r="B42" i="7" s="1"/>
  <c r="B22" i="7"/>
  <c r="E20" i="7"/>
  <c r="D20" i="7"/>
  <c r="C20" i="7"/>
  <c r="B20" i="7"/>
  <c r="B21" i="7" s="1"/>
  <c r="B11" i="7"/>
  <c r="C75" i="5"/>
  <c r="H70" i="5"/>
  <c r="G70" i="5"/>
  <c r="B67" i="5"/>
  <c r="B68" i="5" s="1"/>
  <c r="H66" i="5"/>
  <c r="G66" i="5"/>
  <c r="H62" i="5"/>
  <c r="G62" i="5"/>
  <c r="E56" i="5"/>
  <c r="B55" i="5"/>
  <c r="B45" i="5"/>
  <c r="D48" i="5" s="1"/>
  <c r="F42" i="5"/>
  <c r="D42" i="5"/>
  <c r="G41" i="5"/>
  <c r="E41" i="5"/>
  <c r="B34" i="5"/>
  <c r="F44" i="5" s="1"/>
  <c r="F45" i="5" s="1"/>
  <c r="B30" i="5"/>
  <c r="F46" i="5" l="1"/>
  <c r="G39" i="5"/>
  <c r="G40" i="5"/>
  <c r="D44" i="5"/>
  <c r="D45" i="5" s="1"/>
  <c r="D46" i="5" s="1"/>
  <c r="D49" i="5"/>
  <c r="G38" i="5"/>
  <c r="G42" i="5" l="1"/>
  <c r="E40" i="5"/>
  <c r="E39" i="5"/>
  <c r="E38" i="5"/>
  <c r="D50" i="5" l="1"/>
  <c r="E42" i="5"/>
  <c r="D52" i="5"/>
  <c r="G69" i="5" l="1"/>
  <c r="H69" i="5" s="1"/>
  <c r="G64" i="5"/>
  <c r="H64" i="5" s="1"/>
  <c r="G60" i="5"/>
  <c r="H60" i="5" s="1"/>
  <c r="D51" i="5"/>
  <c r="G68" i="5"/>
  <c r="H68" i="5" s="1"/>
  <c r="G65" i="5"/>
  <c r="H65" i="5" s="1"/>
  <c r="G63" i="5"/>
  <c r="H63" i="5" s="1"/>
  <c r="G61" i="5"/>
  <c r="H61" i="5" s="1"/>
  <c r="G59" i="5"/>
  <c r="G67" i="5"/>
  <c r="H67" i="5" s="1"/>
  <c r="G73" i="5" l="1"/>
  <c r="G71" i="5"/>
  <c r="G72" i="5" s="1"/>
  <c r="H59" i="5"/>
  <c r="H73" i="5" l="1"/>
  <c r="H71" i="5"/>
  <c r="F75" i="5" l="1"/>
  <c r="H72" i="5"/>
</calcChain>
</file>

<file path=xl/sharedStrings.xml><?xml version="1.0" encoding="utf-8"?>
<sst xmlns="http://schemas.openxmlformats.org/spreadsheetml/2006/main" count="140" uniqueCount="103">
  <si>
    <t>HPLC System Suitability Report</t>
  </si>
  <si>
    <t>Analysis Data</t>
  </si>
  <si>
    <t>Assay</t>
  </si>
  <si>
    <t>Sample(s)</t>
  </si>
  <si>
    <t>Reference Substance:</t>
  </si>
  <si>
    <t>ALFACORT CREAM</t>
  </si>
  <si>
    <t>% age Purity:</t>
  </si>
  <si>
    <t>NDQD201605965</t>
  </si>
  <si>
    <t>Weight (mg):</t>
  </si>
  <si>
    <t>Hydrocortisone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</si>
  <si>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</si>
  <si>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</si>
  <si>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</si>
  <si>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</si>
  <si>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</si>
  <si>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</si>
  <si>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</si>
  <si>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</si>
  <si>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</si>
  <si>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</si>
  <si>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</si>
  <si>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</si>
  <si>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</si>
  <si>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</si>
  <si>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</si>
  <si>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</si>
  <si>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</si>
  <si>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</si>
  <si>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</si>
  <si>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</si>
  <si>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</si>
  <si>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</si>
  <si>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</si>
  <si>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</si>
  <si>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</si>
  <si>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</si>
  <si>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</si>
  <si>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</si>
  <si>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</si>
  <si>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</si>
  <si>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</si>
  <si>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</si>
  <si>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</si>
  <si>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</si>
  <si>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</si>
  <si>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</si>
  <si>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</si>
  <si>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</si>
  <si>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</si>
  <si>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</si>
  <si>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</si>
  <si>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</si>
  <si>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</si>
  <si>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</si>
  <si>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</si>
  <si>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</si>
  <si>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</si>
  <si>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</si>
  <si>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</si>
  <si>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</si>
  <si>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</si>
  <si>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</si>
  <si>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</si>
  <si>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</si>
  <si>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</si>
  <si>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If there are no serial dilutions, or only one dilution, enter 1 in all boxes not used.</t>
  </si>
  <si>
    <t>Desired Concetration (mg/mL):</t>
  </si>
  <si>
    <t>Desired Weight as free base (mg):</t>
  </si>
  <si>
    <t>Average Desired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</si>
  <si>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</si>
  <si>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</si>
  <si>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</si>
  <si>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</si>
  <si>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</si>
  <si>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Sample Weight (g)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</si>
  <si>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</si>
  <si>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</si>
  <si>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</si>
  <si>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</si>
  <si>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</si>
  <si>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</si>
  <si>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</si>
  <si>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</si>
  <si>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</si>
  <si>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</si>
  <si>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</si>
  <si>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</si>
  <si>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Comment</t>
  </si>
  <si>
    <t xml:space="preserve">The content of </t>
  </si>
  <si>
    <t xml:space="preserve">in the sample is </t>
  </si>
  <si>
    <t>National Quality Control Laoboratory</t>
  </si>
  <si>
    <t>Initial    Standard dilution (mL):</t>
  </si>
  <si>
    <t>Purity correction:</t>
  </si>
  <si>
    <t>Conc (mg/mL):</t>
  </si>
  <si>
    <t>Desired Weight as salt (mg):</t>
  </si>
  <si>
    <t>Initial    Sample dilution (mL):</t>
  </si>
  <si>
    <t>Determined Amt (mg)</t>
  </si>
  <si>
    <t>% Assay</t>
  </si>
  <si>
    <t>Desired Sample Weight (g):</t>
  </si>
  <si>
    <t>H12-1</t>
  </si>
  <si>
    <t>Hydrocortisone 1% w/w</t>
  </si>
  <si>
    <t>Dr. Sarah Mwangi</t>
  </si>
  <si>
    <t>25th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</si>
</sst>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0\ &quot;g&quot;"/>
    <numFmt numFmtId="170" formatCode="0.00\ &quot;mg&quot;"/>
  </numFmts>
  <fonts count="21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i/>
      <sz val="14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2" borderId="0"/>
  </cellStyleXfs>
  <cellXfs count="189">
    <xf numFmtId="0" fontId="0" fillId="2" borderId="0" xfId="0" applyFill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166" fontId="10" fillId="3" borderId="0" xfId="0" applyNumberFormat="1" applyFont="1" applyFill="1" applyAlignment="1" applyProtection="1">
      <alignment horizontal="left"/>
      <protection locked="0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8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14" fillId="2" borderId="0" xfId="0" applyFont="1" applyFill="1"/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9" fillId="2" borderId="45" xfId="0" applyFont="1" applyFill="1" applyBorder="1"/>
    <xf numFmtId="0" fontId="9" fillId="2" borderId="30" xfId="0" applyFont="1" applyFill="1" applyBorder="1"/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1" fillId="3" borderId="20" xfId="0" applyFont="1" applyFill="1" applyBorder="1" applyAlignment="1" applyProtection="1">
      <alignment horizontal="center"/>
      <protection locked="0"/>
    </xf>
    <xf numFmtId="168" fontId="8" fillId="2" borderId="17" xfId="0" applyNumberFormat="1" applyFont="1" applyFill="1" applyBorder="1" applyAlignment="1">
      <alignment horizontal="center"/>
    </xf>
    <xf numFmtId="168" fontId="8" fillId="2" borderId="18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68" fontId="8" fillId="2" borderId="21" xfId="0" applyNumberFormat="1" applyFont="1" applyFill="1" applyBorder="1" applyAlignment="1">
      <alignment horizontal="center"/>
    </xf>
    <xf numFmtId="168" fontId="8" fillId="2" borderId="22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1" fillId="3" borderId="24" xfId="0" applyFont="1" applyFill="1" applyBorder="1" applyAlignment="1" applyProtection="1">
      <alignment horizontal="center"/>
      <protection locked="0"/>
    </xf>
    <xf numFmtId="168" fontId="8" fillId="2" borderId="25" xfId="0" applyNumberFormat="1" applyFont="1" applyFill="1" applyBorder="1" applyAlignment="1">
      <alignment horizontal="center"/>
    </xf>
    <xf numFmtId="168" fontId="8" fillId="2" borderId="26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8" fontId="9" fillId="6" borderId="28" xfId="0" applyNumberFormat="1" applyFont="1" applyFill="1" applyBorder="1" applyAlignment="1">
      <alignment horizontal="center"/>
    </xf>
    <xf numFmtId="168" fontId="9" fillId="6" borderId="29" xfId="0" applyNumberFormat="1" applyFont="1" applyFill="1" applyBorder="1" applyAlignment="1">
      <alignment horizontal="center"/>
    </xf>
    <xf numFmtId="0" fontId="8" fillId="2" borderId="31" xfId="0" applyFont="1" applyFill="1" applyBorder="1" applyAlignment="1">
      <alignment horizontal="right"/>
    </xf>
    <xf numFmtId="0" fontId="11" fillId="3" borderId="31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2" fontId="8" fillId="6" borderId="33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33" xfId="0" applyNumberFormat="1" applyFont="1" applyFill="1" applyBorder="1" applyAlignment="1">
      <alignment horizontal="center"/>
    </xf>
    <xf numFmtId="2" fontId="8" fillId="6" borderId="34" xfId="0" applyNumberFormat="1" applyFont="1" applyFill="1" applyBorder="1" applyAlignment="1">
      <alignment horizontal="center"/>
    </xf>
    <xf numFmtId="0" fontId="11" fillId="3" borderId="33" xfId="0" applyFont="1" applyFill="1" applyBorder="1" applyAlignment="1" applyProtection="1">
      <alignment horizontal="center"/>
      <protection locked="0"/>
    </xf>
    <xf numFmtId="0" fontId="8" fillId="2" borderId="46" xfId="0" applyFont="1" applyFill="1" applyBorder="1" applyAlignment="1">
      <alignment horizontal="right"/>
    </xf>
    <xf numFmtId="2" fontId="8" fillId="7" borderId="46" xfId="0" applyNumberFormat="1" applyFont="1" applyFill="1" applyBorder="1" applyAlignment="1">
      <alignment horizontal="center"/>
    </xf>
    <xf numFmtId="2" fontId="9" fillId="6" borderId="34" xfId="0" applyNumberFormat="1" applyFont="1" applyFill="1" applyBorder="1" applyAlignment="1">
      <alignment horizontal="center"/>
    </xf>
    <xf numFmtId="0" fontId="8" fillId="2" borderId="40" xfId="0" applyFont="1" applyFill="1" applyBorder="1" applyAlignment="1">
      <alignment horizontal="right"/>
    </xf>
    <xf numFmtId="168" fontId="9" fillId="7" borderId="40" xfId="0" applyNumberFormat="1" applyFont="1" applyFill="1" applyBorder="1" applyAlignment="1">
      <alignment horizontal="center"/>
    </xf>
    <xf numFmtId="168" fontId="9" fillId="2" borderId="0" xfId="0" applyNumberFormat="1" applyFont="1" applyFill="1" applyAlignment="1">
      <alignment horizontal="center"/>
    </xf>
    <xf numFmtId="10" fontId="8" fillId="6" borderId="33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8" fillId="7" borderId="34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9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0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36" xfId="0" applyNumberFormat="1" applyFont="1" applyFill="1" applyBorder="1" applyAlignment="1">
      <alignment horizontal="center"/>
    </xf>
    <xf numFmtId="10" fontId="8" fillId="2" borderId="13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2" fontId="8" fillId="2" borderId="35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0" fontId="10" fillId="3" borderId="38" xfId="0" applyFont="1" applyFill="1" applyBorder="1" applyAlignment="1" applyProtection="1">
      <alignment horizontal="center"/>
      <protection locked="0"/>
    </xf>
    <xf numFmtId="2" fontId="8" fillId="2" borderId="37" xfId="0" applyNumberFormat="1" applyFont="1" applyFill="1" applyBorder="1" applyAlignment="1">
      <alignment horizontal="center"/>
    </xf>
    <xf numFmtId="10" fontId="8" fillId="2" borderId="39" xfId="0" applyNumberFormat="1" applyFont="1" applyFill="1" applyBorder="1" applyAlignment="1">
      <alignment horizontal="center" vertical="center"/>
    </xf>
    <xf numFmtId="10" fontId="8" fillId="2" borderId="36" xfId="0" applyNumberFormat="1" applyFont="1" applyFill="1" applyBorder="1" applyAlignment="1">
      <alignment horizontal="center" vertical="center"/>
    </xf>
    <xf numFmtId="10" fontId="8" fillId="2" borderId="35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64" fontId="8" fillId="2" borderId="39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11" fillId="7" borderId="23" xfId="0" applyNumberFormat="1" applyFont="1" applyFill="1" applyBorder="1" applyAlignment="1">
      <alignment horizontal="center"/>
    </xf>
    <xf numFmtId="10" fontId="11" fillId="6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11" fillId="7" borderId="41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165" fontId="11" fillId="2" borderId="0" xfId="0" applyNumberFormat="1" applyFont="1" applyFill="1" applyAlignment="1">
      <alignment horizontal="center" vertical="center"/>
    </xf>
    <xf numFmtId="0" fontId="13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/>
    <xf numFmtId="0" fontId="9" fillId="2" borderId="0" xfId="0" applyFont="1" applyFill="1" applyAlignment="1">
      <alignment horizontal="center"/>
    </xf>
    <xf numFmtId="0" fontId="8" fillId="2" borderId="11" xfId="0" applyFont="1" applyFill="1" applyBorder="1"/>
    <xf numFmtId="0" fontId="8" fillId="2" borderId="11" xfId="0" applyFont="1" applyFill="1" applyBorder="1"/>
    <xf numFmtId="0" fontId="10" fillId="3" borderId="0" xfId="0" applyFont="1" applyFill="1" applyAlignment="1" applyProtection="1">
      <alignment horizontal="righ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2" fontId="11" fillId="7" borderId="23" xfId="0" applyNumberFormat="1" applyFont="1" applyFill="1" applyBorder="1" applyAlignment="1">
      <alignment horizontal="center"/>
    </xf>
    <xf numFmtId="0" fontId="2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0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3" fillId="2" borderId="42" xfId="0" applyFont="1" applyFill="1" applyBorder="1" applyAlignment="1">
      <alignment horizontal="left" vertical="center" wrapText="1"/>
    </xf>
    <xf numFmtId="0" fontId="13" fillId="2" borderId="43" xfId="0" applyFont="1" applyFill="1" applyBorder="1" applyAlignment="1">
      <alignment horizontal="left" vertical="center" wrapText="1"/>
    </xf>
    <xf numFmtId="0" fontId="13" fillId="2" borderId="44" xfId="0" applyFont="1" applyFill="1" applyBorder="1" applyAlignment="1">
      <alignment horizontal="left" vertical="center" wrapText="1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3" fillId="2" borderId="42" xfId="0" applyFont="1" applyFill="1" applyBorder="1" applyAlignment="1">
      <alignment horizontal="justify" vertical="center" wrapText="1"/>
    </xf>
    <xf numFmtId="0" fontId="13" fillId="2" borderId="43" xfId="0" applyFont="1" applyFill="1" applyBorder="1" applyAlignment="1">
      <alignment horizontal="justify" vertical="center" wrapText="1"/>
    </xf>
    <xf numFmtId="0" fontId="13" fillId="2" borderId="44" xfId="0" applyFont="1" applyFill="1" applyBorder="1" applyAlignment="1">
      <alignment horizontal="justify" vertical="center" wrapText="1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3" fillId="2" borderId="12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38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164" fontId="10" fillId="3" borderId="36" xfId="0" applyNumberFormat="1" applyFont="1" applyFill="1" applyBorder="1" applyAlignment="1" applyProtection="1">
      <alignment horizontal="center" vertical="center"/>
      <protection locked="0"/>
    </xf>
    <xf numFmtId="164" fontId="10" fillId="3" borderId="35" xfId="0" applyNumberFormat="1" applyFont="1" applyFill="1" applyBorder="1" applyAlignment="1" applyProtection="1">
      <alignment horizontal="center" vertical="center"/>
      <protection locked="0"/>
    </xf>
    <xf numFmtId="164" fontId="10" fillId="3" borderId="37" xfId="0" applyNumberFormat="1" applyFont="1" applyFill="1" applyBorder="1" applyAlignment="1" applyProtection="1">
      <alignment horizontal="center" vertical="center"/>
      <protection locked="0"/>
    </xf>
    <xf numFmtId="0" fontId="9" fillId="2" borderId="38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left" vertical="center" wrapText="1"/>
    </xf>
    <xf numFmtId="0" fontId="13" fillId="2" borderId="39" xfId="0" applyFont="1" applyFill="1" applyBorder="1" applyAlignment="1">
      <alignment horizontal="left" vertical="center" wrapText="1"/>
    </xf>
    <xf numFmtId="0" fontId="9" fillId="2" borderId="45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3" fillId="2" borderId="42" xfId="0" applyFont="1" applyFill="1" applyBorder="1" applyAlignment="1">
      <alignment horizontal="center"/>
    </xf>
    <xf numFmtId="0" fontId="13" fillId="2" borderId="43" xfId="0" applyFont="1" applyFill="1" applyBorder="1" applyAlignment="1">
      <alignment horizontal="center"/>
    </xf>
    <xf numFmtId="0" fontId="13" fillId="2" borderId="44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1"/>
  <sheetViews>
    <sheetView view="pageBreakPreview" zoomScale="90" zoomScaleSheetLayoutView="90" workbookViewId="0">
      <selection activeCell="E50" sqref="E50"/>
    </sheetView>
  </sheetViews>
  <sheetFormatPr defaultRowHeight="13.5" x14ac:dyDescent="0.25"/>
  <cols>
    <col min="1" max="1" width="27.5703125" style="116" customWidth="1"/>
    <col min="2" max="2" width="20.42578125" style="116" customWidth="1"/>
    <col min="3" max="3" width="31.85546875" style="116" customWidth="1"/>
    <col min="4" max="4" width="25.85546875" style="116" customWidth="1"/>
    <col min="5" max="5" width="25.7109375" style="116" customWidth="1"/>
    <col min="6" max="6" width="23.140625" style="116" customWidth="1"/>
    <col min="7" max="7" width="28.42578125" style="116" customWidth="1"/>
    <col min="8" max="8" width="21.5703125" style="116" customWidth="1"/>
    <col min="9" max="9" width="9.140625" style="116" customWidth="1"/>
    <col min="10" max="16384" width="9.140625" style="151"/>
  </cols>
  <sheetData>
    <row r="5" spans="1:5" ht="18.75" customHeight="1" x14ac:dyDescent="0.3">
      <c r="A5" s="158" t="s">
        <v>0</v>
      </c>
      <c r="B5" s="158"/>
      <c r="C5" s="158"/>
      <c r="D5" s="158"/>
      <c r="E5" s="158"/>
    </row>
    <row r="6" spans="1:5" ht="16.5" customHeight="1" x14ac:dyDescent="0.3">
      <c r="A6" s="117" t="s">
        <v>1</v>
      </c>
      <c r="B6" s="118" t="s">
        <v>2</v>
      </c>
    </row>
    <row r="7" spans="1:5" ht="16.5" customHeight="1" x14ac:dyDescent="0.3">
      <c r="A7" s="119" t="s">
        <v>3</v>
      </c>
      <c r="B7" s="119" t="s">
        <v>5</v>
      </c>
      <c r="D7" s="120"/>
      <c r="E7" s="121"/>
    </row>
    <row r="8" spans="1:5" ht="16.5" customHeight="1" x14ac:dyDescent="0.3">
      <c r="A8" s="122" t="s">
        <v>4</v>
      </c>
      <c r="B8" s="119" t="s">
        <v>9</v>
      </c>
      <c r="C8" s="121"/>
      <c r="D8" s="121"/>
      <c r="E8" s="121"/>
    </row>
    <row r="9" spans="1:5" ht="16.5" customHeight="1" x14ac:dyDescent="0.3">
      <c r="A9" s="122" t="s">
        <v>6</v>
      </c>
      <c r="B9" s="123">
        <v>99.28</v>
      </c>
      <c r="C9" s="121"/>
      <c r="D9" s="121"/>
      <c r="E9" s="121"/>
    </row>
    <row r="10" spans="1:5" ht="16.5" customHeight="1" x14ac:dyDescent="0.3">
      <c r="A10" s="119" t="s">
        <v>8</v>
      </c>
      <c r="B10" s="123">
        <v>11.49</v>
      </c>
      <c r="C10" s="121"/>
      <c r="D10" s="121"/>
      <c r="E10" s="121"/>
    </row>
    <row r="11" spans="1:5" ht="16.5" customHeight="1" x14ac:dyDescent="0.3">
      <c r="A11" s="119" t="s">
        <v>10</v>
      </c>
      <c r="B11" s="124">
        <f>B10/100*5/10</f>
        <v>5.7450000000000001E-2</v>
      </c>
      <c r="C11" s="121"/>
      <c r="D11" s="121"/>
      <c r="E11" s="121"/>
    </row>
    <row r="12" spans="1:5" ht="15.75" customHeight="1" x14ac:dyDescent="0.25">
      <c r="A12" s="121"/>
      <c r="B12" s="121"/>
      <c r="C12" s="121"/>
      <c r="D12" s="121"/>
      <c r="E12" s="121"/>
    </row>
    <row r="13" spans="1:5" ht="16.5" customHeight="1" x14ac:dyDescent="0.3">
      <c r="A13" s="125" t="s">
        <v>11</v>
      </c>
      <c r="B13" s="126" t="s">
        <v>12</v>
      </c>
      <c r="C13" s="125" t="s">
        <v>13</v>
      </c>
      <c r="D13" s="125" t="s">
        <v>14</v>
      </c>
      <c r="E13" s="125" t="s">
        <v>15</v>
      </c>
    </row>
    <row r="14" spans="1:5" ht="16.5" customHeight="1" x14ac:dyDescent="0.3">
      <c r="A14" s="127">
        <v>1</v>
      </c>
      <c r="B14" s="128">
        <v>33473596</v>
      </c>
      <c r="C14" s="128">
        <v>9789.94</v>
      </c>
      <c r="D14" s="129">
        <v>0.99</v>
      </c>
      <c r="E14" s="130">
        <v>13.3</v>
      </c>
    </row>
    <row r="15" spans="1:5" ht="16.5" customHeight="1" x14ac:dyDescent="0.3">
      <c r="A15" s="127">
        <v>2</v>
      </c>
      <c r="B15" s="128">
        <v>32910646</v>
      </c>
      <c r="C15" s="128">
        <v>9186.65</v>
      </c>
      <c r="D15" s="129">
        <v>0.97</v>
      </c>
      <c r="E15" s="129">
        <v>13.3</v>
      </c>
    </row>
    <row r="16" spans="1:5" ht="16.5" customHeight="1" x14ac:dyDescent="0.3">
      <c r="A16" s="127">
        <v>3</v>
      </c>
      <c r="B16" s="128">
        <v>32855706</v>
      </c>
      <c r="C16" s="128">
        <v>9123.1200000000008</v>
      </c>
      <c r="D16" s="129">
        <v>0.97</v>
      </c>
      <c r="E16" s="129">
        <v>13.3</v>
      </c>
    </row>
    <row r="17" spans="1:5" ht="16.5" customHeight="1" x14ac:dyDescent="0.3">
      <c r="A17" s="127">
        <v>4</v>
      </c>
      <c r="B17" s="128">
        <v>32860893</v>
      </c>
      <c r="C17" s="128">
        <v>9273.2099999999991</v>
      </c>
      <c r="D17" s="129">
        <v>0.97</v>
      </c>
      <c r="E17" s="129">
        <v>13.31</v>
      </c>
    </row>
    <row r="18" spans="1:5" ht="16.5" customHeight="1" x14ac:dyDescent="0.3">
      <c r="A18" s="127">
        <v>5</v>
      </c>
      <c r="B18" s="128">
        <v>32943575</v>
      </c>
      <c r="C18" s="128">
        <v>9013.11</v>
      </c>
      <c r="D18" s="129">
        <v>0.97</v>
      </c>
      <c r="E18" s="129">
        <v>13.29</v>
      </c>
    </row>
    <row r="19" spans="1:5" ht="16.5" customHeight="1" x14ac:dyDescent="0.3">
      <c r="A19" s="127">
        <v>6</v>
      </c>
      <c r="B19" s="131">
        <v>32829156</v>
      </c>
      <c r="C19" s="131">
        <v>9290.9500000000007</v>
      </c>
      <c r="D19" s="132">
        <v>0.97</v>
      </c>
      <c r="E19" s="132">
        <v>13.3</v>
      </c>
    </row>
    <row r="20" spans="1:5" ht="16.5" customHeight="1" x14ac:dyDescent="0.3">
      <c r="A20" s="133" t="s">
        <v>16</v>
      </c>
      <c r="B20" s="134">
        <f>AVERAGE(B14:B19)</f>
        <v>32978928.666666668</v>
      </c>
      <c r="C20" s="135">
        <f>AVERAGE(C14:C19)</f>
        <v>9279.496666666666</v>
      </c>
      <c r="D20" s="136">
        <f>AVERAGE(D14:D19)</f>
        <v>0.97333333333333316</v>
      </c>
      <c r="E20" s="136">
        <f>AVERAGE(E14:E19)</f>
        <v>13.299999999999999</v>
      </c>
    </row>
    <row r="21" spans="1:5" ht="16.5" customHeight="1" x14ac:dyDescent="0.3">
      <c r="A21" s="137" t="s">
        <v>17</v>
      </c>
      <c r="B21" s="138">
        <f>(STDEV(B14:B19)/B20)</f>
        <v>7.4540836215772075E-3</v>
      </c>
      <c r="C21" s="139"/>
      <c r="D21" s="139"/>
      <c r="E21" s="140"/>
    </row>
    <row r="22" spans="1:5" s="116" customFormat="1" ht="16.5" customHeight="1" x14ac:dyDescent="0.3">
      <c r="A22" s="141" t="s">
        <v>18</v>
      </c>
      <c r="B22" s="142">
        <f>COUNT(B14:B19)</f>
        <v>6</v>
      </c>
      <c r="C22" s="143"/>
      <c r="D22" s="144"/>
      <c r="E22" s="145"/>
    </row>
    <row r="23" spans="1:5" s="116" customFormat="1" ht="15.75" customHeight="1" x14ac:dyDescent="0.25">
      <c r="A23" s="121"/>
      <c r="B23" s="121"/>
      <c r="C23" s="121"/>
      <c r="D23" s="121"/>
      <c r="E23" s="121"/>
    </row>
    <row r="24" spans="1:5" s="116" customFormat="1" ht="16.5" customHeight="1" x14ac:dyDescent="0.3">
      <c r="A24" s="122" t="s">
        <v>19</v>
      </c>
      <c r="B24" s="146" t="s">
        <v>20</v>
      </c>
      <c r="C24" s="147"/>
      <c r="D24" s="147"/>
      <c r="E24" s="147"/>
    </row>
    <row r="25" spans="1:5" ht="16.5" customHeight="1" x14ac:dyDescent="0.3">
      <c r="A25" s="122"/>
      <c r="B25" s="146" t="s">
        <v>21</v>
      </c>
      <c r="C25" s="147"/>
      <c r="D25" s="147"/>
      <c r="E25" s="147"/>
    </row>
    <row r="26" spans="1:5" ht="16.5" customHeight="1" x14ac:dyDescent="0.3">
      <c r="A26" s="122"/>
      <c r="B26" s="146" t="s">
        <v>22</v>
      </c>
      <c r="C26" s="147"/>
      <c r="D26" s="147"/>
      <c r="E26" s="147"/>
    </row>
    <row r="27" spans="1:5" ht="15.75" customHeight="1" x14ac:dyDescent="0.25">
      <c r="A27" s="121"/>
      <c r="B27" s="121"/>
      <c r="C27" s="121"/>
      <c r="D27" s="121"/>
      <c r="E27" s="121"/>
    </row>
    <row r="28" spans="1:5" ht="16.5" customHeight="1" x14ac:dyDescent="0.3">
      <c r="A28" s="117" t="s">
        <v>1</v>
      </c>
      <c r="B28" s="118" t="s">
        <v>23</v>
      </c>
    </row>
    <row r="29" spans="1:5" ht="16.5" customHeight="1" x14ac:dyDescent="0.3">
      <c r="A29" s="122" t="s">
        <v>4</v>
      </c>
      <c r="B29" s="119"/>
      <c r="C29" s="121"/>
      <c r="D29" s="121"/>
      <c r="E29" s="121"/>
    </row>
    <row r="30" spans="1:5" ht="16.5" customHeight="1" x14ac:dyDescent="0.3">
      <c r="A30" s="122" t="s">
        <v>6</v>
      </c>
      <c r="B30" s="123"/>
      <c r="C30" s="121"/>
      <c r="D30" s="121"/>
      <c r="E30" s="121"/>
    </row>
    <row r="31" spans="1:5" ht="16.5" customHeight="1" x14ac:dyDescent="0.3">
      <c r="A31" s="119" t="s">
        <v>8</v>
      </c>
      <c r="B31" s="123"/>
      <c r="C31" s="121"/>
      <c r="D31" s="121"/>
      <c r="E31" s="121"/>
    </row>
    <row r="32" spans="1:5" ht="16.5" customHeight="1" x14ac:dyDescent="0.3">
      <c r="A32" s="119" t="s">
        <v>10</v>
      </c>
      <c r="B32" s="124"/>
      <c r="C32" s="121"/>
      <c r="D32" s="121"/>
      <c r="E32" s="121"/>
    </row>
    <row r="33" spans="1:7" ht="15.75" customHeight="1" x14ac:dyDescent="0.25">
      <c r="A33" s="121"/>
      <c r="B33" s="121"/>
      <c r="C33" s="121"/>
      <c r="D33" s="121"/>
      <c r="E33" s="121"/>
    </row>
    <row r="34" spans="1:7" ht="16.5" customHeight="1" x14ac:dyDescent="0.3">
      <c r="A34" s="125" t="s">
        <v>11</v>
      </c>
      <c r="B34" s="126" t="s">
        <v>12</v>
      </c>
      <c r="C34" s="125" t="s">
        <v>13</v>
      </c>
      <c r="D34" s="125" t="s">
        <v>14</v>
      </c>
      <c r="E34" s="125" t="s">
        <v>15</v>
      </c>
    </row>
    <row r="35" spans="1:7" ht="16.5" customHeight="1" x14ac:dyDescent="0.3">
      <c r="A35" s="127">
        <v>1</v>
      </c>
      <c r="B35" s="128"/>
      <c r="C35" s="128"/>
      <c r="D35" s="129"/>
      <c r="E35" s="130"/>
    </row>
    <row r="36" spans="1:7" ht="16.5" customHeight="1" x14ac:dyDescent="0.3">
      <c r="A36" s="127">
        <v>2</v>
      </c>
      <c r="B36" s="128"/>
      <c r="C36" s="128"/>
      <c r="D36" s="129"/>
      <c r="E36" s="129"/>
    </row>
    <row r="37" spans="1:7" ht="16.5" customHeight="1" x14ac:dyDescent="0.3">
      <c r="A37" s="127">
        <v>3</v>
      </c>
      <c r="B37" s="128"/>
      <c r="C37" s="128"/>
      <c r="D37" s="129"/>
      <c r="E37" s="129"/>
    </row>
    <row r="38" spans="1:7" ht="16.5" customHeight="1" x14ac:dyDescent="0.3">
      <c r="A38" s="127">
        <v>4</v>
      </c>
      <c r="B38" s="128"/>
      <c r="C38" s="128"/>
      <c r="D38" s="129"/>
      <c r="E38" s="129"/>
    </row>
    <row r="39" spans="1:7" ht="16.5" customHeight="1" x14ac:dyDescent="0.3">
      <c r="A39" s="127">
        <v>5</v>
      </c>
      <c r="B39" s="128"/>
      <c r="C39" s="128"/>
      <c r="D39" s="129"/>
      <c r="E39" s="129"/>
    </row>
    <row r="40" spans="1:7" ht="16.5" customHeight="1" x14ac:dyDescent="0.3">
      <c r="A40" s="127">
        <v>6</v>
      </c>
      <c r="B40" s="131"/>
      <c r="C40" s="131"/>
      <c r="D40" s="132"/>
      <c r="E40" s="132"/>
    </row>
    <row r="41" spans="1:7" ht="16.5" customHeight="1" x14ac:dyDescent="0.3">
      <c r="A41" s="133" t="s">
        <v>16</v>
      </c>
      <c r="B41" s="134" t="e">
        <f>AVERAGE(B35:B40)</f>
        <v>#DIV/0!</v>
      </c>
      <c r="C41" s="135" t="e">
        <f>AVERAGE(C35:C40)</f>
        <v>#DIV/0!</v>
      </c>
      <c r="D41" s="136" t="e">
        <f>AVERAGE(D35:D40)</f>
        <v>#DIV/0!</v>
      </c>
      <c r="E41" s="136" t="e">
        <f>AVERAGE(E35:E40)</f>
        <v>#DIV/0!</v>
      </c>
    </row>
    <row r="42" spans="1:7" ht="16.5" customHeight="1" x14ac:dyDescent="0.3">
      <c r="A42" s="137" t="s">
        <v>17</v>
      </c>
      <c r="B42" s="138" t="e">
        <f>(STDEV(B35:B40)/B41)</f>
        <v>#DIV/0!</v>
      </c>
      <c r="C42" s="139"/>
      <c r="D42" s="139"/>
      <c r="E42" s="140"/>
    </row>
    <row r="43" spans="1:7" s="116" customFormat="1" ht="16.5" customHeight="1" x14ac:dyDescent="0.3">
      <c r="A43" s="141" t="s">
        <v>18</v>
      </c>
      <c r="B43" s="142">
        <f>COUNT(B35:B40)</f>
        <v>0</v>
      </c>
      <c r="C43" s="143"/>
      <c r="D43" s="144"/>
      <c r="E43" s="145"/>
    </row>
    <row r="44" spans="1:7" s="116" customFormat="1" ht="15.75" customHeight="1" x14ac:dyDescent="0.25">
      <c r="A44" s="121"/>
      <c r="B44" s="121"/>
      <c r="C44" s="121"/>
      <c r="D44" s="121"/>
      <c r="E44" s="121"/>
    </row>
    <row r="45" spans="1:7" s="116" customFormat="1" ht="16.5" customHeight="1" x14ac:dyDescent="0.3">
      <c r="A45" s="122" t="s">
        <v>19</v>
      </c>
      <c r="B45" s="146" t="s">
        <v>20</v>
      </c>
      <c r="C45" s="147"/>
      <c r="D45" s="147"/>
      <c r="E45" s="147"/>
    </row>
    <row r="46" spans="1:7" ht="16.5" customHeight="1" x14ac:dyDescent="0.3">
      <c r="A46" s="122"/>
      <c r="B46" s="146" t="s">
        <v>21</v>
      </c>
      <c r="C46" s="147"/>
      <c r="D46" s="147"/>
      <c r="E46" s="147"/>
    </row>
    <row r="47" spans="1:7" ht="16.5" customHeight="1" x14ac:dyDescent="0.3">
      <c r="A47" s="122"/>
      <c r="B47" s="146" t="s">
        <v>22</v>
      </c>
      <c r="C47" s="147"/>
      <c r="D47" s="147"/>
      <c r="E47" s="147"/>
    </row>
    <row r="48" spans="1:7" ht="14.25" customHeight="1" thickBot="1" x14ac:dyDescent="0.3">
      <c r="A48" s="148"/>
      <c r="B48" s="149"/>
      <c r="D48" s="150"/>
      <c r="F48" s="151"/>
      <c r="G48" s="151"/>
    </row>
    <row r="49" spans="1:7" ht="15" customHeight="1" x14ac:dyDescent="0.3">
      <c r="B49" s="159" t="s">
        <v>24</v>
      </c>
      <c r="C49" s="159"/>
      <c r="E49" s="152" t="s">
        <v>25</v>
      </c>
      <c r="F49" s="153"/>
      <c r="G49" s="152" t="s">
        <v>26</v>
      </c>
    </row>
    <row r="50" spans="1:7" ht="15" customHeight="1" x14ac:dyDescent="0.3">
      <c r="A50" s="154" t="s">
        <v>27</v>
      </c>
      <c r="B50" s="155" t="s">
        <v>101</v>
      </c>
      <c r="C50" s="155"/>
      <c r="E50" s="155" t="s">
        <v>102</v>
      </c>
      <c r="G50" s="155"/>
    </row>
    <row r="51" spans="1:7" ht="15" customHeight="1" x14ac:dyDescent="0.3">
      <c r="A51" s="154" t="s">
        <v>28</v>
      </c>
      <c r="B51" s="156"/>
      <c r="C51" s="156"/>
      <c r="E51" s="156"/>
      <c r="G51" s="157"/>
    </row>
  </sheetData>
  <sheetProtection formatCells="0" formatColumns="0" formatRows="0" insertColumns="0" insertRows="0" insertHyperlinks="0" deleteColumns="0" deleteRows="0" sort="0" autoFilter="0" pivotTables="0"/>
  <mergeCells count="2">
    <mergeCell ref="A5:E5"/>
    <mergeCell ref="B49:C4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view="pageBreakPreview" topLeftCell="A10" zoomScale="60" zoomScaleNormal="55" workbookViewId="0">
      <selection activeCell="F69" sqref="F69"/>
    </sheetView>
  </sheetViews>
  <sheetFormatPr defaultRowHeight="12.75" x14ac:dyDescent="0.2"/>
  <cols>
    <col min="1" max="1" width="61.28515625" customWidth="1"/>
    <col min="2" max="2" width="30.140625" customWidth="1"/>
    <col min="3" max="3" width="50.140625" customWidth="1"/>
    <col min="4" max="4" width="22.85546875" customWidth="1"/>
    <col min="5" max="5" width="25.5703125" customWidth="1"/>
    <col min="6" max="6" width="19.28515625" customWidth="1"/>
    <col min="7" max="7" width="27" customWidth="1"/>
    <col min="8" max="8" width="19.7109375" customWidth="1"/>
    <col min="9" max="9" width="9" hidden="1" customWidth="1"/>
  </cols>
  <sheetData>
    <row r="1" spans="1:9" ht="18.75" customHeight="1" x14ac:dyDescent="0.2">
      <c r="A1" s="168" t="s">
        <v>90</v>
      </c>
      <c r="B1" s="168"/>
      <c r="C1" s="168"/>
      <c r="D1" s="168"/>
      <c r="E1" s="168"/>
      <c r="F1" s="168"/>
      <c r="G1" s="168"/>
      <c r="H1" s="168"/>
      <c r="I1" s="168"/>
    </row>
    <row r="2" spans="1:9" ht="18.75" customHeight="1" x14ac:dyDescent="0.2">
      <c r="A2" s="168"/>
      <c r="B2" s="168"/>
      <c r="C2" s="168"/>
      <c r="D2" s="168"/>
      <c r="E2" s="168"/>
      <c r="F2" s="168"/>
      <c r="G2" s="168"/>
      <c r="H2" s="168"/>
      <c r="I2" s="168"/>
    </row>
    <row r="3" spans="1:9" ht="18.75" customHeight="1" x14ac:dyDescent="0.2">
      <c r="A3" s="168"/>
      <c r="B3" s="168"/>
      <c r="C3" s="168"/>
      <c r="D3" s="168"/>
      <c r="E3" s="168"/>
      <c r="F3" s="168"/>
      <c r="G3" s="168"/>
      <c r="H3" s="168"/>
      <c r="I3" s="168"/>
    </row>
    <row r="4" spans="1:9" ht="18.75" customHeight="1" x14ac:dyDescent="0.2">
      <c r="A4" s="168"/>
      <c r="B4" s="168"/>
      <c r="C4" s="168"/>
      <c r="D4" s="168"/>
      <c r="E4" s="168"/>
      <c r="F4" s="168"/>
      <c r="G4" s="168"/>
      <c r="H4" s="168"/>
      <c r="I4" s="168"/>
    </row>
    <row r="5" spans="1:9" ht="18.75" customHeight="1" x14ac:dyDescent="0.2">
      <c r="A5" s="168"/>
      <c r="B5" s="168"/>
      <c r="C5" s="168"/>
      <c r="D5" s="168"/>
      <c r="E5" s="168"/>
      <c r="F5" s="168"/>
      <c r="G5" s="168"/>
      <c r="H5" s="168"/>
      <c r="I5" s="168"/>
    </row>
    <row r="6" spans="1:9" ht="18.75" customHeight="1" x14ac:dyDescent="0.2">
      <c r="A6" s="168"/>
      <c r="B6" s="168"/>
      <c r="C6" s="168"/>
      <c r="D6" s="168"/>
      <c r="E6" s="168"/>
      <c r="F6" s="168"/>
      <c r="G6" s="168"/>
      <c r="H6" s="168"/>
      <c r="I6" s="168"/>
    </row>
    <row r="7" spans="1:9" ht="18.75" customHeight="1" x14ac:dyDescent="0.2">
      <c r="A7" s="168"/>
      <c r="B7" s="168"/>
      <c r="C7" s="168"/>
      <c r="D7" s="168"/>
      <c r="E7" s="168"/>
      <c r="F7" s="168"/>
      <c r="G7" s="168"/>
      <c r="H7" s="168"/>
      <c r="I7" s="168"/>
    </row>
    <row r="8" spans="1:9" ht="18.75" customHeight="1" x14ac:dyDescent="0.2">
      <c r="A8" s="169" t="s">
        <v>29</v>
      </c>
      <c r="B8" s="169"/>
      <c r="C8" s="169"/>
      <c r="D8" s="169"/>
      <c r="E8" s="169"/>
      <c r="F8" s="169"/>
      <c r="G8" s="169"/>
      <c r="H8" s="169"/>
      <c r="I8" s="169"/>
    </row>
    <row r="9" spans="1:9" ht="18.75" customHeight="1" x14ac:dyDescent="0.2">
      <c r="A9" s="169"/>
      <c r="B9" s="169"/>
      <c r="C9" s="169"/>
      <c r="D9" s="169"/>
      <c r="E9" s="169"/>
      <c r="F9" s="169"/>
      <c r="G9" s="169"/>
      <c r="H9" s="169"/>
      <c r="I9" s="169"/>
    </row>
    <row r="10" spans="1:9" ht="18.75" customHeight="1" x14ac:dyDescent="0.2">
      <c r="A10" s="169"/>
      <c r="B10" s="169"/>
      <c r="C10" s="169"/>
      <c r="D10" s="169"/>
      <c r="E10" s="169"/>
      <c r="F10" s="169"/>
      <c r="G10" s="169"/>
      <c r="H10" s="169"/>
      <c r="I10" s="169"/>
    </row>
    <row r="11" spans="1:9" ht="18.75" customHeight="1" x14ac:dyDescent="0.2">
      <c r="A11" s="169"/>
      <c r="B11" s="169"/>
      <c r="C11" s="169"/>
      <c r="D11" s="169"/>
      <c r="E11" s="169"/>
      <c r="F11" s="169"/>
      <c r="G11" s="169"/>
      <c r="H11" s="169"/>
      <c r="I11" s="169"/>
    </row>
    <row r="12" spans="1:9" ht="18.75" customHeight="1" x14ac:dyDescent="0.2">
      <c r="A12" s="169"/>
      <c r="B12" s="169"/>
      <c r="C12" s="169"/>
      <c r="D12" s="169"/>
      <c r="E12" s="169"/>
      <c r="F12" s="169"/>
      <c r="G12" s="169"/>
      <c r="H12" s="169"/>
      <c r="I12" s="169"/>
    </row>
    <row r="13" spans="1:9" ht="18.75" customHeight="1" x14ac:dyDescent="0.2">
      <c r="A13" s="169"/>
      <c r="B13" s="169"/>
      <c r="C13" s="169"/>
      <c r="D13" s="169"/>
      <c r="E13" s="169"/>
      <c r="F13" s="169"/>
      <c r="G13" s="169"/>
      <c r="H13" s="169"/>
      <c r="I13" s="169"/>
    </row>
    <row r="14" spans="1:9" ht="18.75" customHeight="1" x14ac:dyDescent="0.2">
      <c r="A14" s="169"/>
      <c r="B14" s="169"/>
      <c r="C14" s="169"/>
      <c r="D14" s="169"/>
      <c r="E14" s="169"/>
      <c r="F14" s="169"/>
      <c r="G14" s="169"/>
      <c r="H14" s="169"/>
      <c r="I14" s="169"/>
    </row>
    <row r="15" spans="1:9" ht="19.5" customHeight="1" x14ac:dyDescent="0.3">
      <c r="A15" s="1"/>
      <c r="B15" s="1"/>
      <c r="C15" s="1"/>
      <c r="D15" s="1"/>
      <c r="E15" s="1"/>
      <c r="F15" s="1"/>
      <c r="G15" s="1"/>
      <c r="H15" s="1"/>
    </row>
    <row r="16" spans="1:9" ht="19.5" customHeight="1" x14ac:dyDescent="0.3">
      <c r="A16" s="185" t="s">
        <v>30</v>
      </c>
      <c r="B16" s="186"/>
      <c r="C16" s="186"/>
      <c r="D16" s="186"/>
      <c r="E16" s="186"/>
      <c r="F16" s="186"/>
      <c r="G16" s="186"/>
      <c r="H16" s="187"/>
    </row>
    <row r="17" spans="1:8" ht="20.25" customHeight="1" x14ac:dyDescent="0.2">
      <c r="A17" s="188" t="s">
        <v>31</v>
      </c>
      <c r="B17" s="188"/>
      <c r="C17" s="188"/>
      <c r="D17" s="188"/>
      <c r="E17" s="188"/>
      <c r="F17" s="188"/>
      <c r="G17" s="188"/>
      <c r="H17" s="188"/>
    </row>
    <row r="18" spans="1:8" ht="26.25" customHeight="1" x14ac:dyDescent="0.4">
      <c r="A18" s="3" t="s">
        <v>32</v>
      </c>
      <c r="B18" s="163" t="s">
        <v>5</v>
      </c>
      <c r="C18" s="163"/>
      <c r="D18" s="1"/>
      <c r="E18" s="1"/>
      <c r="F18" s="1"/>
      <c r="G18" s="1"/>
      <c r="H18" s="1"/>
    </row>
    <row r="19" spans="1:8" ht="26.25" customHeight="1" x14ac:dyDescent="0.4">
      <c r="A19" s="3" t="s">
        <v>33</v>
      </c>
      <c r="B19" s="113" t="s">
        <v>7</v>
      </c>
      <c r="C19" s="112">
        <v>33</v>
      </c>
      <c r="D19" s="1"/>
      <c r="E19" s="1"/>
      <c r="F19" s="1"/>
      <c r="G19" s="1"/>
      <c r="H19" s="1"/>
    </row>
    <row r="20" spans="1:8" ht="26.25" customHeight="1" x14ac:dyDescent="0.4">
      <c r="A20" s="3" t="s">
        <v>34</v>
      </c>
      <c r="B20" s="164" t="s">
        <v>9</v>
      </c>
      <c r="C20" s="164"/>
      <c r="D20" s="1"/>
      <c r="E20" s="1"/>
      <c r="F20" s="1"/>
      <c r="G20" s="1"/>
      <c r="H20" s="1"/>
    </row>
    <row r="21" spans="1:8" ht="26.25" customHeight="1" x14ac:dyDescent="0.4">
      <c r="A21" s="3" t="s">
        <v>35</v>
      </c>
      <c r="B21" s="114" t="s">
        <v>100</v>
      </c>
      <c r="C21" s="114"/>
      <c r="D21" s="114"/>
      <c r="E21" s="114"/>
      <c r="F21" s="114"/>
      <c r="G21" s="114"/>
      <c r="H21" s="114"/>
    </row>
    <row r="22" spans="1:8" ht="26.25" customHeight="1" x14ac:dyDescent="0.4">
      <c r="A22" s="3" t="s">
        <v>36</v>
      </c>
      <c r="B22" s="4">
        <v>42557</v>
      </c>
      <c r="C22" s="1"/>
      <c r="D22" s="1"/>
      <c r="E22" s="1"/>
      <c r="F22" s="1"/>
      <c r="G22" s="1"/>
      <c r="H22" s="1"/>
    </row>
    <row r="23" spans="1:8" ht="26.25" customHeight="1" x14ac:dyDescent="0.4">
      <c r="A23" s="3" t="s">
        <v>37</v>
      </c>
      <c r="B23" s="4">
        <v>42576</v>
      </c>
      <c r="C23" s="1"/>
      <c r="D23" s="1"/>
      <c r="E23" s="1"/>
      <c r="F23" s="1"/>
      <c r="G23" s="1"/>
      <c r="H23" s="1"/>
    </row>
    <row r="24" spans="1:8" ht="18.75" customHeight="1" x14ac:dyDescent="0.3">
      <c r="A24" s="3"/>
      <c r="B24" s="5"/>
      <c r="C24" s="1"/>
      <c r="D24" s="1"/>
      <c r="E24" s="1"/>
      <c r="F24" s="1"/>
      <c r="G24" s="1"/>
      <c r="H24" s="1"/>
    </row>
    <row r="25" spans="1:8" ht="18.75" customHeight="1" x14ac:dyDescent="0.3">
      <c r="A25" s="6"/>
      <c r="B25" s="5"/>
      <c r="C25" s="1"/>
      <c r="D25" s="1"/>
      <c r="E25" s="1"/>
      <c r="F25" s="1"/>
      <c r="G25" s="1"/>
      <c r="H25" s="1"/>
    </row>
    <row r="26" spans="1:8" ht="26.25" customHeight="1" x14ac:dyDescent="0.4">
      <c r="A26" s="7" t="s">
        <v>4</v>
      </c>
      <c r="B26" s="163" t="s">
        <v>9</v>
      </c>
      <c r="C26" s="163"/>
      <c r="D26" s="1"/>
      <c r="E26" s="1"/>
      <c r="F26" s="1"/>
      <c r="G26" s="1"/>
      <c r="H26" s="1"/>
    </row>
    <row r="27" spans="1:8" ht="26.25" customHeight="1" x14ac:dyDescent="0.4">
      <c r="A27" s="8" t="s">
        <v>38</v>
      </c>
      <c r="B27" s="164" t="s">
        <v>99</v>
      </c>
      <c r="C27" s="164"/>
      <c r="D27" s="1"/>
      <c r="E27" s="1"/>
      <c r="F27" s="1"/>
      <c r="G27" s="1"/>
      <c r="H27" s="1"/>
    </row>
    <row r="28" spans="1:8" ht="27" customHeight="1" x14ac:dyDescent="0.4">
      <c r="A28" s="8" t="s">
        <v>6</v>
      </c>
      <c r="B28" s="9">
        <v>99.28</v>
      </c>
      <c r="C28" s="1"/>
      <c r="D28" s="1"/>
      <c r="E28" s="1"/>
      <c r="F28" s="1"/>
      <c r="G28" s="1"/>
      <c r="H28" s="1"/>
    </row>
    <row r="29" spans="1:8" ht="27" customHeight="1" x14ac:dyDescent="0.4">
      <c r="A29" s="8" t="s">
        <v>39</v>
      </c>
      <c r="B29" s="10">
        <v>0</v>
      </c>
      <c r="C29" s="165" t="s">
        <v>40</v>
      </c>
      <c r="D29" s="166"/>
      <c r="E29" s="166"/>
      <c r="F29" s="166"/>
      <c r="G29" s="166"/>
      <c r="H29" s="167"/>
    </row>
    <row r="30" spans="1:8" ht="19.5" customHeight="1" x14ac:dyDescent="0.3">
      <c r="A30" s="8" t="s">
        <v>41</v>
      </c>
      <c r="B30" s="11">
        <f>B28-B29</f>
        <v>99.28</v>
      </c>
      <c r="C30" s="12"/>
      <c r="D30" s="12"/>
      <c r="E30" s="12"/>
      <c r="F30" s="12"/>
      <c r="G30" s="12"/>
      <c r="H30" s="13"/>
    </row>
    <row r="31" spans="1:8" ht="27" customHeight="1" x14ac:dyDescent="0.4">
      <c r="A31" s="8" t="s">
        <v>42</v>
      </c>
      <c r="B31" s="14">
        <v>1</v>
      </c>
      <c r="C31" s="160" t="s">
        <v>43</v>
      </c>
      <c r="D31" s="161"/>
      <c r="E31" s="161"/>
      <c r="F31" s="161"/>
      <c r="G31" s="161"/>
      <c r="H31" s="162"/>
    </row>
    <row r="32" spans="1:8" ht="27" customHeight="1" x14ac:dyDescent="0.4">
      <c r="A32" s="8" t="s">
        <v>44</v>
      </c>
      <c r="B32" s="14">
        <v>1</v>
      </c>
      <c r="C32" s="160" t="s">
        <v>45</v>
      </c>
      <c r="D32" s="161"/>
      <c r="E32" s="161"/>
      <c r="F32" s="161"/>
      <c r="G32" s="161"/>
      <c r="H32" s="162"/>
    </row>
    <row r="33" spans="1:8" ht="18.75" customHeight="1" x14ac:dyDescent="0.3">
      <c r="A33" s="8"/>
      <c r="B33" s="15"/>
      <c r="C33" s="16"/>
      <c r="D33" s="16"/>
      <c r="E33" s="16"/>
      <c r="F33" s="16"/>
      <c r="G33" s="16"/>
      <c r="H33" s="16"/>
    </row>
    <row r="34" spans="1:8" ht="18.75" customHeight="1" x14ac:dyDescent="0.3">
      <c r="A34" s="8" t="s">
        <v>46</v>
      </c>
      <c r="B34" s="17">
        <f>B31/B32</f>
        <v>1</v>
      </c>
      <c r="C34" s="1" t="s">
        <v>47</v>
      </c>
      <c r="D34" s="1"/>
      <c r="E34" s="1"/>
      <c r="F34" s="1"/>
      <c r="G34" s="1"/>
      <c r="H34" s="1"/>
    </row>
    <row r="35" spans="1:8" ht="19.5" customHeight="1" x14ac:dyDescent="0.3">
      <c r="A35" s="8"/>
      <c r="B35" s="11"/>
      <c r="C35" s="18"/>
      <c r="D35" s="18"/>
      <c r="E35" s="18"/>
      <c r="F35" s="18"/>
      <c r="G35" s="18"/>
      <c r="H35" s="1"/>
    </row>
    <row r="36" spans="1:8" ht="27" customHeight="1" x14ac:dyDescent="0.4">
      <c r="A36" s="19" t="s">
        <v>91</v>
      </c>
      <c r="B36" s="9">
        <v>100</v>
      </c>
      <c r="C36" s="1"/>
      <c r="D36" s="183" t="s">
        <v>48</v>
      </c>
      <c r="E36" s="184"/>
      <c r="F36" s="21" t="s">
        <v>49</v>
      </c>
      <c r="G36" s="22"/>
      <c r="H36" s="18"/>
    </row>
    <row r="37" spans="1:8" ht="26.25" customHeight="1" x14ac:dyDescent="0.4">
      <c r="A37" s="23" t="s">
        <v>50</v>
      </c>
      <c r="B37" s="24">
        <v>5</v>
      </c>
      <c r="C37" s="25" t="s">
        <v>51</v>
      </c>
      <c r="D37" s="26" t="s">
        <v>52</v>
      </c>
      <c r="E37" s="27" t="s">
        <v>53</v>
      </c>
      <c r="F37" s="26" t="s">
        <v>52</v>
      </c>
      <c r="G37" s="28" t="s">
        <v>53</v>
      </c>
      <c r="H37" s="18"/>
    </row>
    <row r="38" spans="1:8" ht="26.25" customHeight="1" x14ac:dyDescent="0.4">
      <c r="A38" s="23" t="s">
        <v>54</v>
      </c>
      <c r="B38" s="24">
        <v>10</v>
      </c>
      <c r="C38" s="29">
        <v>1</v>
      </c>
      <c r="D38" s="30">
        <v>32856473</v>
      </c>
      <c r="E38" s="31">
        <f>IF(ISBLANK(D38),"-",$D$48/$D$45*D38)</f>
        <v>28903716.364813559</v>
      </c>
      <c r="F38" s="30">
        <v>29833489</v>
      </c>
      <c r="G38" s="32">
        <f>IF(ISBLANK(F38),"-",$D$48/$F$45*F38)</f>
        <v>28005450.051179301</v>
      </c>
      <c r="H38" s="18"/>
    </row>
    <row r="39" spans="1:8" ht="26.25" customHeight="1" x14ac:dyDescent="0.4">
      <c r="A39" s="23" t="s">
        <v>55</v>
      </c>
      <c r="B39" s="24">
        <v>1</v>
      </c>
      <c r="C39" s="33">
        <v>2</v>
      </c>
      <c r="D39" s="34">
        <v>32809753</v>
      </c>
      <c r="E39" s="35">
        <f>IF(ISBLANK(D39),"-",$D$48/$D$45*D39)</f>
        <v>28862616.955617566</v>
      </c>
      <c r="F39" s="34">
        <v>29817982</v>
      </c>
      <c r="G39" s="36">
        <f>IF(ISBLANK(F39),"-",$D$48/$F$45*F39)</f>
        <v>27990893.23839942</v>
      </c>
      <c r="H39" s="18"/>
    </row>
    <row r="40" spans="1:8" ht="26.25" customHeight="1" x14ac:dyDescent="0.4">
      <c r="A40" s="23" t="s">
        <v>56</v>
      </c>
      <c r="B40" s="24">
        <v>1</v>
      </c>
      <c r="C40" s="33">
        <v>3</v>
      </c>
      <c r="D40" s="34">
        <v>32820364</v>
      </c>
      <c r="E40" s="35">
        <f>IF(ISBLANK(D40),"-",$D$48/$D$45*D40)</f>
        <v>28871951.412616253</v>
      </c>
      <c r="F40" s="34">
        <v>29751160</v>
      </c>
      <c r="G40" s="36">
        <f>IF(ISBLANK(F40),"-",$D$48/$F$45*F40)</f>
        <v>27928165.738329954</v>
      </c>
      <c r="H40" s="1"/>
    </row>
    <row r="41" spans="1:8" ht="26.25" customHeight="1" x14ac:dyDescent="0.4">
      <c r="A41" s="23" t="s">
        <v>57</v>
      </c>
      <c r="B41" s="24">
        <v>1</v>
      </c>
      <c r="C41" s="37">
        <v>4</v>
      </c>
      <c r="D41" s="38"/>
      <c r="E41" s="39" t="str">
        <f>IF(ISBLANK(D41),"-",$D$48/$D$45*D41)</f>
        <v>-</v>
      </c>
      <c r="F41" s="38"/>
      <c r="G41" s="40" t="str">
        <f>IF(ISBLANK(F41),"-",$D$48/$F$45*F41)</f>
        <v>-</v>
      </c>
      <c r="H41" s="1"/>
    </row>
    <row r="42" spans="1:8" ht="27" customHeight="1" x14ac:dyDescent="0.4">
      <c r="A42" s="23" t="s">
        <v>58</v>
      </c>
      <c r="B42" s="24">
        <v>1</v>
      </c>
      <c r="C42" s="41" t="s">
        <v>59</v>
      </c>
      <c r="D42" s="42">
        <f>AVERAGE(D38:D41)</f>
        <v>32828863.333333332</v>
      </c>
      <c r="E42" s="43">
        <f>AVERAGE(E38:E41)</f>
        <v>28879428.244349126</v>
      </c>
      <c r="F42" s="42">
        <f>AVERAGE(F38:F41)</f>
        <v>29800877</v>
      </c>
      <c r="G42" s="44">
        <f>AVERAGE(G38:G41)</f>
        <v>27974836.342636228</v>
      </c>
      <c r="H42" s="1"/>
    </row>
    <row r="43" spans="1:8" ht="26.25" customHeight="1" x14ac:dyDescent="0.4">
      <c r="A43" s="23" t="s">
        <v>60</v>
      </c>
      <c r="B43" s="9">
        <v>1</v>
      </c>
      <c r="C43" s="45" t="s">
        <v>61</v>
      </c>
      <c r="D43" s="46">
        <v>11.45</v>
      </c>
      <c r="E43" s="47"/>
      <c r="F43" s="46">
        <v>10.73</v>
      </c>
      <c r="G43" s="48"/>
      <c r="H43" s="1"/>
    </row>
    <row r="44" spans="1:8" ht="26.25" customHeight="1" x14ac:dyDescent="0.4">
      <c r="A44" s="23" t="s">
        <v>62</v>
      </c>
      <c r="B44" s="9">
        <v>1</v>
      </c>
      <c r="C44" s="49" t="s">
        <v>63</v>
      </c>
      <c r="D44" s="50">
        <f>D43*$B$34</f>
        <v>11.45</v>
      </c>
      <c r="E44" s="48"/>
      <c r="F44" s="50">
        <f>F43*$B$34</f>
        <v>10.73</v>
      </c>
      <c r="G44" s="51"/>
      <c r="H44" s="1"/>
    </row>
    <row r="45" spans="1:8" ht="19.5" customHeight="1" x14ac:dyDescent="0.3">
      <c r="A45" s="23" t="s">
        <v>64</v>
      </c>
      <c r="B45" s="48">
        <f>(B44/B43)*(B42/B41)*(B40/B39)*(B38/B37)*B36</f>
        <v>200</v>
      </c>
      <c r="C45" s="49" t="s">
        <v>92</v>
      </c>
      <c r="D45" s="52">
        <f>D44*$B$30/100</f>
        <v>11.367559999999999</v>
      </c>
      <c r="E45" s="51"/>
      <c r="F45" s="52">
        <f>F44*$B$30/100</f>
        <v>10.652744</v>
      </c>
      <c r="G45" s="51"/>
      <c r="H45" s="1"/>
    </row>
    <row r="46" spans="1:8" ht="19.5" customHeight="1" x14ac:dyDescent="0.3">
      <c r="A46" s="171" t="s">
        <v>65</v>
      </c>
      <c r="B46" s="172"/>
      <c r="C46" s="49" t="s">
        <v>93</v>
      </c>
      <c r="D46" s="50">
        <f>D45/$B$45</f>
        <v>5.6837799999999994E-2</v>
      </c>
      <c r="E46" s="51"/>
      <c r="F46" s="53">
        <f>F45/$B$45</f>
        <v>5.3263720000000001E-2</v>
      </c>
      <c r="G46" s="51"/>
      <c r="H46" s="1"/>
    </row>
    <row r="47" spans="1:8" ht="27" customHeight="1" x14ac:dyDescent="0.4">
      <c r="A47" s="173"/>
      <c r="B47" s="174"/>
      <c r="C47" s="49" t="s">
        <v>66</v>
      </c>
      <c r="D47" s="54">
        <v>0.05</v>
      </c>
      <c r="E47" s="48"/>
      <c r="F47" s="48"/>
      <c r="G47" s="48"/>
      <c r="H47" s="1"/>
    </row>
    <row r="48" spans="1:8" ht="18.75" customHeight="1" x14ac:dyDescent="0.3">
      <c r="A48" s="16"/>
      <c r="B48" s="16"/>
      <c r="C48" s="55" t="s">
        <v>67</v>
      </c>
      <c r="D48" s="56">
        <f>D47*$B$45</f>
        <v>10</v>
      </c>
      <c r="E48" s="48"/>
      <c r="F48" s="48"/>
      <c r="G48" s="48"/>
      <c r="H48" s="1"/>
    </row>
    <row r="49" spans="1:8" ht="19.5" customHeight="1" x14ac:dyDescent="0.3">
      <c r="A49" s="1"/>
      <c r="B49" s="1"/>
      <c r="C49" s="49" t="s">
        <v>94</v>
      </c>
      <c r="D49" s="57">
        <f>D48/B34</f>
        <v>10</v>
      </c>
      <c r="E49" s="51"/>
      <c r="F49" s="51"/>
      <c r="G49" s="51"/>
      <c r="H49" s="1"/>
    </row>
    <row r="50" spans="1:8" ht="18.75" customHeight="1" x14ac:dyDescent="0.3">
      <c r="A50" s="1"/>
      <c r="B50" s="1"/>
      <c r="C50" s="58" t="s">
        <v>68</v>
      </c>
      <c r="D50" s="59">
        <f>AVERAGE(E38:E41,G38:G41)</f>
        <v>28427132.293492675</v>
      </c>
      <c r="E50" s="60"/>
      <c r="F50" s="60"/>
      <c r="G50" s="60"/>
      <c r="H50" s="1"/>
    </row>
    <row r="51" spans="1:8" ht="18.75" customHeight="1" x14ac:dyDescent="0.3">
      <c r="A51" s="1"/>
      <c r="B51" s="1"/>
      <c r="C51" s="49" t="s">
        <v>69</v>
      </c>
      <c r="D51" s="61">
        <f>STDEV(E38:E41,G38:G41)/D50</f>
        <v>1.7459827464014678E-2</v>
      </c>
      <c r="E51" s="62"/>
      <c r="F51" s="62"/>
      <c r="G51" s="62"/>
      <c r="H51" s="1"/>
    </row>
    <row r="52" spans="1:8" ht="19.5" customHeight="1" x14ac:dyDescent="0.3">
      <c r="A52" s="1"/>
      <c r="B52" s="1"/>
      <c r="C52" s="63" t="s">
        <v>18</v>
      </c>
      <c r="D52" s="64">
        <f>COUNT(E38:E41,G38:G41)</f>
        <v>6</v>
      </c>
      <c r="E52" s="48"/>
      <c r="F52" s="48"/>
      <c r="G52" s="48"/>
      <c r="H52" s="1"/>
    </row>
    <row r="53" spans="1:8" ht="18.75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8.75" customHeight="1" x14ac:dyDescent="0.3">
      <c r="A54" s="2" t="s">
        <v>1</v>
      </c>
      <c r="B54" s="65" t="s">
        <v>70</v>
      </c>
      <c r="C54" s="1"/>
      <c r="D54" s="1"/>
      <c r="E54" s="1"/>
      <c r="F54" s="1"/>
      <c r="G54" s="1"/>
      <c r="H54" s="1"/>
    </row>
    <row r="55" spans="1:8" ht="18.75" customHeight="1" x14ac:dyDescent="0.3">
      <c r="A55" s="8" t="s">
        <v>71</v>
      </c>
      <c r="B55" s="66" t="str">
        <f>B21</f>
        <v>Hydrocortisone 1% w/w</v>
      </c>
      <c r="C55" s="1"/>
      <c r="D55" s="1"/>
      <c r="E55" s="1"/>
      <c r="F55" s="1"/>
      <c r="G55" s="1"/>
      <c r="H55" s="1"/>
    </row>
    <row r="56" spans="1:8" ht="26.25" customHeight="1" x14ac:dyDescent="0.4">
      <c r="A56" s="8" t="s">
        <v>72</v>
      </c>
      <c r="B56" s="67">
        <v>1</v>
      </c>
      <c r="C56" s="68" t="s">
        <v>73</v>
      </c>
      <c r="D56" s="69">
        <v>10</v>
      </c>
      <c r="E56" s="1" t="str">
        <f>B20</f>
        <v>Hydrocortisone</v>
      </c>
      <c r="F56" s="1"/>
      <c r="G56" s="1"/>
      <c r="H56" s="1"/>
    </row>
    <row r="57" spans="1:8" ht="19.5" customHeight="1" x14ac:dyDescent="0.3">
      <c r="A57" s="1"/>
      <c r="B57" s="1"/>
      <c r="C57" s="1"/>
      <c r="D57" s="1"/>
      <c r="E57" s="1"/>
      <c r="F57" s="1"/>
      <c r="G57" s="1"/>
      <c r="H57" s="1"/>
    </row>
    <row r="58" spans="1:8" ht="27" customHeight="1" x14ac:dyDescent="0.4">
      <c r="A58" s="19" t="s">
        <v>95</v>
      </c>
      <c r="B58" s="20">
        <v>100</v>
      </c>
      <c r="C58" s="1"/>
      <c r="D58" s="70" t="s">
        <v>74</v>
      </c>
      <c r="E58" s="71" t="s">
        <v>51</v>
      </c>
      <c r="F58" s="71" t="s">
        <v>52</v>
      </c>
      <c r="G58" s="71" t="s">
        <v>96</v>
      </c>
      <c r="H58" s="25" t="s">
        <v>97</v>
      </c>
    </row>
    <row r="59" spans="1:8" ht="26.25" customHeight="1" x14ac:dyDescent="0.4">
      <c r="A59" s="23" t="s">
        <v>75</v>
      </c>
      <c r="B59" s="24">
        <v>5</v>
      </c>
      <c r="C59" s="175" t="s">
        <v>76</v>
      </c>
      <c r="D59" s="177">
        <v>1.26905</v>
      </c>
      <c r="E59" s="72">
        <v>1</v>
      </c>
      <c r="F59" s="73">
        <v>32520496</v>
      </c>
      <c r="G59" s="74">
        <f>IF(ISBLANK(F59),"-",(F59/$D$50*$D$47*$B$67)*$B$56/$D$59)</f>
        <v>9.0145774989328604</v>
      </c>
      <c r="H59" s="75">
        <f t="shared" ref="H59:H70" si="0">IF(ISBLANK(F59),"-",G59/$D$56)</f>
        <v>0.90145774989328609</v>
      </c>
    </row>
    <row r="60" spans="1:8" ht="26.25" customHeight="1" x14ac:dyDescent="0.4">
      <c r="A60" s="23" t="s">
        <v>77</v>
      </c>
      <c r="B60" s="24">
        <v>10</v>
      </c>
      <c r="C60" s="170"/>
      <c r="D60" s="178"/>
      <c r="E60" s="76">
        <v>2</v>
      </c>
      <c r="F60" s="77">
        <v>32722357</v>
      </c>
      <c r="G60" s="78">
        <f>IF(ISBLANK(F60),"-",(F60/$D$50*$D$47*$B$67)*$B$56/$D$59)</f>
        <v>9.0705327226327714</v>
      </c>
      <c r="H60" s="79">
        <f t="shared" si="0"/>
        <v>0.90705327226327714</v>
      </c>
    </row>
    <row r="61" spans="1:8" ht="26.25" customHeight="1" x14ac:dyDescent="0.4">
      <c r="A61" s="23" t="s">
        <v>78</v>
      </c>
      <c r="B61" s="24">
        <v>1</v>
      </c>
      <c r="C61" s="170"/>
      <c r="D61" s="178"/>
      <c r="E61" s="76">
        <v>3</v>
      </c>
      <c r="F61" s="77">
        <v>32723144</v>
      </c>
      <c r="G61" s="78">
        <f>IF(ISBLANK(F61),"-",(F61/$D$50*$D$47*$B$67)*$B$56/$D$59)</f>
        <v>9.0707508765161453</v>
      </c>
      <c r="H61" s="79">
        <f t="shared" si="0"/>
        <v>0.90707508765161449</v>
      </c>
    </row>
    <row r="62" spans="1:8" ht="27" customHeight="1" x14ac:dyDescent="0.4">
      <c r="A62" s="23" t="s">
        <v>79</v>
      </c>
      <c r="B62" s="24">
        <v>1</v>
      </c>
      <c r="C62" s="176"/>
      <c r="D62" s="179"/>
      <c r="E62" s="80">
        <v>4</v>
      </c>
      <c r="F62" s="81"/>
      <c r="G62" s="82" t="str">
        <f>IF(ISBLANK(F62),"-",(F62/$D$50*$D$47*$B$67)*$B$56/$D$59)</f>
        <v>-</v>
      </c>
      <c r="H62" s="83" t="str">
        <f t="shared" si="0"/>
        <v>-</v>
      </c>
    </row>
    <row r="63" spans="1:8" ht="26.25" customHeight="1" x14ac:dyDescent="0.4">
      <c r="A63" s="23" t="s">
        <v>80</v>
      </c>
      <c r="B63" s="24">
        <v>1</v>
      </c>
      <c r="C63" s="175" t="s">
        <v>81</v>
      </c>
      <c r="D63" s="177">
        <v>1.28199</v>
      </c>
      <c r="E63" s="72">
        <v>1</v>
      </c>
      <c r="F63" s="73">
        <v>34118661</v>
      </c>
      <c r="G63" s="74">
        <f>IF(ISBLANK(F63),"-",(F63/$D$50*$D$47*$B$67)*$B$56/$D$63)</f>
        <v>9.3621218792643752</v>
      </c>
      <c r="H63" s="84">
        <f t="shared" si="0"/>
        <v>0.93621218792643757</v>
      </c>
    </row>
    <row r="64" spans="1:8" ht="26.25" customHeight="1" x14ac:dyDescent="0.4">
      <c r="A64" s="23" t="s">
        <v>82</v>
      </c>
      <c r="B64" s="24">
        <v>1</v>
      </c>
      <c r="C64" s="170"/>
      <c r="D64" s="178"/>
      <c r="E64" s="76">
        <v>2</v>
      </c>
      <c r="F64" s="77">
        <v>34190489</v>
      </c>
      <c r="G64" s="78">
        <f>IF(ISBLANK(F64),"-",(F64/$D$50*$D$47*$B$67)*$B$56/$D$63)</f>
        <v>9.3818314009933719</v>
      </c>
      <c r="H64" s="85">
        <f t="shared" si="0"/>
        <v>0.93818314009933723</v>
      </c>
    </row>
    <row r="65" spans="1:8" ht="26.25" customHeight="1" x14ac:dyDescent="0.4">
      <c r="A65" s="23" t="s">
        <v>83</v>
      </c>
      <c r="B65" s="24">
        <v>1</v>
      </c>
      <c r="C65" s="170"/>
      <c r="D65" s="178"/>
      <c r="E65" s="76">
        <v>3</v>
      </c>
      <c r="F65" s="77">
        <v>34201113</v>
      </c>
      <c r="G65" s="78">
        <f>IF(ISBLANK(F65),"-",(F65/$D$50*$D$47*$B$67)*$B$56/$D$63)</f>
        <v>9.3847466145430865</v>
      </c>
      <c r="H65" s="85">
        <f t="shared" si="0"/>
        <v>0.93847466145430869</v>
      </c>
    </row>
    <row r="66" spans="1:8" ht="27" customHeight="1" x14ac:dyDescent="0.4">
      <c r="A66" s="23" t="s">
        <v>84</v>
      </c>
      <c r="B66" s="24">
        <v>1</v>
      </c>
      <c r="C66" s="176"/>
      <c r="D66" s="179"/>
      <c r="E66" s="80">
        <v>4</v>
      </c>
      <c r="F66" s="81"/>
      <c r="G66" s="78" t="str">
        <f>IF(ISBLANK(F66),"-",(F66/$D$50*$D$47*$B$67)*$B$56/$D$63)</f>
        <v>-</v>
      </c>
      <c r="H66" s="86" t="str">
        <f t="shared" si="0"/>
        <v>-</v>
      </c>
    </row>
    <row r="67" spans="1:8" ht="26.25" customHeight="1" x14ac:dyDescent="0.4">
      <c r="A67" s="23" t="s">
        <v>85</v>
      </c>
      <c r="B67" s="87">
        <f>(B66/B65)*(B64/B63)*(B62/B61)*(B60/B59)*B58</f>
        <v>200</v>
      </c>
      <c r="C67" s="175" t="s">
        <v>86</v>
      </c>
      <c r="D67" s="177">
        <v>1.6775899999999999</v>
      </c>
      <c r="E67" s="72">
        <v>1</v>
      </c>
      <c r="F67" s="73"/>
      <c r="G67" s="74" t="str">
        <f>IF(ISBLANK(F67),"-",(F67/$D$50*$D$47*$B$67)*$B$56/$D$67)</f>
        <v>-</v>
      </c>
      <c r="H67" s="75" t="str">
        <f t="shared" si="0"/>
        <v>-</v>
      </c>
    </row>
    <row r="68" spans="1:8" ht="27" customHeight="1" x14ac:dyDescent="0.4">
      <c r="A68" s="88" t="s">
        <v>98</v>
      </c>
      <c r="B68" s="89">
        <f>(D47*B67)/D56*B56</f>
        <v>1</v>
      </c>
      <c r="C68" s="170"/>
      <c r="D68" s="178"/>
      <c r="E68" s="76">
        <v>2</v>
      </c>
      <c r="F68" s="77"/>
      <c r="G68" s="78" t="str">
        <f>IF(ISBLANK(F68),"-",(F68/$D$50*$D$47*$B$67)*$B$56/$D$67)</f>
        <v>-</v>
      </c>
      <c r="H68" s="79" t="str">
        <f t="shared" si="0"/>
        <v>-</v>
      </c>
    </row>
    <row r="69" spans="1:8" ht="26.25" customHeight="1" x14ac:dyDescent="0.4">
      <c r="A69" s="171" t="s">
        <v>65</v>
      </c>
      <c r="B69" s="181"/>
      <c r="C69" s="170"/>
      <c r="D69" s="178"/>
      <c r="E69" s="76">
        <v>3</v>
      </c>
      <c r="F69" s="77"/>
      <c r="G69" s="78" t="str">
        <f>IF(ISBLANK(F69),"-",(F69/$D$50*$D$47*$B$67)*$B$56/$D$67)</f>
        <v>-</v>
      </c>
      <c r="H69" s="79" t="str">
        <f t="shared" si="0"/>
        <v>-</v>
      </c>
    </row>
    <row r="70" spans="1:8" ht="27" customHeight="1" x14ac:dyDescent="0.4">
      <c r="A70" s="173"/>
      <c r="B70" s="182"/>
      <c r="C70" s="180"/>
      <c r="D70" s="179"/>
      <c r="E70" s="80">
        <v>4</v>
      </c>
      <c r="F70" s="81"/>
      <c r="G70" s="82" t="str">
        <f>IF(ISBLANK(F70),"-",(F70/$D$50*$D$47*$B$67)*$B$56/$D$67)</f>
        <v>-</v>
      </c>
      <c r="H70" s="83" t="str">
        <f t="shared" si="0"/>
        <v>-</v>
      </c>
    </row>
    <row r="71" spans="1:8" ht="26.25" customHeight="1" x14ac:dyDescent="0.4">
      <c r="A71" s="90"/>
      <c r="B71" s="90"/>
      <c r="C71" s="90"/>
      <c r="D71" s="90"/>
      <c r="E71" s="90"/>
      <c r="F71" s="58" t="s">
        <v>59</v>
      </c>
      <c r="G71" s="115">
        <f>AVERAGE(G59:G70)</f>
        <v>9.2140934988137673</v>
      </c>
      <c r="H71" s="92">
        <f>AVERAGE(H59:H70)</f>
        <v>0.92140934988137679</v>
      </c>
    </row>
    <row r="72" spans="1:8" ht="26.25" customHeight="1" x14ac:dyDescent="0.4">
      <c r="A72" s="1"/>
      <c r="B72" s="1"/>
      <c r="C72" s="90"/>
      <c r="D72" s="90"/>
      <c r="E72" s="90"/>
      <c r="F72" s="49" t="s">
        <v>69</v>
      </c>
      <c r="G72" s="93">
        <f>STDEV(G59:G70)/G71</f>
        <v>1.9422476532003439E-2</v>
      </c>
      <c r="H72" s="93">
        <f>STDEV(H59:H70)/H71</f>
        <v>1.9422476532003463E-2</v>
      </c>
    </row>
    <row r="73" spans="1:8" ht="27" customHeight="1" x14ac:dyDescent="0.4">
      <c r="A73" s="90"/>
      <c r="B73" s="90"/>
      <c r="C73" s="91"/>
      <c r="D73" s="94"/>
      <c r="E73" s="94"/>
      <c r="F73" s="63" t="s">
        <v>18</v>
      </c>
      <c r="G73" s="95">
        <f>COUNT(G59:G70)</f>
        <v>6</v>
      </c>
      <c r="H73" s="95">
        <f>COUNT(H59:H70)</f>
        <v>6</v>
      </c>
    </row>
    <row r="74" spans="1:8" ht="18.75" customHeight="1" x14ac:dyDescent="0.3">
      <c r="A74" s="90"/>
      <c r="B74" s="90"/>
      <c r="C74" s="91"/>
      <c r="D74" s="94"/>
      <c r="E74" s="94"/>
      <c r="F74" s="94"/>
      <c r="G74" s="94"/>
      <c r="H74" s="91"/>
    </row>
    <row r="75" spans="1:8" ht="26.25" customHeight="1" x14ac:dyDescent="0.3">
      <c r="A75" s="96" t="s">
        <v>87</v>
      </c>
      <c r="B75" s="97" t="s">
        <v>88</v>
      </c>
      <c r="C75" s="170" t="str">
        <f>B20</f>
        <v>Hydrocortisone</v>
      </c>
      <c r="D75" s="170"/>
      <c r="E75" s="98" t="s">
        <v>89</v>
      </c>
      <c r="F75" s="99">
        <f>H71</f>
        <v>0.92140934988137679</v>
      </c>
      <c r="G75" s="1"/>
      <c r="H75" s="91"/>
    </row>
    <row r="76" spans="1:8" ht="19.5" customHeight="1" x14ac:dyDescent="0.3">
      <c r="A76" s="100"/>
      <c r="B76" s="101"/>
      <c r="C76" s="102"/>
      <c r="D76" s="102"/>
      <c r="E76" s="101"/>
      <c r="F76" s="101"/>
      <c r="G76" s="101"/>
      <c r="H76" s="101"/>
    </row>
    <row r="77" spans="1:8" ht="18.75" customHeight="1" x14ac:dyDescent="0.3">
      <c r="A77" s="1"/>
      <c r="B77" s="68" t="s">
        <v>24</v>
      </c>
      <c r="C77" s="1"/>
      <c r="D77" s="1"/>
      <c r="E77" s="91" t="s">
        <v>25</v>
      </c>
      <c r="F77" s="91"/>
      <c r="G77" s="91" t="s">
        <v>26</v>
      </c>
      <c r="H77" s="1"/>
    </row>
    <row r="78" spans="1:8" ht="54.95" customHeight="1" x14ac:dyDescent="0.3">
      <c r="A78" s="103" t="s">
        <v>27</v>
      </c>
      <c r="B78" s="104"/>
      <c r="C78" s="104"/>
      <c r="D78" s="90"/>
      <c r="E78" s="105"/>
      <c r="F78" s="106"/>
      <c r="G78" s="107"/>
      <c r="H78" s="107"/>
    </row>
    <row r="79" spans="1:8" ht="54.95" customHeight="1" x14ac:dyDescent="0.3">
      <c r="A79" s="103" t="s">
        <v>28</v>
      </c>
      <c r="B79" s="108"/>
      <c r="C79" s="108"/>
      <c r="D79" s="109"/>
      <c r="E79" s="110"/>
      <c r="F79" s="106"/>
      <c r="G79" s="111"/>
      <c r="H79" s="111"/>
    </row>
    <row r="250" spans="1:1" x14ac:dyDescent="0.2">
      <c r="A250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I7"/>
    <mergeCell ref="A8:I14"/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  <mergeCell ref="D36:E36"/>
    <mergeCell ref="A16:H16"/>
    <mergeCell ref="A17:H17"/>
    <mergeCell ref="B18:C18"/>
    <mergeCell ref="B20:C20"/>
    <mergeCell ref="C32:H32"/>
    <mergeCell ref="B26:C26"/>
    <mergeCell ref="B27:C27"/>
    <mergeCell ref="C29:H29"/>
    <mergeCell ref="C31:H31"/>
  </mergeCells>
  <conditionalFormatting sqref="D51">
    <cfRule type="cellIs" dxfId="2" priority="1" operator="greaterThan">
      <formula>0.02</formula>
    </cfRule>
  </conditionalFormatting>
  <conditionalFormatting sqref="G72">
    <cfRule type="cellIs" dxfId="1" priority="2" operator="greaterThan">
      <formula>0.02</formula>
    </cfRule>
  </conditionalFormatting>
  <conditionalFormatting sqref="H72">
    <cfRule type="cellIs" dxfId="0" priority="3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&amp;LVer.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SST</vt:lpstr>
      <vt:lpstr>Hydrocortisone</vt:lpstr>
      <vt:lpstr>Hydrocortisone!Print_Area</vt:lpstr>
      <vt:lpstr>SST!Print_Area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2016-10-10T12:12:50Z</cp:lastPrinted>
  <dcterms:created xsi:type="dcterms:W3CDTF">2005-07-05T10:19:27Z</dcterms:created>
  <dcterms:modified xsi:type="dcterms:W3CDTF">2016-10-10T12:15:26Z</dcterms:modified>
</cp:coreProperties>
</file>