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30" windowHeight="11445"/>
  </bookViews>
  <sheets>
    <sheet name="Medroxyprogesterone acetate (2" sheetId="6" r:id="rId1"/>
    <sheet name="SST (3)" sheetId="5" r:id="rId2"/>
  </sheets>
  <calcPr calcId="145621"/>
</workbook>
</file>

<file path=xl/calcChain.xml><?xml version="1.0" encoding="utf-8"?>
<calcChain xmlns="http://schemas.openxmlformats.org/spreadsheetml/2006/main">
  <c r="B21" i="5" l="1"/>
  <c r="C75" i="6" l="1"/>
  <c r="H70" i="6"/>
  <c r="G70" i="6"/>
  <c r="B67" i="6"/>
  <c r="B68" i="6" s="1"/>
  <c r="H66" i="6"/>
  <c r="G66" i="6"/>
  <c r="H62" i="6"/>
  <c r="G62" i="6"/>
  <c r="E56" i="6"/>
  <c r="B55" i="6"/>
  <c r="B45" i="6"/>
  <c r="D48" i="6" s="1"/>
  <c r="F42" i="6"/>
  <c r="D42" i="6"/>
  <c r="G41" i="6"/>
  <c r="E41" i="6"/>
  <c r="B34" i="6"/>
  <c r="F44" i="6" s="1"/>
  <c r="F45" i="6" s="1"/>
  <c r="F46" i="6" s="1"/>
  <c r="B30" i="6"/>
  <c r="B53" i="5"/>
  <c r="E51" i="5"/>
  <c r="D51" i="5"/>
  <c r="C51" i="5"/>
  <c r="B51" i="5"/>
  <c r="B52" i="5" s="1"/>
  <c r="B32" i="5"/>
  <c r="E30" i="5"/>
  <c r="D30" i="5"/>
  <c r="C30" i="5"/>
  <c r="B30" i="5"/>
  <c r="B31" i="5" s="1"/>
  <c r="E39" i="6" l="1"/>
  <c r="G40" i="6"/>
  <c r="G38" i="6"/>
  <c r="G42" i="6" s="1"/>
  <c r="D49" i="6"/>
  <c r="E40" i="6"/>
  <c r="G39" i="6"/>
  <c r="D44" i="6"/>
  <c r="D45" i="6" s="1"/>
  <c r="D46" i="6" s="1"/>
  <c r="E38" i="6" l="1"/>
  <c r="D50" i="6" l="1"/>
  <c r="E42" i="6"/>
  <c r="D52" i="6"/>
  <c r="G68" i="6" l="1"/>
  <c r="H68" i="6" s="1"/>
  <c r="G65" i="6"/>
  <c r="H65" i="6" s="1"/>
  <c r="G61" i="6"/>
  <c r="H61" i="6" s="1"/>
  <c r="G59" i="6"/>
  <c r="H59" i="6" s="1"/>
  <c r="G69" i="6"/>
  <c r="H69" i="6" s="1"/>
  <c r="G64" i="6"/>
  <c r="H64" i="6" s="1"/>
  <c r="G60" i="6"/>
  <c r="H60" i="6" s="1"/>
  <c r="G67" i="6"/>
  <c r="H67" i="6" s="1"/>
  <c r="G63" i="6"/>
  <c r="H63" i="6" s="1"/>
  <c r="D51" i="6"/>
  <c r="H71" i="6" l="1"/>
  <c r="H73" i="6"/>
  <c r="H72" i="6" l="1"/>
  <c r="G75" i="6"/>
</calcChain>
</file>

<file path=xl/sharedStrings.xml><?xml version="1.0" encoding="utf-8"?>
<sst xmlns="http://schemas.openxmlformats.org/spreadsheetml/2006/main" count="141" uniqueCount="104">
  <si>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</si>
  <si>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</si>
  <si>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</si>
  <si>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</si>
  <si>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</si>
  <si>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</si>
  <si>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</si>
  <si>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medroxyprogesterone acetate USP 150mg/ml</t>
  </si>
  <si>
    <t>Standard Conc (mg/mL):</t>
  </si>
  <si>
    <t>each vials contains medroxyprogesterone acetate.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</si>
  <si>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</si>
  <si>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</si>
  <si>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</si>
  <si>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</si>
  <si>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</si>
  <si>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</si>
  <si>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</si>
  <si>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</si>
  <si>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</si>
  <si>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</si>
  <si>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</si>
  <si>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</si>
  <si>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</si>
  <si>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</si>
  <si>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</si>
  <si>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</si>
  <si>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</si>
  <si>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</si>
  <si>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</si>
  <si>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</si>
  <si>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</si>
  <si>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</si>
  <si>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</si>
  <si>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</si>
  <si>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</si>
  <si>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</si>
  <si>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</si>
  <si>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</si>
  <si>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</si>
  <si>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</si>
  <si>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</si>
  <si>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</si>
  <si>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</si>
  <si>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</si>
  <si>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</si>
  <si>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</si>
  <si>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</si>
  <si>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</si>
  <si>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</si>
  <si>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</si>
  <si>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</si>
  <si>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</si>
  <si>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</si>
  <si>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</si>
  <si>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</si>
  <si>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</si>
  <si>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</si>
  <si>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</si>
  <si>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</si>
  <si>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</si>
  <si>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</si>
  <si>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</si>
  <si>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</si>
  <si>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</si>
  <si>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</si>
  <si>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</si>
  <si>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</si>
  <si>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</si>
  <si>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</si>
  <si>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</si>
  <si>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</si>
  <si>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</si>
  <si>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</si>
  <si>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</si>
  <si>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Amoxicillin Content in Sample</t>
  </si>
  <si>
    <t xml:space="preserve">Label Claim: </t>
  </si>
  <si>
    <t>Each</t>
  </si>
  <si>
    <t>contains</t>
  </si>
  <si>
    <t>Initial Sample dilution (mL):</t>
  </si>
  <si>
    <t>Sample Vol (mL)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</si>
  <si>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</si>
  <si>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</si>
  <si>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</si>
  <si>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</si>
  <si>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</si>
  <si>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</si>
  <si>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</si>
  <si>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</si>
  <si>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</si>
  <si>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</si>
  <si>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</si>
  <si>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</si>
  <si>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</si>
  <si>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</si>
  <si>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Volume (mL):</t>
  </si>
  <si>
    <t>Comment:</t>
  </si>
  <si>
    <t xml:space="preserve">The content of </t>
  </si>
  <si>
    <t xml:space="preserve">in the sample as a percentage of the stated  label claim is </t>
  </si>
  <si>
    <t>DEPO PROVERA INJECTION</t>
  </si>
  <si>
    <t xml:space="preserve">Medroxyprogesterone acetate </t>
  </si>
  <si>
    <t>2016-06-21 08:25:34</t>
  </si>
  <si>
    <t>Medroxyprogesterone</t>
  </si>
  <si>
    <t>M14-1</t>
  </si>
  <si>
    <t>NDQD2016061129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</si>
</sst>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0"/>
    <numFmt numFmtId="165" formatCode="0.0%"/>
    <numFmt numFmtId="166" formatCode="dd\-mmm\-yyyy"/>
    <numFmt numFmtId="167" formatCode="dd\-mmm\-yy"/>
    <numFmt numFmtId="168" formatCode="0.0000\ &quot;mg&quot;"/>
    <numFmt numFmtId="169" formatCode="0.000"/>
    <numFmt numFmtId="170" formatCode="0.0\ &quot;mL&quot;"/>
    <numFmt numFmtId="171" formatCode="0\ &quot;mg&quot;"/>
  </numFmts>
  <fonts count="20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sz val="14"/>
      <color rgb="FF000000"/>
      <name val="Arial"/>
    </font>
    <font>
      <i/>
      <sz val="14"/>
      <color rgb="FF000000"/>
      <name val="Arial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sz val="1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4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8" fillId="2" borderId="0"/>
    <xf numFmtId="0" fontId="18" fillId="2" borderId="0"/>
  </cellStyleXfs>
  <cellXfs count="176">
    <xf numFmtId="0" fontId="0" fillId="2" borderId="0" xfId="0" applyFill="1"/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0" fontId="19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18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8" fillId="2" borderId="0" xfId="2" applyFill="1"/>
    <xf numFmtId="0" fontId="8" fillId="2" borderId="0" xfId="2" applyFont="1" applyFill="1"/>
    <xf numFmtId="0" fontId="3" fillId="2" borderId="0" xfId="2" applyFont="1" applyFill="1"/>
    <xf numFmtId="0" fontId="9" fillId="2" borderId="0" xfId="2" applyFont="1" applyFill="1"/>
    <xf numFmtId="0" fontId="10" fillId="2" borderId="0" xfId="2" applyFont="1" applyFill="1" applyAlignment="1" applyProtection="1">
      <alignment horizontal="right"/>
      <protection locked="0"/>
    </xf>
    <xf numFmtId="0" fontId="8" fillId="2" borderId="0" xfId="2" applyFont="1" applyFill="1" applyAlignment="1">
      <alignment horizontal="left"/>
    </xf>
    <xf numFmtId="0" fontId="10" fillId="3" borderId="0" xfId="2" applyFont="1" applyFill="1" applyAlignment="1" applyProtection="1">
      <alignment horizontal="left"/>
      <protection locked="0"/>
    </xf>
    <xf numFmtId="166" fontId="10" fillId="3" borderId="0" xfId="2" applyNumberFormat="1" applyFont="1" applyFill="1" applyAlignment="1" applyProtection="1">
      <alignment horizontal="left"/>
      <protection locked="0"/>
    </xf>
    <xf numFmtId="167" fontId="8" fillId="2" borderId="0" xfId="2" applyNumberFormat="1" applyFont="1" applyFill="1" applyAlignment="1">
      <alignment horizontal="left"/>
    </xf>
    <xf numFmtId="0" fontId="3" fillId="2" borderId="0" xfId="2" applyFont="1" applyFill="1" applyAlignment="1">
      <alignment horizontal="left"/>
    </xf>
    <xf numFmtId="0" fontId="9" fillId="2" borderId="0" xfId="2" applyFont="1" applyFill="1" applyAlignment="1">
      <alignment horizontal="right"/>
    </xf>
    <xf numFmtId="0" fontId="8" fillId="2" borderId="0" xfId="2" applyFont="1" applyFill="1" applyAlignment="1">
      <alignment horizontal="right"/>
    </xf>
    <xf numFmtId="0" fontId="11" fillId="3" borderId="0" xfId="2" applyFont="1" applyFill="1" applyAlignment="1" applyProtection="1">
      <alignment horizontal="center"/>
      <protection locked="0"/>
    </xf>
    <xf numFmtId="0" fontId="10" fillId="3" borderId="0" xfId="2" applyFont="1" applyFill="1" applyAlignment="1" applyProtection="1">
      <alignment horizontal="center"/>
      <protection locked="0"/>
    </xf>
    <xf numFmtId="0" fontId="12" fillId="2" borderId="0" xfId="2" applyFont="1" applyFill="1"/>
    <xf numFmtId="0" fontId="9" fillId="2" borderId="0" xfId="2" applyFont="1" applyFill="1" applyAlignment="1" applyProtection="1">
      <alignment horizontal="center"/>
      <protection locked="0"/>
    </xf>
    <xf numFmtId="0" fontId="13" fillId="2" borderId="0" xfId="2" applyFont="1" applyFill="1"/>
    <xf numFmtId="2" fontId="11" fillId="3" borderId="0" xfId="2" applyNumberFormat="1" applyFont="1" applyFill="1" applyAlignment="1" applyProtection="1">
      <alignment horizontal="center"/>
      <protection locked="0"/>
    </xf>
    <xf numFmtId="0" fontId="14" fillId="2" borderId="0" xfId="2" applyFont="1" applyFill="1" applyAlignment="1">
      <alignment vertical="center" wrapText="1"/>
    </xf>
    <xf numFmtId="2" fontId="9" fillId="2" borderId="0" xfId="2" applyNumberFormat="1" applyFont="1" applyFill="1" applyAlignment="1">
      <alignment horizontal="center"/>
    </xf>
    <xf numFmtId="0" fontId="14" fillId="2" borderId="0" xfId="2" applyFont="1" applyFill="1" applyAlignment="1">
      <alignment horizontal="left" vertical="center" wrapText="1"/>
    </xf>
    <xf numFmtId="168" fontId="9" fillId="2" borderId="0" xfId="2" applyNumberFormat="1" applyFont="1" applyFill="1" applyAlignment="1">
      <alignment horizontal="center"/>
    </xf>
    <xf numFmtId="0" fontId="8" fillId="2" borderId="12" xfId="2" applyFont="1" applyFill="1" applyBorder="1" applyAlignment="1">
      <alignment horizontal="right"/>
    </xf>
    <xf numFmtId="0" fontId="10" fillId="3" borderId="13" xfId="2" applyFont="1" applyFill="1" applyBorder="1" applyAlignment="1" applyProtection="1">
      <alignment horizontal="center"/>
      <protection locked="0"/>
    </xf>
    <xf numFmtId="0" fontId="8" fillId="2" borderId="14" xfId="2" applyFont="1" applyFill="1" applyBorder="1" applyAlignment="1">
      <alignment horizontal="right"/>
    </xf>
    <xf numFmtId="0" fontId="10" fillId="3" borderId="15" xfId="2" applyFont="1" applyFill="1" applyBorder="1" applyAlignment="1" applyProtection="1">
      <alignment horizontal="center"/>
      <protection locked="0"/>
    </xf>
    <xf numFmtId="0" fontId="9" fillId="2" borderId="13" xfId="2" applyFont="1" applyFill="1" applyBorder="1" applyAlignment="1">
      <alignment horizontal="center"/>
    </xf>
    <xf numFmtId="0" fontId="9" fillId="2" borderId="16" xfId="2" applyFont="1" applyFill="1" applyBorder="1" applyAlignment="1">
      <alignment horizontal="center"/>
    </xf>
    <xf numFmtId="0" fontId="9" fillId="2" borderId="17" xfId="2" applyFont="1" applyFill="1" applyBorder="1" applyAlignment="1">
      <alignment horizontal="center"/>
    </xf>
    <xf numFmtId="0" fontId="9" fillId="2" borderId="18" xfId="2" applyFont="1" applyFill="1" applyBorder="1" applyAlignment="1">
      <alignment horizontal="center"/>
    </xf>
    <xf numFmtId="0" fontId="8" fillId="2" borderId="19" xfId="2" applyFont="1" applyFill="1" applyBorder="1" applyAlignment="1">
      <alignment horizontal="center"/>
    </xf>
    <xf numFmtId="0" fontId="10" fillId="3" borderId="20" xfId="2" applyFont="1" applyFill="1" applyBorder="1" applyAlignment="1" applyProtection="1">
      <alignment horizontal="center"/>
      <protection locked="0"/>
    </xf>
    <xf numFmtId="169" fontId="8" fillId="2" borderId="17" xfId="2" applyNumberFormat="1" applyFont="1" applyFill="1" applyBorder="1" applyAlignment="1">
      <alignment horizontal="center"/>
    </xf>
    <xf numFmtId="0" fontId="10" fillId="3" borderId="21" xfId="2" applyFont="1" applyFill="1" applyBorder="1" applyAlignment="1" applyProtection="1">
      <alignment horizontal="center"/>
      <protection locked="0"/>
    </xf>
    <xf numFmtId="0" fontId="8" fillId="2" borderId="15" xfId="2" applyFont="1" applyFill="1" applyBorder="1" applyAlignment="1">
      <alignment horizontal="center"/>
    </xf>
    <xf numFmtId="0" fontId="10" fillId="3" borderId="14" xfId="2" applyFont="1" applyFill="1" applyBorder="1" applyAlignment="1" applyProtection="1">
      <alignment horizontal="center"/>
      <protection locked="0"/>
    </xf>
    <xf numFmtId="169" fontId="8" fillId="2" borderId="22" xfId="2" applyNumberFormat="1" applyFont="1" applyFill="1" applyBorder="1" applyAlignment="1">
      <alignment horizontal="center"/>
    </xf>
    <xf numFmtId="0" fontId="8" fillId="2" borderId="23" xfId="2" applyFont="1" applyFill="1" applyBorder="1" applyAlignment="1">
      <alignment horizontal="center"/>
    </xf>
    <xf numFmtId="0" fontId="10" fillId="3" borderId="24" xfId="2" applyFont="1" applyFill="1" applyBorder="1" applyAlignment="1" applyProtection="1">
      <alignment horizontal="center"/>
      <protection locked="0"/>
    </xf>
    <xf numFmtId="169" fontId="8" fillId="2" borderId="25" xfId="2" applyNumberFormat="1" applyFont="1" applyFill="1" applyBorder="1" applyAlignment="1">
      <alignment horizontal="center"/>
    </xf>
    <xf numFmtId="0" fontId="10" fillId="3" borderId="7" xfId="2" applyFont="1" applyFill="1" applyBorder="1" applyAlignment="1" applyProtection="1">
      <alignment horizontal="center"/>
      <protection locked="0"/>
    </xf>
    <xf numFmtId="0" fontId="8" fillId="2" borderId="15" xfId="2" applyFont="1" applyFill="1" applyBorder="1" applyAlignment="1">
      <alignment horizontal="right"/>
    </xf>
    <xf numFmtId="1" fontId="9" fillId="6" borderId="26" xfId="2" applyNumberFormat="1" applyFont="1" applyFill="1" applyBorder="1" applyAlignment="1">
      <alignment horizontal="center"/>
    </xf>
    <xf numFmtId="169" fontId="9" fillId="6" borderId="27" xfId="2" applyNumberFormat="1" applyFont="1" applyFill="1" applyBorder="1" applyAlignment="1">
      <alignment horizontal="center"/>
    </xf>
    <xf numFmtId="1" fontId="9" fillId="6" borderId="28" xfId="2" applyNumberFormat="1" applyFont="1" applyFill="1" applyBorder="1" applyAlignment="1">
      <alignment horizontal="center"/>
    </xf>
    <xf numFmtId="0" fontId="8" fillId="2" borderId="29" xfId="2" applyFont="1" applyFill="1" applyBorder="1" applyAlignment="1">
      <alignment horizontal="right"/>
    </xf>
    <xf numFmtId="0" fontId="10" fillId="3" borderId="30" xfId="2" applyFont="1" applyFill="1" applyBorder="1" applyAlignment="1" applyProtection="1">
      <alignment horizontal="center"/>
      <protection locked="0"/>
    </xf>
    <xf numFmtId="0" fontId="8" fillId="2" borderId="31" xfId="2" applyFont="1" applyFill="1" applyBorder="1" applyAlignment="1">
      <alignment horizontal="right"/>
    </xf>
    <xf numFmtId="2" fontId="8" fillId="6" borderId="32" xfId="2" applyNumberFormat="1" applyFont="1" applyFill="1" applyBorder="1" applyAlignment="1">
      <alignment horizontal="center"/>
    </xf>
    <xf numFmtId="0" fontId="8" fillId="2" borderId="0" xfId="2" applyFont="1" applyFill="1" applyAlignment="1">
      <alignment horizontal="center"/>
    </xf>
    <xf numFmtId="2" fontId="8" fillId="7" borderId="32" xfId="2" applyNumberFormat="1" applyFont="1" applyFill="1" applyBorder="1" applyAlignment="1">
      <alignment horizontal="center"/>
    </xf>
    <xf numFmtId="2" fontId="8" fillId="2" borderId="0" xfId="2" applyNumberFormat="1" applyFont="1" applyFill="1" applyAlignment="1">
      <alignment horizontal="center"/>
    </xf>
    <xf numFmtId="2" fontId="8" fillId="6" borderId="33" xfId="2" applyNumberFormat="1" applyFont="1" applyFill="1" applyBorder="1" applyAlignment="1">
      <alignment horizontal="center"/>
    </xf>
    <xf numFmtId="0" fontId="10" fillId="3" borderId="32" xfId="2" applyFont="1" applyFill="1" applyBorder="1" applyAlignment="1" applyProtection="1">
      <alignment horizontal="center"/>
      <protection locked="0"/>
    </xf>
    <xf numFmtId="1" fontId="8" fillId="2" borderId="0" xfId="2" applyNumberFormat="1" applyFont="1" applyFill="1" applyAlignment="1">
      <alignment horizontal="center"/>
    </xf>
    <xf numFmtId="0" fontId="8" fillId="2" borderId="34" xfId="2" applyFont="1" applyFill="1" applyBorder="1" applyAlignment="1">
      <alignment horizontal="right"/>
    </xf>
    <xf numFmtId="2" fontId="8" fillId="6" borderId="35" xfId="2" applyNumberFormat="1" applyFont="1" applyFill="1" applyBorder="1" applyAlignment="1">
      <alignment horizontal="center"/>
    </xf>
    <xf numFmtId="169" fontId="8" fillId="2" borderId="0" xfId="2" applyNumberFormat="1" applyFont="1" applyFill="1" applyAlignment="1">
      <alignment horizontal="center"/>
    </xf>
    <xf numFmtId="0" fontId="8" fillId="2" borderId="24" xfId="2" applyFont="1" applyFill="1" applyBorder="1" applyAlignment="1">
      <alignment horizontal="right"/>
    </xf>
    <xf numFmtId="169" fontId="9" fillId="7" borderId="30" xfId="2" applyNumberFormat="1" applyFont="1" applyFill="1" applyBorder="1" applyAlignment="1">
      <alignment horizontal="center"/>
    </xf>
    <xf numFmtId="10" fontId="8" fillId="6" borderId="32" xfId="2" applyNumberFormat="1" applyFont="1" applyFill="1" applyBorder="1" applyAlignment="1">
      <alignment horizontal="center"/>
    </xf>
    <xf numFmtId="0" fontId="8" fillId="7" borderId="33" xfId="2" applyFont="1" applyFill="1" applyBorder="1" applyAlignment="1">
      <alignment horizontal="center"/>
    </xf>
    <xf numFmtId="0" fontId="9" fillId="2" borderId="0" xfId="2" applyFont="1" applyFill="1" applyAlignment="1">
      <alignment horizontal="left"/>
    </xf>
    <xf numFmtId="170" fontId="11" fillId="3" borderId="0" xfId="2" applyNumberFormat="1" applyFont="1" applyFill="1" applyAlignment="1" applyProtection="1">
      <alignment horizontal="center"/>
      <protection locked="0"/>
    </xf>
    <xf numFmtId="171" fontId="11" fillId="3" borderId="0" xfId="2" applyNumberFormat="1" applyFont="1" applyFill="1" applyAlignment="1" applyProtection="1">
      <alignment horizontal="center"/>
      <protection locked="0"/>
    </xf>
    <xf numFmtId="2" fontId="9" fillId="2" borderId="36" xfId="2" applyNumberFormat="1" applyFont="1" applyFill="1" applyBorder="1" applyAlignment="1">
      <alignment horizontal="center"/>
    </xf>
    <xf numFmtId="0" fontId="9" fillId="2" borderId="36" xfId="2" applyFont="1" applyFill="1" applyBorder="1" applyAlignment="1">
      <alignment horizontal="center"/>
    </xf>
    <xf numFmtId="0" fontId="8" fillId="2" borderId="36" xfId="2" applyFont="1" applyFill="1" applyBorder="1" applyAlignment="1">
      <alignment horizontal="center"/>
    </xf>
    <xf numFmtId="0" fontId="10" fillId="3" borderId="12" xfId="2" applyFont="1" applyFill="1" applyBorder="1" applyAlignment="1" applyProtection="1">
      <alignment horizontal="center"/>
      <protection locked="0"/>
    </xf>
    <xf numFmtId="2" fontId="8" fillId="2" borderId="12" xfId="2" applyNumberFormat="1" applyFont="1" applyFill="1" applyBorder="1" applyAlignment="1">
      <alignment horizontal="center"/>
    </xf>
    <xf numFmtId="10" fontId="8" fillId="2" borderId="36" xfId="2" applyNumberFormat="1" applyFont="1" applyFill="1" applyBorder="1" applyAlignment="1">
      <alignment horizontal="center" vertical="center"/>
    </xf>
    <xf numFmtId="0" fontId="8" fillId="2" borderId="37" xfId="2" applyFont="1" applyFill="1" applyBorder="1" applyAlignment="1">
      <alignment horizontal="center"/>
    </xf>
    <xf numFmtId="2" fontId="8" fillId="2" borderId="14" xfId="2" applyNumberFormat="1" applyFont="1" applyFill="1" applyBorder="1" applyAlignment="1">
      <alignment horizontal="center"/>
    </xf>
    <xf numFmtId="10" fontId="8" fillId="2" borderId="37" xfId="2" applyNumberFormat="1" applyFont="1" applyFill="1" applyBorder="1" applyAlignment="1">
      <alignment horizontal="center" vertical="center"/>
    </xf>
    <xf numFmtId="0" fontId="8" fillId="2" borderId="38" xfId="2" applyFont="1" applyFill="1" applyBorder="1" applyAlignment="1">
      <alignment horizontal="center"/>
    </xf>
    <xf numFmtId="0" fontId="10" fillId="3" borderId="39" xfId="2" applyFont="1" applyFill="1" applyBorder="1" applyAlignment="1" applyProtection="1">
      <alignment horizontal="center"/>
      <protection locked="0"/>
    </xf>
    <xf numFmtId="2" fontId="8" fillId="2" borderId="39" xfId="2" applyNumberFormat="1" applyFont="1" applyFill="1" applyBorder="1" applyAlignment="1">
      <alignment horizontal="center"/>
    </xf>
    <xf numFmtId="10" fontId="8" fillId="2" borderId="38" xfId="2" applyNumberFormat="1" applyFont="1" applyFill="1" applyBorder="1" applyAlignment="1">
      <alignment horizontal="center" vertical="center"/>
    </xf>
    <xf numFmtId="0" fontId="8" fillId="2" borderId="39" xfId="2" applyFont="1" applyFill="1" applyBorder="1" applyAlignment="1">
      <alignment horizontal="right"/>
    </xf>
    <xf numFmtId="0" fontId="11" fillId="2" borderId="40" xfId="2" applyFont="1" applyFill="1" applyBorder="1" applyAlignment="1">
      <alignment horizontal="center"/>
    </xf>
    <xf numFmtId="0" fontId="8" fillId="2" borderId="41" xfId="2" applyFont="1" applyFill="1" applyBorder="1" applyAlignment="1">
      <alignment horizontal="right"/>
    </xf>
    <xf numFmtId="10" fontId="11" fillId="7" borderId="23" xfId="2" applyNumberFormat="1" applyFont="1" applyFill="1" applyBorder="1" applyAlignment="1">
      <alignment horizontal="center"/>
    </xf>
    <xf numFmtId="0" fontId="8" fillId="2" borderId="32" xfId="2" applyFont="1" applyFill="1" applyBorder="1" applyAlignment="1">
      <alignment horizontal="right"/>
    </xf>
    <xf numFmtId="10" fontId="11" fillId="6" borderId="42" xfId="2" applyNumberFormat="1" applyFont="1" applyFill="1" applyBorder="1" applyAlignment="1">
      <alignment horizontal="center"/>
    </xf>
    <xf numFmtId="0" fontId="8" fillId="2" borderId="33" xfId="2" applyFont="1" applyFill="1" applyBorder="1" applyAlignment="1">
      <alignment horizontal="right"/>
    </xf>
    <xf numFmtId="0" fontId="11" fillId="7" borderId="43" xfId="2" applyFont="1" applyFill="1" applyBorder="1" applyAlignment="1">
      <alignment horizontal="center"/>
    </xf>
    <xf numFmtId="0" fontId="9" fillId="2" borderId="0" xfId="2" applyFont="1" applyFill="1" applyAlignment="1">
      <alignment horizontal="center"/>
    </xf>
    <xf numFmtId="165" fontId="11" fillId="2" borderId="0" xfId="2" applyNumberFormat="1" applyFont="1" applyFill="1" applyAlignment="1">
      <alignment horizontal="center"/>
    </xf>
    <xf numFmtId="0" fontId="14" fillId="2" borderId="9" xfId="2" applyFont="1" applyFill="1" applyBorder="1" applyAlignment="1">
      <alignment horizontal="right" vertical="center" wrapText="1"/>
    </xf>
    <xf numFmtId="0" fontId="8" fillId="2" borderId="9" xfId="2" applyFont="1" applyFill="1" applyBorder="1"/>
    <xf numFmtId="0" fontId="8" fillId="2" borderId="7" xfId="2" applyFont="1" applyFill="1" applyBorder="1" applyProtection="1">
      <protection locked="0"/>
    </xf>
    <xf numFmtId="0" fontId="8" fillId="2" borderId="0" xfId="2" applyFont="1" applyFill="1" applyProtection="1">
      <protection locked="0"/>
    </xf>
    <xf numFmtId="0" fontId="8" fillId="2" borderId="7" xfId="2" applyFont="1" applyFill="1" applyBorder="1"/>
    <xf numFmtId="0" fontId="9" fillId="2" borderId="11" xfId="2" applyFont="1" applyFill="1" applyBorder="1" applyProtection="1">
      <protection locked="0"/>
    </xf>
    <xf numFmtId="0" fontId="9" fillId="2" borderId="0" xfId="2" applyFont="1" applyFill="1" applyProtection="1">
      <protection locked="0"/>
    </xf>
    <xf numFmtId="0" fontId="8" fillId="2" borderId="11" xfId="2" applyFont="1" applyFill="1" applyBorder="1" applyProtection="1">
      <protection locked="0"/>
    </xf>
    <xf numFmtId="0" fontId="8" fillId="2" borderId="11" xfId="2" applyFont="1" applyFill="1" applyBorder="1"/>
    <xf numFmtId="0" fontId="11" fillId="3" borderId="0" xfId="2" applyFont="1" applyFill="1" applyAlignment="1" applyProtection="1">
      <alignment horizontal="left"/>
      <protection locked="0"/>
    </xf>
    <xf numFmtId="0" fontId="15" fillId="2" borderId="0" xfId="2" applyFont="1" applyFill="1" applyAlignment="1">
      <alignment horizontal="center" vertical="center"/>
    </xf>
    <xf numFmtId="0" fontId="16" fillId="2" borderId="0" xfId="2" applyFont="1" applyFill="1" applyAlignment="1">
      <alignment horizontal="center" vertical="center"/>
    </xf>
    <xf numFmtId="0" fontId="14" fillId="2" borderId="44" xfId="2" applyFont="1" applyFill="1" applyBorder="1" applyAlignment="1">
      <alignment horizontal="center"/>
    </xf>
    <xf numFmtId="0" fontId="14" fillId="2" borderId="45" xfId="2" applyFont="1" applyFill="1" applyBorder="1" applyAlignment="1">
      <alignment horizontal="center"/>
    </xf>
    <xf numFmtId="0" fontId="14" fillId="2" borderId="46" xfId="2" applyFont="1" applyFill="1" applyBorder="1" applyAlignment="1">
      <alignment horizontal="center"/>
    </xf>
    <xf numFmtId="0" fontId="10" fillId="3" borderId="0" xfId="2" applyFont="1" applyFill="1" applyAlignment="1" applyProtection="1">
      <alignment horizontal="left"/>
      <protection locked="0"/>
    </xf>
    <xf numFmtId="0" fontId="14" fillId="2" borderId="44" xfId="2" applyFont="1" applyFill="1" applyBorder="1" applyAlignment="1">
      <alignment horizontal="left" vertical="center" wrapText="1"/>
    </xf>
    <xf numFmtId="0" fontId="14" fillId="2" borderId="45" xfId="2" applyFont="1" applyFill="1" applyBorder="1" applyAlignment="1">
      <alignment horizontal="left" vertical="center" wrapText="1"/>
    </xf>
    <xf numFmtId="0" fontId="14" fillId="2" borderId="46" xfId="2" applyFont="1" applyFill="1" applyBorder="1" applyAlignment="1">
      <alignment horizontal="left" vertical="center" wrapText="1"/>
    </xf>
    <xf numFmtId="0" fontId="9" fillId="2" borderId="29" xfId="2" applyFont="1" applyFill="1" applyBorder="1" applyAlignment="1">
      <alignment horizontal="center"/>
    </xf>
    <xf numFmtId="0" fontId="9" fillId="2" borderId="47" xfId="2" applyFont="1" applyFill="1" applyBorder="1" applyAlignment="1">
      <alignment horizontal="center"/>
    </xf>
    <xf numFmtId="0" fontId="9" fillId="2" borderId="48" xfId="2" applyFont="1" applyFill="1" applyBorder="1" applyAlignment="1">
      <alignment horizontal="center"/>
    </xf>
    <xf numFmtId="0" fontId="9" fillId="2" borderId="0" xfId="2" applyFont="1" applyFill="1" applyAlignment="1">
      <alignment horizontal="center"/>
    </xf>
    <xf numFmtId="0" fontId="9" fillId="2" borderId="10" xfId="2" applyFont="1" applyFill="1" applyBorder="1" applyAlignment="1">
      <alignment horizontal="center"/>
    </xf>
    <xf numFmtId="0" fontId="14" fillId="2" borderId="12" xfId="2" applyFont="1" applyFill="1" applyBorder="1" applyAlignment="1">
      <alignment horizontal="left" vertical="center" wrapText="1"/>
    </xf>
    <xf numFmtId="0" fontId="14" fillId="2" borderId="10" xfId="2" applyFont="1" applyFill="1" applyBorder="1" applyAlignment="1">
      <alignment horizontal="left" vertical="center" wrapText="1"/>
    </xf>
    <xf numFmtId="0" fontId="14" fillId="2" borderId="39" xfId="2" applyFont="1" applyFill="1" applyBorder="1" applyAlignment="1">
      <alignment horizontal="left" vertical="center" wrapText="1"/>
    </xf>
    <xf numFmtId="0" fontId="14" fillId="2" borderId="9" xfId="2" applyFont="1" applyFill="1" applyBorder="1" applyAlignment="1">
      <alignment horizontal="left" vertical="center" wrapText="1"/>
    </xf>
    <xf numFmtId="0" fontId="9" fillId="2" borderId="10" xfId="2" applyFont="1" applyFill="1" applyBorder="1" applyAlignment="1">
      <alignment horizontal="center" vertical="center"/>
    </xf>
    <xf numFmtId="0" fontId="9" fillId="2" borderId="0" xfId="2" applyFont="1" applyFill="1" applyAlignment="1">
      <alignment horizontal="center" vertical="center"/>
    </xf>
    <xf numFmtId="0" fontId="9" fillId="2" borderId="9" xfId="2" applyFont="1" applyFill="1" applyBorder="1" applyAlignment="1">
      <alignment horizontal="center" vertical="center"/>
    </xf>
    <xf numFmtId="2" fontId="10" fillId="3" borderId="12" xfId="2" applyNumberFormat="1" applyFont="1" applyFill="1" applyBorder="1" applyAlignment="1" applyProtection="1">
      <alignment horizontal="center" vertical="center"/>
      <protection locked="0"/>
    </xf>
    <xf numFmtId="2" fontId="10" fillId="3" borderId="14" xfId="2" applyNumberFormat="1" applyFont="1" applyFill="1" applyBorder="1" applyAlignment="1" applyProtection="1">
      <alignment horizontal="center" vertical="center"/>
      <protection locked="0"/>
    </xf>
    <xf numFmtId="2" fontId="10" fillId="3" borderId="39" xfId="2" applyNumberFormat="1" applyFont="1" applyFill="1" applyBorder="1" applyAlignment="1" applyProtection="1">
      <alignment horizontal="center" vertical="center"/>
      <protection locked="0"/>
    </xf>
    <xf numFmtId="2" fontId="10" fillId="3" borderId="36" xfId="2" applyNumberFormat="1" applyFont="1" applyFill="1" applyBorder="1" applyAlignment="1" applyProtection="1">
      <alignment horizontal="center" vertical="center"/>
      <protection locked="0"/>
    </xf>
    <xf numFmtId="2" fontId="10" fillId="3" borderId="37" xfId="2" applyNumberFormat="1" applyFont="1" applyFill="1" applyBorder="1" applyAlignment="1" applyProtection="1">
      <alignment horizontal="center" vertical="center"/>
      <protection locked="0"/>
    </xf>
    <xf numFmtId="2" fontId="10" fillId="3" borderId="38" xfId="2" applyNumberFormat="1" applyFont="1" applyFill="1" applyBorder="1" applyAlignment="1" applyProtection="1">
      <alignment horizontal="center" vertical="center"/>
      <protection locked="0"/>
    </xf>
    <xf numFmtId="0" fontId="9" fillId="2" borderId="39" xfId="2" applyFont="1" applyFill="1" applyBorder="1" applyAlignment="1">
      <alignment horizontal="center" vertical="center"/>
    </xf>
    <xf numFmtId="0" fontId="14" fillId="2" borderId="13" xfId="2" applyFont="1" applyFill="1" applyBorder="1" applyAlignment="1">
      <alignment horizontal="left" vertical="center" wrapText="1"/>
    </xf>
    <xf numFmtId="0" fontId="14" fillId="2" borderId="40" xfId="2" applyFont="1" applyFill="1" applyBorder="1" applyAlignment="1">
      <alignment horizontal="left" vertical="center" wrapText="1"/>
    </xf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2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tabSelected="1" view="pageBreakPreview" topLeftCell="A56" zoomScale="60" zoomScaleNormal="55" workbookViewId="0">
      <selection activeCell="F70" sqref="F70"/>
    </sheetView>
  </sheetViews>
  <sheetFormatPr defaultRowHeight="12.75" x14ac:dyDescent="0.2"/>
  <cols>
    <col min="1" max="1" width="58.5703125" style="46" customWidth="1"/>
    <col min="2" max="2" width="34.28515625" style="46" customWidth="1"/>
    <col min="3" max="3" width="43.140625" style="46" customWidth="1"/>
    <col min="4" max="4" width="23.140625" style="46" customWidth="1"/>
    <col min="5" max="5" width="34.85546875" style="46" customWidth="1"/>
    <col min="6" max="6" width="21.5703125" style="46" customWidth="1"/>
    <col min="7" max="7" width="36.85546875" style="46" customWidth="1"/>
    <col min="8" max="8" width="23.85546875" style="46" customWidth="1"/>
    <col min="9" max="16384" width="9.140625" style="46"/>
  </cols>
  <sheetData>
    <row r="1" spans="1:8" x14ac:dyDescent="0.2">
      <c r="A1" s="144" t="s">
        <v>28</v>
      </c>
      <c r="B1" s="144"/>
      <c r="C1" s="144"/>
      <c r="D1" s="144"/>
      <c r="E1" s="144"/>
      <c r="F1" s="144"/>
      <c r="G1" s="144"/>
      <c r="H1" s="144"/>
    </row>
    <row r="2" spans="1:8" x14ac:dyDescent="0.2">
      <c r="A2" s="144"/>
      <c r="B2" s="144"/>
      <c r="C2" s="144"/>
      <c r="D2" s="144"/>
      <c r="E2" s="144"/>
      <c r="F2" s="144"/>
      <c r="G2" s="144"/>
      <c r="H2" s="144"/>
    </row>
    <row r="3" spans="1:8" x14ac:dyDescent="0.2">
      <c r="A3" s="144"/>
      <c r="B3" s="144"/>
      <c r="C3" s="144"/>
      <c r="D3" s="144"/>
      <c r="E3" s="144"/>
      <c r="F3" s="144"/>
      <c r="G3" s="144"/>
      <c r="H3" s="144"/>
    </row>
    <row r="4" spans="1:8" x14ac:dyDescent="0.2">
      <c r="A4" s="144"/>
      <c r="B4" s="144"/>
      <c r="C4" s="144"/>
      <c r="D4" s="144"/>
      <c r="E4" s="144"/>
      <c r="F4" s="144"/>
      <c r="G4" s="144"/>
      <c r="H4" s="144"/>
    </row>
    <row r="5" spans="1:8" x14ac:dyDescent="0.2">
      <c r="A5" s="144"/>
      <c r="B5" s="144"/>
      <c r="C5" s="144"/>
      <c r="D5" s="144"/>
      <c r="E5" s="144"/>
      <c r="F5" s="144"/>
      <c r="G5" s="144"/>
      <c r="H5" s="144"/>
    </row>
    <row r="6" spans="1:8" x14ac:dyDescent="0.2">
      <c r="A6" s="144"/>
      <c r="B6" s="144"/>
      <c r="C6" s="144"/>
      <c r="D6" s="144"/>
      <c r="E6" s="144"/>
      <c r="F6" s="144"/>
      <c r="G6" s="144"/>
      <c r="H6" s="144"/>
    </row>
    <row r="7" spans="1:8" x14ac:dyDescent="0.2">
      <c r="A7" s="144"/>
      <c r="B7" s="144"/>
      <c r="C7" s="144"/>
      <c r="D7" s="144"/>
      <c r="E7" s="144"/>
      <c r="F7" s="144"/>
      <c r="G7" s="144"/>
      <c r="H7" s="144"/>
    </row>
    <row r="8" spans="1:8" x14ac:dyDescent="0.2">
      <c r="A8" s="145" t="s">
        <v>29</v>
      </c>
      <c r="B8" s="145"/>
      <c r="C8" s="145"/>
      <c r="D8" s="145"/>
      <c r="E8" s="145"/>
      <c r="F8" s="145"/>
      <c r="G8" s="145"/>
      <c r="H8" s="145"/>
    </row>
    <row r="9" spans="1:8" x14ac:dyDescent="0.2">
      <c r="A9" s="145"/>
      <c r="B9" s="145"/>
      <c r="C9" s="145"/>
      <c r="D9" s="145"/>
      <c r="E9" s="145"/>
      <c r="F9" s="145"/>
      <c r="G9" s="145"/>
      <c r="H9" s="145"/>
    </row>
    <row r="10" spans="1:8" x14ac:dyDescent="0.2">
      <c r="A10" s="145"/>
      <c r="B10" s="145"/>
      <c r="C10" s="145"/>
      <c r="D10" s="145"/>
      <c r="E10" s="145"/>
      <c r="F10" s="145"/>
      <c r="G10" s="145"/>
      <c r="H10" s="145"/>
    </row>
    <row r="11" spans="1:8" x14ac:dyDescent="0.2">
      <c r="A11" s="145"/>
      <c r="B11" s="145"/>
      <c r="C11" s="145"/>
      <c r="D11" s="145"/>
      <c r="E11" s="145"/>
      <c r="F11" s="145"/>
      <c r="G11" s="145"/>
      <c r="H11" s="145"/>
    </row>
    <row r="12" spans="1:8" x14ac:dyDescent="0.2">
      <c r="A12" s="145"/>
      <c r="B12" s="145"/>
      <c r="C12" s="145"/>
      <c r="D12" s="145"/>
      <c r="E12" s="145"/>
      <c r="F12" s="145"/>
      <c r="G12" s="145"/>
      <c r="H12" s="145"/>
    </row>
    <row r="13" spans="1:8" x14ac:dyDescent="0.2">
      <c r="A13" s="145"/>
      <c r="B13" s="145"/>
      <c r="C13" s="145"/>
      <c r="D13" s="145"/>
      <c r="E13" s="145"/>
      <c r="F13" s="145"/>
      <c r="G13" s="145"/>
      <c r="H13" s="145"/>
    </row>
    <row r="14" spans="1:8" x14ac:dyDescent="0.2">
      <c r="A14" s="145"/>
      <c r="B14" s="145"/>
      <c r="C14" s="145"/>
      <c r="D14" s="145"/>
      <c r="E14" s="145"/>
      <c r="F14" s="145"/>
      <c r="G14" s="145"/>
      <c r="H14" s="145"/>
    </row>
    <row r="15" spans="1:8" ht="19.5" customHeight="1" thickBot="1" x14ac:dyDescent="0.35">
      <c r="A15" s="47"/>
      <c r="B15" s="47"/>
      <c r="C15" s="47"/>
      <c r="D15" s="47"/>
      <c r="E15" s="47"/>
      <c r="F15" s="47"/>
      <c r="G15" s="47"/>
      <c r="H15" s="47"/>
    </row>
    <row r="16" spans="1:8" ht="19.5" customHeight="1" thickBot="1" x14ac:dyDescent="0.35">
      <c r="A16" s="146" t="s">
        <v>30</v>
      </c>
      <c r="B16" s="147"/>
      <c r="C16" s="147"/>
      <c r="D16" s="147"/>
      <c r="E16" s="147"/>
      <c r="F16" s="147"/>
      <c r="G16" s="147"/>
      <c r="H16" s="148"/>
    </row>
    <row r="17" spans="1:8" ht="18.75" customHeight="1" x14ac:dyDescent="0.3">
      <c r="A17" s="48" t="s">
        <v>31</v>
      </c>
      <c r="B17" s="48"/>
      <c r="C17" s="47"/>
      <c r="D17" s="47"/>
      <c r="E17" s="47"/>
      <c r="F17" s="47"/>
      <c r="G17" s="47"/>
      <c r="H17" s="47"/>
    </row>
    <row r="18" spans="1:8" ht="26.25" customHeight="1" x14ac:dyDescent="0.4">
      <c r="A18" s="49" t="s">
        <v>32</v>
      </c>
      <c r="B18" s="143" t="s">
        <v>98</v>
      </c>
      <c r="C18" s="143"/>
      <c r="D18" s="143"/>
      <c r="E18" s="143"/>
      <c r="F18" s="47"/>
      <c r="G18" s="47"/>
      <c r="H18" s="47"/>
    </row>
    <row r="19" spans="1:8" ht="26.25" customHeight="1" x14ac:dyDescent="0.4">
      <c r="A19" s="49" t="s">
        <v>33</v>
      </c>
      <c r="B19" s="52" t="s">
        <v>103</v>
      </c>
      <c r="C19" s="50">
        <v>6</v>
      </c>
      <c r="D19" s="51"/>
      <c r="E19" s="51"/>
      <c r="F19" s="47"/>
      <c r="G19" s="47"/>
      <c r="H19" s="47"/>
    </row>
    <row r="20" spans="1:8" ht="26.25" customHeight="1" x14ac:dyDescent="0.4">
      <c r="A20" s="49" t="s">
        <v>34</v>
      </c>
      <c r="B20" s="52" t="s">
        <v>7</v>
      </c>
      <c r="C20" s="51"/>
      <c r="D20" s="51"/>
      <c r="E20" s="51"/>
      <c r="F20" s="47"/>
      <c r="G20" s="47"/>
      <c r="H20" s="47"/>
    </row>
    <row r="21" spans="1:8" ht="26.25" customHeight="1" x14ac:dyDescent="0.4">
      <c r="A21" s="49" t="s">
        <v>35</v>
      </c>
      <c r="B21" s="149" t="s">
        <v>9</v>
      </c>
      <c r="C21" s="149"/>
      <c r="D21" s="149"/>
      <c r="E21" s="149"/>
      <c r="F21" s="149"/>
      <c r="G21" s="149"/>
      <c r="H21" s="149"/>
    </row>
    <row r="22" spans="1:8" ht="26.25" customHeight="1" x14ac:dyDescent="0.4">
      <c r="A22" s="49" t="s">
        <v>36</v>
      </c>
      <c r="B22" s="52" t="s">
        <v>100</v>
      </c>
      <c r="C22" s="51"/>
      <c r="D22" s="51"/>
      <c r="E22" s="51"/>
      <c r="F22" s="47"/>
      <c r="G22" s="47"/>
      <c r="H22" s="47"/>
    </row>
    <row r="23" spans="1:8" ht="26.25" customHeight="1" x14ac:dyDescent="0.4">
      <c r="A23" s="49" t="s">
        <v>37</v>
      </c>
      <c r="B23" s="53"/>
      <c r="C23" s="51"/>
      <c r="D23" s="51"/>
      <c r="E23" s="51"/>
      <c r="F23" s="47"/>
      <c r="G23" s="47"/>
      <c r="H23" s="47"/>
    </row>
    <row r="24" spans="1:8" ht="18.75" customHeight="1" x14ac:dyDescent="0.3">
      <c r="A24" s="49"/>
      <c r="B24" s="54"/>
      <c r="C24" s="47"/>
      <c r="D24" s="47"/>
      <c r="E24" s="47"/>
      <c r="F24" s="47"/>
      <c r="G24" s="47"/>
      <c r="H24" s="47"/>
    </row>
    <row r="25" spans="1:8" ht="18.75" customHeight="1" x14ac:dyDescent="0.3">
      <c r="A25" s="55" t="s">
        <v>1</v>
      </c>
      <c r="B25" s="54"/>
      <c r="C25" s="47"/>
      <c r="D25" s="47"/>
      <c r="E25" s="47"/>
      <c r="F25" s="47"/>
      <c r="G25" s="47"/>
      <c r="H25" s="47"/>
    </row>
    <row r="26" spans="1:8" ht="26.25" customHeight="1" x14ac:dyDescent="0.4">
      <c r="A26" s="56" t="s">
        <v>4</v>
      </c>
      <c r="B26" s="143" t="s">
        <v>101</v>
      </c>
      <c r="C26" s="143"/>
      <c r="D26" s="47"/>
      <c r="E26" s="47"/>
      <c r="F26" s="47"/>
      <c r="G26" s="47"/>
      <c r="H26" s="47"/>
    </row>
    <row r="27" spans="1:8" ht="26.25" customHeight="1" x14ac:dyDescent="0.4">
      <c r="A27" s="57" t="s">
        <v>38</v>
      </c>
      <c r="B27" s="149" t="s">
        <v>102</v>
      </c>
      <c r="C27" s="149"/>
      <c r="D27" s="47"/>
      <c r="E27" s="47"/>
      <c r="F27" s="47"/>
      <c r="G27" s="47"/>
      <c r="H27" s="47"/>
    </row>
    <row r="28" spans="1:8" ht="27" customHeight="1" thickBot="1" x14ac:dyDescent="0.45">
      <c r="A28" s="57" t="s">
        <v>5</v>
      </c>
      <c r="B28" s="58">
        <v>99.5</v>
      </c>
      <c r="C28" s="47"/>
      <c r="D28" s="47"/>
      <c r="E28" s="47"/>
      <c r="F28" s="47"/>
      <c r="G28" s="47"/>
      <c r="H28" s="47"/>
    </row>
    <row r="29" spans="1:8" ht="27" customHeight="1" thickBot="1" x14ac:dyDescent="0.45">
      <c r="A29" s="57" t="s">
        <v>39</v>
      </c>
      <c r="B29" s="59">
        <v>0</v>
      </c>
      <c r="C29" s="150" t="s">
        <v>40</v>
      </c>
      <c r="D29" s="151"/>
      <c r="E29" s="151"/>
      <c r="F29" s="151"/>
      <c r="G29" s="152"/>
      <c r="H29" s="60"/>
    </row>
    <row r="30" spans="1:8" ht="19.5" customHeight="1" thickBot="1" x14ac:dyDescent="0.35">
      <c r="A30" s="57" t="s">
        <v>41</v>
      </c>
      <c r="B30" s="61">
        <f>B28-B29</f>
        <v>99.5</v>
      </c>
      <c r="C30" s="62"/>
      <c r="D30" s="62"/>
      <c r="E30" s="62"/>
      <c r="F30" s="62"/>
      <c r="G30" s="62"/>
      <c r="H30" s="60"/>
    </row>
    <row r="31" spans="1:8" ht="27" customHeight="1" thickBot="1" x14ac:dyDescent="0.45">
      <c r="A31" s="57" t="s">
        <v>42</v>
      </c>
      <c r="B31" s="63">
        <v>1</v>
      </c>
      <c r="C31" s="150" t="s">
        <v>43</v>
      </c>
      <c r="D31" s="151"/>
      <c r="E31" s="151"/>
      <c r="F31" s="151"/>
      <c r="G31" s="152"/>
      <c r="H31" s="64"/>
    </row>
    <row r="32" spans="1:8" ht="27" customHeight="1" thickBot="1" x14ac:dyDescent="0.45">
      <c r="A32" s="57" t="s">
        <v>44</v>
      </c>
      <c r="B32" s="63">
        <v>1</v>
      </c>
      <c r="C32" s="150" t="s">
        <v>45</v>
      </c>
      <c r="D32" s="151"/>
      <c r="E32" s="151"/>
      <c r="F32" s="151"/>
      <c r="G32" s="152"/>
      <c r="H32" s="64"/>
    </row>
    <row r="33" spans="1:8" ht="18.75" customHeight="1" x14ac:dyDescent="0.3">
      <c r="A33" s="57"/>
      <c r="B33" s="65"/>
      <c r="C33" s="66"/>
      <c r="D33" s="66"/>
      <c r="E33" s="66"/>
      <c r="F33" s="66"/>
      <c r="G33" s="66"/>
      <c r="H33" s="66"/>
    </row>
    <row r="34" spans="1:8" ht="18.75" customHeight="1" x14ac:dyDescent="0.3">
      <c r="A34" s="57" t="s">
        <v>46</v>
      </c>
      <c r="B34" s="67">
        <f>B31/B32</f>
        <v>1</v>
      </c>
      <c r="C34" s="47" t="s">
        <v>47</v>
      </c>
      <c r="D34" s="47"/>
      <c r="E34" s="47"/>
      <c r="F34" s="47"/>
      <c r="G34" s="47"/>
      <c r="H34" s="60"/>
    </row>
    <row r="35" spans="1:8" ht="19.5" customHeight="1" thickBot="1" x14ac:dyDescent="0.35">
      <c r="A35" s="57"/>
      <c r="B35" s="132"/>
      <c r="C35" s="60"/>
      <c r="D35" s="60"/>
      <c r="E35" s="60"/>
      <c r="F35" s="60"/>
      <c r="G35" s="47"/>
      <c r="H35" s="60"/>
    </row>
    <row r="36" spans="1:8" ht="27" customHeight="1" thickBot="1" x14ac:dyDescent="0.45">
      <c r="A36" s="68" t="s">
        <v>48</v>
      </c>
      <c r="B36" s="69">
        <v>50</v>
      </c>
      <c r="C36" s="47"/>
      <c r="D36" s="153" t="s">
        <v>49</v>
      </c>
      <c r="E36" s="154"/>
      <c r="F36" s="155" t="s">
        <v>50</v>
      </c>
      <c r="G36" s="154"/>
      <c r="H36" s="60"/>
    </row>
    <row r="37" spans="1:8" ht="26.25" customHeight="1" x14ac:dyDescent="0.4">
      <c r="A37" s="70" t="s">
        <v>51</v>
      </c>
      <c r="B37" s="71">
        <v>5</v>
      </c>
      <c r="C37" s="72" t="s">
        <v>52</v>
      </c>
      <c r="D37" s="73" t="s">
        <v>53</v>
      </c>
      <c r="E37" s="74" t="s">
        <v>54</v>
      </c>
      <c r="F37" s="75" t="s">
        <v>53</v>
      </c>
      <c r="G37" s="74" t="s">
        <v>54</v>
      </c>
      <c r="H37" s="60"/>
    </row>
    <row r="38" spans="1:8" ht="26.25" customHeight="1" x14ac:dyDescent="0.4">
      <c r="A38" s="70" t="s">
        <v>55</v>
      </c>
      <c r="B38" s="71">
        <v>50</v>
      </c>
      <c r="C38" s="76">
        <v>1</v>
      </c>
      <c r="D38" s="77">
        <v>6937331</v>
      </c>
      <c r="E38" s="78">
        <f>IF(ISBLANK(D38),"-",$D$48/$D$45*D38)</f>
        <v>6614982.8840597682</v>
      </c>
      <c r="F38" s="79">
        <v>5963222</v>
      </c>
      <c r="G38" s="78">
        <f>IF(ISBLANK(F38),"-",$D$48/$F$45*F38)</f>
        <v>6517877.0415426781</v>
      </c>
      <c r="H38" s="60"/>
    </row>
    <row r="39" spans="1:8" ht="26.25" customHeight="1" x14ac:dyDescent="0.4">
      <c r="A39" s="70" t="s">
        <v>56</v>
      </c>
      <c r="B39" s="71">
        <v>1</v>
      </c>
      <c r="C39" s="80">
        <v>2</v>
      </c>
      <c r="D39" s="81">
        <v>6995334</v>
      </c>
      <c r="E39" s="82">
        <f>IF(ISBLANK(D39),"-",$D$48/$D$45*D39)</f>
        <v>6670290.7326003835</v>
      </c>
      <c r="F39" s="59">
        <v>5983473</v>
      </c>
      <c r="G39" s="82">
        <f>IF(ISBLANK(F39),"-",$D$48/$F$45*F39)</f>
        <v>6540011.6405846523</v>
      </c>
      <c r="H39" s="60"/>
    </row>
    <row r="40" spans="1:8" ht="26.25" customHeight="1" x14ac:dyDescent="0.4">
      <c r="A40" s="70" t="s">
        <v>57</v>
      </c>
      <c r="B40" s="71">
        <v>1</v>
      </c>
      <c r="C40" s="80">
        <v>3</v>
      </c>
      <c r="D40" s="81">
        <v>6951888</v>
      </c>
      <c r="E40" s="82">
        <f>IF(ISBLANK(D40),"-",$D$48/$D$45*D40)</f>
        <v>6628863.4824978784</v>
      </c>
      <c r="F40" s="59">
        <v>6010584</v>
      </c>
      <c r="G40" s="82">
        <f>IF(ISBLANK(F40),"-",$D$48/$F$45*F40)</f>
        <v>6569644.3063605139</v>
      </c>
      <c r="H40" s="47"/>
    </row>
    <row r="41" spans="1:8" ht="26.25" customHeight="1" x14ac:dyDescent="0.4">
      <c r="A41" s="70" t="s">
        <v>58</v>
      </c>
      <c r="B41" s="71">
        <v>1</v>
      </c>
      <c r="C41" s="83">
        <v>4</v>
      </c>
      <c r="D41" s="84"/>
      <c r="E41" s="85" t="str">
        <f>IF(ISBLANK(D41),"-",$D$48/$D$45*D41)</f>
        <v>-</v>
      </c>
      <c r="F41" s="86"/>
      <c r="G41" s="85" t="str">
        <f>IF(ISBLANK(F41),"-",$D$48/$F$45*F41)</f>
        <v>-</v>
      </c>
      <c r="H41" s="47"/>
    </row>
    <row r="42" spans="1:8" ht="27" customHeight="1" thickBot="1" x14ac:dyDescent="0.45">
      <c r="A42" s="70" t="s">
        <v>59</v>
      </c>
      <c r="B42" s="71">
        <v>1</v>
      </c>
      <c r="C42" s="87" t="s">
        <v>60</v>
      </c>
      <c r="D42" s="88">
        <f>AVERAGE(D38:D41)</f>
        <v>6961517.666666667</v>
      </c>
      <c r="E42" s="89">
        <f>AVERAGE(E38:E41)</f>
        <v>6638045.6997193433</v>
      </c>
      <c r="F42" s="90">
        <f>AVERAGE(F38:F41)</f>
        <v>5985759.666666667</v>
      </c>
      <c r="G42" s="89">
        <f>AVERAGE(G38:G41)</f>
        <v>6542510.9961626148</v>
      </c>
      <c r="H42" s="47"/>
    </row>
    <row r="43" spans="1:8" ht="26.25" customHeight="1" x14ac:dyDescent="0.4">
      <c r="A43" s="70" t="s">
        <v>61</v>
      </c>
      <c r="B43" s="59">
        <v>1</v>
      </c>
      <c r="C43" s="91" t="s">
        <v>62</v>
      </c>
      <c r="D43" s="92">
        <v>21.08</v>
      </c>
      <c r="E43" s="47"/>
      <c r="F43" s="92">
        <v>18.39</v>
      </c>
      <c r="G43" s="47"/>
      <c r="H43" s="47"/>
    </row>
    <row r="44" spans="1:8" ht="26.25" customHeight="1" x14ac:dyDescent="0.4">
      <c r="A44" s="70" t="s">
        <v>63</v>
      </c>
      <c r="B44" s="59">
        <v>1</v>
      </c>
      <c r="C44" s="93" t="s">
        <v>64</v>
      </c>
      <c r="D44" s="94">
        <f>D43*$B$34</f>
        <v>21.08</v>
      </c>
      <c r="E44" s="95"/>
      <c r="F44" s="94">
        <f>F43*$B$34</f>
        <v>18.39</v>
      </c>
      <c r="G44" s="47"/>
      <c r="H44" s="47"/>
    </row>
    <row r="45" spans="1:8" ht="19.5" customHeight="1" thickBot="1" x14ac:dyDescent="0.35">
      <c r="A45" s="70" t="s">
        <v>65</v>
      </c>
      <c r="B45" s="95">
        <f>(B44/B43)*(B42/B41)*(B40/B39)*(B38/B37)*B36</f>
        <v>500</v>
      </c>
      <c r="C45" s="93" t="s">
        <v>66</v>
      </c>
      <c r="D45" s="96">
        <f>D44*$B$30/100</f>
        <v>20.974599999999999</v>
      </c>
      <c r="E45" s="97"/>
      <c r="F45" s="96">
        <f>F44*$B$30/100</f>
        <v>18.29805</v>
      </c>
      <c r="G45" s="47"/>
      <c r="H45" s="47"/>
    </row>
    <row r="46" spans="1:8" ht="19.5" customHeight="1" thickBot="1" x14ac:dyDescent="0.35">
      <c r="A46" s="158" t="s">
        <v>67</v>
      </c>
      <c r="B46" s="159"/>
      <c r="C46" s="93" t="s">
        <v>68</v>
      </c>
      <c r="D46" s="94">
        <f>D45/$B$45</f>
        <v>4.1949199999999999E-2</v>
      </c>
      <c r="E46" s="97"/>
      <c r="F46" s="98">
        <f>F45/$B$45</f>
        <v>3.6596099999999999E-2</v>
      </c>
      <c r="G46" s="47"/>
      <c r="H46" s="47"/>
    </row>
    <row r="47" spans="1:8" ht="27" customHeight="1" thickBot="1" x14ac:dyDescent="0.45">
      <c r="A47" s="160"/>
      <c r="B47" s="161"/>
      <c r="C47" s="93" t="s">
        <v>69</v>
      </c>
      <c r="D47" s="99">
        <v>0.04</v>
      </c>
      <c r="E47" s="47"/>
      <c r="F47" s="100"/>
      <c r="G47" s="47"/>
      <c r="H47" s="47"/>
    </row>
    <row r="48" spans="1:8" ht="18.75" customHeight="1" x14ac:dyDescent="0.3">
      <c r="A48" s="47"/>
      <c r="B48" s="47"/>
      <c r="C48" s="93" t="s">
        <v>70</v>
      </c>
      <c r="D48" s="96">
        <f>D47*$B$45</f>
        <v>20</v>
      </c>
      <c r="E48" s="47"/>
      <c r="F48" s="100"/>
      <c r="G48" s="47"/>
      <c r="H48" s="47"/>
    </row>
    <row r="49" spans="1:8" ht="19.5" customHeight="1" thickBot="1" x14ac:dyDescent="0.35">
      <c r="A49" s="47"/>
      <c r="B49" s="47"/>
      <c r="C49" s="101" t="s">
        <v>71</v>
      </c>
      <c r="D49" s="102">
        <f>D48/B34</f>
        <v>20</v>
      </c>
      <c r="E49" s="47"/>
      <c r="F49" s="103"/>
      <c r="G49" s="47"/>
      <c r="H49" s="47"/>
    </row>
    <row r="50" spans="1:8" ht="18.75" customHeight="1" x14ac:dyDescent="0.3">
      <c r="A50" s="47"/>
      <c r="B50" s="47"/>
      <c r="C50" s="104" t="s">
        <v>72</v>
      </c>
      <c r="D50" s="105">
        <f>AVERAGE(E38:E41,G38:G41)</f>
        <v>6590278.3479409786</v>
      </c>
      <c r="E50" s="47"/>
      <c r="F50" s="103"/>
      <c r="G50" s="47"/>
      <c r="H50" s="47"/>
    </row>
    <row r="51" spans="1:8" ht="18.75" customHeight="1" x14ac:dyDescent="0.3">
      <c r="A51" s="47"/>
      <c r="B51" s="47"/>
      <c r="C51" s="93" t="s">
        <v>73</v>
      </c>
      <c r="D51" s="106">
        <f>STDEV(E38:E41,G38:G41)/D50</f>
        <v>8.7682268213948259E-3</v>
      </c>
      <c r="E51" s="47"/>
      <c r="F51" s="103"/>
      <c r="G51" s="47"/>
      <c r="H51" s="47"/>
    </row>
    <row r="52" spans="1:8" ht="19.5" customHeight="1" thickBot="1" x14ac:dyDescent="0.35">
      <c r="A52" s="47"/>
      <c r="B52" s="47"/>
      <c r="C52" s="101" t="s">
        <v>17</v>
      </c>
      <c r="D52" s="107">
        <f>COUNT(E38:E41,G38:G41)</f>
        <v>6</v>
      </c>
      <c r="E52" s="47"/>
      <c r="F52" s="47"/>
      <c r="G52" s="47"/>
      <c r="H52" s="47"/>
    </row>
    <row r="53" spans="1:8" ht="18.75" customHeight="1" x14ac:dyDescent="0.3">
      <c r="A53" s="47"/>
      <c r="B53" s="47"/>
      <c r="C53" s="47"/>
      <c r="D53" s="47"/>
      <c r="E53" s="47"/>
      <c r="F53" s="47"/>
      <c r="G53" s="47"/>
      <c r="H53" s="47"/>
    </row>
    <row r="54" spans="1:8" ht="18.75" customHeight="1" x14ac:dyDescent="0.3">
      <c r="A54" s="48" t="s">
        <v>1</v>
      </c>
      <c r="B54" s="108" t="s">
        <v>74</v>
      </c>
      <c r="C54" s="47"/>
      <c r="D54" s="47"/>
      <c r="E54" s="47"/>
      <c r="F54" s="47"/>
      <c r="G54" s="47"/>
      <c r="H54" s="47"/>
    </row>
    <row r="55" spans="1:8" ht="18.75" customHeight="1" x14ac:dyDescent="0.3">
      <c r="A55" s="47" t="s">
        <v>75</v>
      </c>
      <c r="B55" s="51" t="str">
        <f>B21</f>
        <v>each vials contains medroxyprogesterone acetate.</v>
      </c>
      <c r="C55" s="47"/>
      <c r="D55" s="47"/>
      <c r="E55" s="47"/>
      <c r="F55" s="47"/>
      <c r="G55" s="47"/>
      <c r="H55" s="47"/>
    </row>
    <row r="56" spans="1:8" ht="26.25" customHeight="1" x14ac:dyDescent="0.4">
      <c r="A56" s="57" t="s">
        <v>76</v>
      </c>
      <c r="B56" s="109">
        <v>1</v>
      </c>
      <c r="C56" s="95" t="s">
        <v>77</v>
      </c>
      <c r="D56" s="110">
        <v>150</v>
      </c>
      <c r="E56" s="47" t="str">
        <f>B20</f>
        <v>medroxyprogesterone acetate USP 150mg/ml</v>
      </c>
      <c r="F56" s="47"/>
      <c r="G56" s="47"/>
      <c r="H56" s="95"/>
    </row>
    <row r="57" spans="1:8" ht="19.5" customHeight="1" thickBot="1" x14ac:dyDescent="0.35">
      <c r="A57" s="47"/>
      <c r="B57" s="47"/>
      <c r="C57" s="47"/>
      <c r="D57" s="47"/>
      <c r="E57" s="47"/>
      <c r="F57" s="47"/>
      <c r="G57" s="47"/>
      <c r="H57" s="95"/>
    </row>
    <row r="58" spans="1:8" ht="27" customHeight="1" thickBot="1" x14ac:dyDescent="0.45">
      <c r="A58" s="68" t="s">
        <v>78</v>
      </c>
      <c r="B58" s="69">
        <v>200</v>
      </c>
      <c r="C58" s="47"/>
      <c r="D58" s="111" t="s">
        <v>79</v>
      </c>
      <c r="E58" s="112" t="s">
        <v>52</v>
      </c>
      <c r="F58" s="112" t="s">
        <v>53</v>
      </c>
      <c r="G58" s="112" t="s">
        <v>80</v>
      </c>
      <c r="H58" s="72" t="s">
        <v>81</v>
      </c>
    </row>
    <row r="59" spans="1:8" ht="26.25" customHeight="1" x14ac:dyDescent="0.4">
      <c r="A59" s="70" t="s">
        <v>82</v>
      </c>
      <c r="B59" s="71">
        <v>5</v>
      </c>
      <c r="C59" s="162" t="s">
        <v>83</v>
      </c>
      <c r="D59" s="165">
        <v>5</v>
      </c>
      <c r="E59" s="113">
        <v>1</v>
      </c>
      <c r="F59" s="114">
        <v>5642843</v>
      </c>
      <c r="G59" s="115">
        <f t="shared" ref="G59:G70" si="0">IF(ISBLANK(F59),"-",(F59/$D$50*$D$47*$B$67)*($B$56/$D$59))</f>
        <v>136.99798890620181</v>
      </c>
      <c r="H59" s="116">
        <f t="shared" ref="H59:H70" si="1">IF(ISBLANK(F59),"-",G59/$D$56)</f>
        <v>0.91331992604134538</v>
      </c>
    </row>
    <row r="60" spans="1:8" ht="26.25" customHeight="1" x14ac:dyDescent="0.4">
      <c r="A60" s="70" t="s">
        <v>84</v>
      </c>
      <c r="B60" s="71">
        <v>50</v>
      </c>
      <c r="C60" s="163"/>
      <c r="D60" s="166"/>
      <c r="E60" s="117">
        <v>2</v>
      </c>
      <c r="F60" s="81">
        <v>5657408</v>
      </c>
      <c r="G60" s="118">
        <f t="shared" si="0"/>
        <v>137.3516006775055</v>
      </c>
      <c r="H60" s="119">
        <f t="shared" si="1"/>
        <v>0.91567733785003669</v>
      </c>
    </row>
    <row r="61" spans="1:8" ht="26.25" customHeight="1" x14ac:dyDescent="0.4">
      <c r="A61" s="70" t="s">
        <v>85</v>
      </c>
      <c r="B61" s="71">
        <v>5</v>
      </c>
      <c r="C61" s="163"/>
      <c r="D61" s="166"/>
      <c r="E61" s="117">
        <v>3</v>
      </c>
      <c r="F61" s="81">
        <v>5660774</v>
      </c>
      <c r="G61" s="118">
        <f t="shared" si="0"/>
        <v>137.43332104978211</v>
      </c>
      <c r="H61" s="119">
        <f t="shared" si="1"/>
        <v>0.91622214033188076</v>
      </c>
    </row>
    <row r="62" spans="1:8" ht="27" customHeight="1" thickBot="1" x14ac:dyDescent="0.45">
      <c r="A62" s="70" t="s">
        <v>86</v>
      </c>
      <c r="B62" s="71">
        <v>50</v>
      </c>
      <c r="C62" s="164"/>
      <c r="D62" s="167"/>
      <c r="E62" s="120">
        <v>4</v>
      </c>
      <c r="F62" s="121"/>
      <c r="G62" s="118" t="str">
        <f t="shared" si="0"/>
        <v>-</v>
      </c>
      <c r="H62" s="119" t="str">
        <f t="shared" si="1"/>
        <v>-</v>
      </c>
    </row>
    <row r="63" spans="1:8" ht="26.25" customHeight="1" x14ac:dyDescent="0.4">
      <c r="A63" s="70" t="s">
        <v>87</v>
      </c>
      <c r="B63" s="71">
        <v>1</v>
      </c>
      <c r="C63" s="162" t="s">
        <v>88</v>
      </c>
      <c r="D63" s="168">
        <v>5</v>
      </c>
      <c r="E63" s="113">
        <v>1</v>
      </c>
      <c r="F63" s="114">
        <v>5602038</v>
      </c>
      <c r="G63" s="115">
        <f t="shared" si="0"/>
        <v>136.00731754828567</v>
      </c>
      <c r="H63" s="116">
        <f t="shared" si="1"/>
        <v>0.90671545032190448</v>
      </c>
    </row>
    <row r="64" spans="1:8" ht="26.25" customHeight="1" x14ac:dyDescent="0.4">
      <c r="A64" s="70" t="s">
        <v>89</v>
      </c>
      <c r="B64" s="71">
        <v>1</v>
      </c>
      <c r="C64" s="163"/>
      <c r="D64" s="169"/>
      <c r="E64" s="117">
        <v>2</v>
      </c>
      <c r="F64" s="81">
        <v>5642336</v>
      </c>
      <c r="G64" s="118">
        <f t="shared" si="0"/>
        <v>136.98567986617084</v>
      </c>
      <c r="H64" s="119">
        <f t="shared" si="1"/>
        <v>0.9132378657744723</v>
      </c>
    </row>
    <row r="65" spans="1:8" ht="26.25" customHeight="1" x14ac:dyDescent="0.4">
      <c r="A65" s="70" t="s">
        <v>90</v>
      </c>
      <c r="B65" s="71">
        <v>1</v>
      </c>
      <c r="C65" s="163"/>
      <c r="D65" s="169"/>
      <c r="E65" s="117">
        <v>3</v>
      </c>
      <c r="F65" s="81">
        <v>5597169</v>
      </c>
      <c r="G65" s="118">
        <f t="shared" si="0"/>
        <v>135.88910706325456</v>
      </c>
      <c r="H65" s="119">
        <f t="shared" si="1"/>
        <v>0.90592738042169707</v>
      </c>
    </row>
    <row r="66" spans="1:8" ht="27" customHeight="1" thickBot="1" x14ac:dyDescent="0.45">
      <c r="A66" s="70" t="s">
        <v>91</v>
      </c>
      <c r="B66" s="71">
        <v>1</v>
      </c>
      <c r="C66" s="164"/>
      <c r="D66" s="170"/>
      <c r="E66" s="120">
        <v>4</v>
      </c>
      <c r="F66" s="121"/>
      <c r="G66" s="122" t="str">
        <f t="shared" si="0"/>
        <v>-</v>
      </c>
      <c r="H66" s="123" t="str">
        <f t="shared" si="1"/>
        <v>-</v>
      </c>
    </row>
    <row r="67" spans="1:8" ht="26.25" customHeight="1" x14ac:dyDescent="0.4">
      <c r="A67" s="70" t="s">
        <v>92</v>
      </c>
      <c r="B67" s="80">
        <f>(B66/B65)*(B64/B63)*(B62/B61)*(B60/B59)*B58</f>
        <v>20000</v>
      </c>
      <c r="C67" s="162" t="s">
        <v>93</v>
      </c>
      <c r="D67" s="165">
        <v>50</v>
      </c>
      <c r="E67" s="113">
        <v>1</v>
      </c>
      <c r="F67" s="114">
        <v>5647101</v>
      </c>
      <c r="G67" s="118">
        <f t="shared" si="0"/>
        <v>137.10136541991349</v>
      </c>
      <c r="H67" s="119">
        <f t="shared" si="1"/>
        <v>0.91400910279942327</v>
      </c>
    </row>
    <row r="68" spans="1:8" ht="27" customHeight="1" thickBot="1" x14ac:dyDescent="0.45">
      <c r="A68" s="124" t="s">
        <v>94</v>
      </c>
      <c r="B68" s="125">
        <f>(D47*B67)/D56*B56</f>
        <v>5.333333333333333</v>
      </c>
      <c r="C68" s="163"/>
      <c r="D68" s="166"/>
      <c r="E68" s="117">
        <v>2</v>
      </c>
      <c r="F68" s="81">
        <v>5633539</v>
      </c>
      <c r="G68" s="118">
        <f t="shared" si="0"/>
        <v>136.77210466863161</v>
      </c>
      <c r="H68" s="119">
        <f t="shared" si="1"/>
        <v>0.91181403112421078</v>
      </c>
    </row>
    <row r="69" spans="1:8" ht="26.25" customHeight="1" x14ac:dyDescent="0.4">
      <c r="A69" s="158" t="s">
        <v>67</v>
      </c>
      <c r="B69" s="172"/>
      <c r="C69" s="163"/>
      <c r="D69" s="166"/>
      <c r="E69" s="117">
        <v>3</v>
      </c>
      <c r="F69" s="81">
        <v>5582076</v>
      </c>
      <c r="G69" s="118">
        <f t="shared" si="0"/>
        <v>135.5226764100251</v>
      </c>
      <c r="H69" s="119">
        <f t="shared" si="1"/>
        <v>0.90348450940016733</v>
      </c>
    </row>
    <row r="70" spans="1:8" ht="27" customHeight="1" thickBot="1" x14ac:dyDescent="0.45">
      <c r="A70" s="160"/>
      <c r="B70" s="173"/>
      <c r="C70" s="171"/>
      <c r="D70" s="167"/>
      <c r="E70" s="120">
        <v>4</v>
      </c>
      <c r="F70" s="121"/>
      <c r="G70" s="122" t="str">
        <f t="shared" si="0"/>
        <v>-</v>
      </c>
      <c r="H70" s="123" t="str">
        <f t="shared" si="1"/>
        <v>-</v>
      </c>
    </row>
    <row r="71" spans="1:8" ht="26.25" customHeight="1" x14ac:dyDescent="0.4">
      <c r="A71" s="95"/>
      <c r="B71" s="95"/>
      <c r="C71" s="95"/>
      <c r="D71" s="95"/>
      <c r="E71" s="95"/>
      <c r="F71" s="95"/>
      <c r="G71" s="126" t="s">
        <v>60</v>
      </c>
      <c r="H71" s="127">
        <f>AVERAGE(H59:H70)</f>
        <v>0.91115641600723762</v>
      </c>
    </row>
    <row r="72" spans="1:8" ht="26.25" customHeight="1" x14ac:dyDescent="0.4">
      <c r="A72" s="47"/>
      <c r="B72" s="47"/>
      <c r="C72" s="95"/>
      <c r="D72" s="95"/>
      <c r="E72" s="95"/>
      <c r="F72" s="95"/>
      <c r="G72" s="128" t="s">
        <v>73</v>
      </c>
      <c r="H72" s="129">
        <f>STDEV(H59:H70)/H71</f>
        <v>5.0534021443662605E-3</v>
      </c>
    </row>
    <row r="73" spans="1:8" ht="27" customHeight="1" thickBot="1" x14ac:dyDescent="0.45">
      <c r="A73" s="95"/>
      <c r="B73" s="95"/>
      <c r="C73" s="95"/>
      <c r="D73" s="95"/>
      <c r="E73" s="97"/>
      <c r="F73" s="95"/>
      <c r="G73" s="130" t="s">
        <v>17</v>
      </c>
      <c r="H73" s="131">
        <f>COUNT(H59:H70)</f>
        <v>9</v>
      </c>
    </row>
    <row r="74" spans="1:8" ht="18.75" customHeight="1" x14ac:dyDescent="0.3">
      <c r="A74" s="95"/>
      <c r="B74" s="95"/>
      <c r="C74" s="95"/>
      <c r="D74" s="95"/>
      <c r="E74" s="95"/>
      <c r="F74" s="97"/>
      <c r="G74" s="95"/>
      <c r="H74" s="95"/>
    </row>
    <row r="75" spans="1:8" ht="26.25" customHeight="1" x14ac:dyDescent="0.4">
      <c r="A75" s="56" t="s">
        <v>95</v>
      </c>
      <c r="B75" s="57" t="s">
        <v>96</v>
      </c>
      <c r="C75" s="156" t="str">
        <f>B20</f>
        <v>medroxyprogesterone acetate USP 150mg/ml</v>
      </c>
      <c r="D75" s="156"/>
      <c r="E75" s="47" t="s">
        <v>97</v>
      </c>
      <c r="F75" s="47"/>
      <c r="G75" s="133">
        <f>H71</f>
        <v>0.91115641600723762</v>
      </c>
      <c r="H75" s="95"/>
    </row>
    <row r="76" spans="1:8" ht="19.5" customHeight="1" thickBot="1" x14ac:dyDescent="0.35">
      <c r="A76" s="134"/>
      <c r="B76" s="135"/>
      <c r="C76" s="135"/>
      <c r="D76" s="135"/>
      <c r="E76" s="135"/>
      <c r="F76" s="135"/>
      <c r="G76" s="135"/>
      <c r="H76" s="135"/>
    </row>
    <row r="77" spans="1:8" ht="18.75" customHeight="1" x14ac:dyDescent="0.3">
      <c r="A77" s="47"/>
      <c r="B77" s="157" t="s">
        <v>23</v>
      </c>
      <c r="C77" s="157"/>
      <c r="D77" s="95"/>
      <c r="E77" s="132" t="s">
        <v>24</v>
      </c>
      <c r="F77" s="47"/>
      <c r="G77" s="157" t="s">
        <v>25</v>
      </c>
      <c r="H77" s="157"/>
    </row>
    <row r="78" spans="1:8" ht="60" customHeight="1" x14ac:dyDescent="0.3">
      <c r="A78" s="56" t="s">
        <v>26</v>
      </c>
      <c r="B78" s="136"/>
      <c r="C78" s="136"/>
      <c r="D78" s="137"/>
      <c r="E78" s="136"/>
      <c r="F78" s="47"/>
      <c r="G78" s="138"/>
      <c r="H78" s="138"/>
    </row>
    <row r="79" spans="1:8" ht="60" customHeight="1" x14ac:dyDescent="0.3">
      <c r="A79" s="56" t="s">
        <v>27</v>
      </c>
      <c r="B79" s="139"/>
      <c r="C79" s="139"/>
      <c r="D79" s="140"/>
      <c r="E79" s="141"/>
      <c r="F79" s="47"/>
      <c r="G79" s="142"/>
      <c r="H79" s="142"/>
    </row>
    <row r="250" spans="1:1" x14ac:dyDescent="0.2">
      <c r="A250" s="46">
        <v>5</v>
      </c>
    </row>
  </sheetData>
  <sheetProtection password="F258" sheet="1" objects="1" scenarios="1" formatCells="0" formatColumns="0"/>
  <mergeCells count="23">
    <mergeCell ref="C75:D75"/>
    <mergeCell ref="B77:C77"/>
    <mergeCell ref="G77:H77"/>
    <mergeCell ref="A46:B47"/>
    <mergeCell ref="C59:C62"/>
    <mergeCell ref="D59:D62"/>
    <mergeCell ref="C63:C66"/>
    <mergeCell ref="D63:D66"/>
    <mergeCell ref="C67:C70"/>
    <mergeCell ref="D67:D70"/>
    <mergeCell ref="A69:B70"/>
    <mergeCell ref="B27:C27"/>
    <mergeCell ref="C29:G29"/>
    <mergeCell ref="C31:G31"/>
    <mergeCell ref="C32:G32"/>
    <mergeCell ref="D36:E36"/>
    <mergeCell ref="F36:G36"/>
    <mergeCell ref="B26:C26"/>
    <mergeCell ref="A1:H7"/>
    <mergeCell ref="A8:H14"/>
    <mergeCell ref="A16:H16"/>
    <mergeCell ref="B18:E18"/>
    <mergeCell ref="B21:H21"/>
  </mergeCells>
  <conditionalFormatting sqref="D51">
    <cfRule type="cellIs" dxfId="1" priority="1" operator="greaterThan">
      <formula>0.02</formula>
    </cfRule>
  </conditionalFormatting>
  <conditionalFormatting sqref="H72">
    <cfRule type="cellIs" dxfId="0" priority="2" operator="greaterThan">
      <formula>0.02</formula>
    </cfRule>
  </conditionalFormatting>
  <pageMargins left="0.7" right="0.7" top="0.75" bottom="0.75" header="0.3" footer="0.3"/>
  <pageSetup scale="30" orientation="portrait" r:id="rId1"/>
  <headerFooter>
    <oddFooter>&amp;LNQCL/ADDO/014&amp;CPage &amp;P of &amp;N&amp;R&amp;D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22" zoomScale="60" zoomScaleNormal="100" workbookViewId="0">
      <selection activeCell="B21" sqref="B21"/>
    </sheetView>
  </sheetViews>
  <sheetFormatPr defaultRowHeight="13.5" x14ac:dyDescent="0.25"/>
  <cols>
    <col min="1" max="1" width="27.5703125" style="2" customWidth="1"/>
    <col min="2" max="2" width="20.42578125" style="2" customWidth="1"/>
    <col min="3" max="3" width="31.85546875" style="2" customWidth="1"/>
    <col min="4" max="4" width="25.85546875" style="2" customWidth="1"/>
    <col min="5" max="5" width="25.7109375" style="2" customWidth="1"/>
    <col min="6" max="6" width="23.140625" style="2" customWidth="1"/>
    <col min="7" max="7" width="28.42578125" style="2" customWidth="1"/>
    <col min="8" max="8" width="21.5703125" style="2" customWidth="1"/>
    <col min="9" max="9" width="9.140625" style="2" customWidth="1"/>
    <col min="10" max="16384" width="9.140625" style="39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174" t="s">
        <v>0</v>
      </c>
      <c r="B15" s="174"/>
      <c r="C15" s="174"/>
      <c r="D15" s="174"/>
      <c r="E15" s="174"/>
    </row>
    <row r="16" spans="1:6" ht="16.5" customHeight="1" x14ac:dyDescent="0.3">
      <c r="A16" s="4" t="s">
        <v>1</v>
      </c>
      <c r="B16" s="5" t="s">
        <v>2</v>
      </c>
    </row>
    <row r="17" spans="1:5" ht="16.5" customHeight="1" x14ac:dyDescent="0.3">
      <c r="A17" s="6" t="s">
        <v>3</v>
      </c>
      <c r="B17" s="6" t="s">
        <v>98</v>
      </c>
      <c r="D17" s="7"/>
      <c r="E17" s="8"/>
    </row>
    <row r="18" spans="1:5" ht="16.5" customHeight="1" x14ac:dyDescent="0.3">
      <c r="A18" s="9" t="s">
        <v>4</v>
      </c>
      <c r="B18" s="10" t="s">
        <v>99</v>
      </c>
      <c r="C18" s="8"/>
      <c r="D18" s="8"/>
      <c r="E18" s="8"/>
    </row>
    <row r="19" spans="1:5" ht="16.5" customHeight="1" x14ac:dyDescent="0.3">
      <c r="A19" s="9" t="s">
        <v>5</v>
      </c>
      <c r="B19" s="11">
        <v>99.5</v>
      </c>
      <c r="C19" s="8"/>
      <c r="D19" s="8"/>
      <c r="E19" s="8"/>
    </row>
    <row r="20" spans="1:5" ht="16.5" customHeight="1" x14ac:dyDescent="0.3">
      <c r="A20" s="6" t="s">
        <v>6</v>
      </c>
      <c r="B20" s="11">
        <v>21.08</v>
      </c>
      <c r="C20" s="8"/>
      <c r="D20" s="8"/>
      <c r="E20" s="8"/>
    </row>
    <row r="21" spans="1:5" ht="16.5" customHeight="1" x14ac:dyDescent="0.3">
      <c r="A21" s="6" t="s">
        <v>8</v>
      </c>
      <c r="B21" s="12">
        <f>B20/50*5/50</f>
        <v>4.2159999999999996E-2</v>
      </c>
      <c r="C21" s="8"/>
      <c r="D21" s="8"/>
      <c r="E21" s="8"/>
    </row>
    <row r="22" spans="1:5" ht="15.75" customHeight="1" x14ac:dyDescent="0.25">
      <c r="A22" s="8"/>
      <c r="B22" s="8" t="s">
        <v>100</v>
      </c>
      <c r="C22" s="8"/>
      <c r="D22" s="8"/>
      <c r="E22" s="8"/>
    </row>
    <row r="23" spans="1:5" ht="16.5" customHeight="1" x14ac:dyDescent="0.3">
      <c r="A23" s="13" t="s">
        <v>10</v>
      </c>
      <c r="B23" s="14" t="s">
        <v>11</v>
      </c>
      <c r="C23" s="13" t="s">
        <v>12</v>
      </c>
      <c r="D23" s="13" t="s">
        <v>13</v>
      </c>
      <c r="E23" s="13" t="s">
        <v>14</v>
      </c>
    </row>
    <row r="24" spans="1:5" ht="16.5" customHeight="1" x14ac:dyDescent="0.3">
      <c r="A24" s="15">
        <v>1</v>
      </c>
      <c r="B24" s="16">
        <v>6942424</v>
      </c>
      <c r="C24" s="16">
        <v>11122</v>
      </c>
      <c r="D24" s="17">
        <v>1</v>
      </c>
      <c r="E24" s="18">
        <v>4.8</v>
      </c>
    </row>
    <row r="25" spans="1:5" ht="16.5" customHeight="1" x14ac:dyDescent="0.3">
      <c r="A25" s="15">
        <v>2</v>
      </c>
      <c r="B25" s="16">
        <v>6971639</v>
      </c>
      <c r="C25" s="16">
        <v>11109.7</v>
      </c>
      <c r="D25" s="17">
        <v>1</v>
      </c>
      <c r="E25" s="17">
        <v>4.8</v>
      </c>
    </row>
    <row r="26" spans="1:5" ht="16.5" customHeight="1" x14ac:dyDescent="0.3">
      <c r="A26" s="15">
        <v>3</v>
      </c>
      <c r="B26" s="16">
        <v>6990258</v>
      </c>
      <c r="C26" s="16">
        <v>11090.9</v>
      </c>
      <c r="D26" s="17">
        <v>1</v>
      </c>
      <c r="E26" s="17">
        <v>4.8</v>
      </c>
    </row>
    <row r="27" spans="1:5" ht="16.5" customHeight="1" x14ac:dyDescent="0.3">
      <c r="A27" s="15">
        <v>4</v>
      </c>
      <c r="B27" s="16">
        <v>6968288</v>
      </c>
      <c r="C27" s="16">
        <v>11077.6</v>
      </c>
      <c r="D27" s="17">
        <v>1</v>
      </c>
      <c r="E27" s="17">
        <v>4.8</v>
      </c>
    </row>
    <row r="28" spans="1:5" ht="16.5" customHeight="1" x14ac:dyDescent="0.3">
      <c r="A28" s="15">
        <v>5</v>
      </c>
      <c r="B28" s="16">
        <v>6978500</v>
      </c>
      <c r="C28" s="16">
        <v>11029.3</v>
      </c>
      <c r="D28" s="17">
        <v>1</v>
      </c>
      <c r="E28" s="17">
        <v>4.8</v>
      </c>
    </row>
    <row r="29" spans="1:5" ht="16.5" customHeight="1" x14ac:dyDescent="0.3">
      <c r="A29" s="15">
        <v>6</v>
      </c>
      <c r="B29" s="19">
        <v>6965721</v>
      </c>
      <c r="C29" s="19">
        <v>11023.4</v>
      </c>
      <c r="D29" s="20">
        <v>1</v>
      </c>
      <c r="E29" s="20">
        <v>4.8</v>
      </c>
    </row>
    <row r="30" spans="1:5" ht="16.5" customHeight="1" x14ac:dyDescent="0.3">
      <c r="A30" s="21" t="s">
        <v>15</v>
      </c>
      <c r="B30" s="22">
        <f>AVERAGE(B24:B29)</f>
        <v>6969471.666666667</v>
      </c>
      <c r="C30" s="23">
        <f>AVERAGE(C24:C29)</f>
        <v>11075.483333333332</v>
      </c>
      <c r="D30" s="24">
        <f>AVERAGE(D24:D29)</f>
        <v>1</v>
      </c>
      <c r="E30" s="24">
        <f>AVERAGE(E24:E29)</f>
        <v>4.8</v>
      </c>
    </row>
    <row r="31" spans="1:5" ht="16.5" customHeight="1" x14ac:dyDescent="0.3">
      <c r="A31" s="25" t="s">
        <v>16</v>
      </c>
      <c r="B31" s="26">
        <f>(STDEV(B24:B29)/B30)</f>
        <v>2.2825280419579877E-3</v>
      </c>
      <c r="C31" s="27"/>
      <c r="D31" s="27"/>
      <c r="E31" s="28"/>
    </row>
    <row r="32" spans="1:5" s="2" customFormat="1" ht="16.5" customHeight="1" x14ac:dyDescent="0.3">
      <c r="A32" s="29" t="s">
        <v>17</v>
      </c>
      <c r="B32" s="30">
        <f>COUNT(B24:B29)</f>
        <v>6</v>
      </c>
      <c r="C32" s="31"/>
      <c r="D32" s="32"/>
      <c r="E32" s="33"/>
    </row>
    <row r="33" spans="1:5" s="2" customFormat="1" ht="15.75" customHeight="1" x14ac:dyDescent="0.25">
      <c r="A33" s="8"/>
      <c r="B33" s="8"/>
      <c r="C33" s="8"/>
      <c r="D33" s="8"/>
      <c r="E33" s="8"/>
    </row>
    <row r="34" spans="1:5" s="2" customFormat="1" ht="16.5" customHeight="1" x14ac:dyDescent="0.3">
      <c r="A34" s="9" t="s">
        <v>18</v>
      </c>
      <c r="B34" s="34" t="s">
        <v>19</v>
      </c>
      <c r="C34" s="35"/>
      <c r="D34" s="35"/>
      <c r="E34" s="35"/>
    </row>
    <row r="35" spans="1:5" ht="16.5" customHeight="1" x14ac:dyDescent="0.3">
      <c r="A35" s="9"/>
      <c r="B35" s="34" t="s">
        <v>20</v>
      </c>
      <c r="C35" s="35"/>
      <c r="D35" s="35"/>
      <c r="E35" s="35"/>
    </row>
    <row r="36" spans="1:5" ht="16.5" customHeight="1" x14ac:dyDescent="0.3">
      <c r="A36" s="9"/>
      <c r="B36" s="34" t="s">
        <v>21</v>
      </c>
      <c r="C36" s="35"/>
      <c r="D36" s="35"/>
      <c r="E36" s="35"/>
    </row>
    <row r="37" spans="1:5" ht="15.75" customHeight="1" x14ac:dyDescent="0.25">
      <c r="A37" s="8"/>
      <c r="B37" s="8"/>
      <c r="C37" s="8"/>
      <c r="D37" s="8"/>
      <c r="E37" s="8"/>
    </row>
    <row r="38" spans="1:5" ht="16.5" customHeight="1" x14ac:dyDescent="0.3">
      <c r="A38" s="4" t="s">
        <v>1</v>
      </c>
      <c r="B38" s="5" t="s">
        <v>22</v>
      </c>
    </row>
    <row r="39" spans="1:5" ht="16.5" customHeight="1" x14ac:dyDescent="0.3">
      <c r="A39" s="9" t="s">
        <v>4</v>
      </c>
      <c r="B39" s="6"/>
      <c r="C39" s="8"/>
      <c r="D39" s="8"/>
      <c r="E39" s="8"/>
    </row>
    <row r="40" spans="1:5" ht="16.5" customHeight="1" x14ac:dyDescent="0.3">
      <c r="A40" s="9" t="s">
        <v>5</v>
      </c>
      <c r="B40" s="11"/>
      <c r="C40" s="8"/>
      <c r="D40" s="8"/>
      <c r="E40" s="8"/>
    </row>
    <row r="41" spans="1:5" ht="16.5" customHeight="1" x14ac:dyDescent="0.3">
      <c r="A41" s="6" t="s">
        <v>6</v>
      </c>
      <c r="B41" s="11"/>
      <c r="C41" s="8"/>
      <c r="D41" s="8"/>
      <c r="E41" s="8"/>
    </row>
    <row r="42" spans="1:5" ht="16.5" customHeight="1" x14ac:dyDescent="0.3">
      <c r="A42" s="6" t="s">
        <v>8</v>
      </c>
      <c r="B42" s="12"/>
      <c r="C42" s="8"/>
      <c r="D42" s="8"/>
      <c r="E42" s="8"/>
    </row>
    <row r="43" spans="1:5" ht="15.75" customHeight="1" x14ac:dyDescent="0.25">
      <c r="A43" s="8"/>
      <c r="B43" s="8"/>
      <c r="C43" s="8"/>
      <c r="D43" s="8"/>
      <c r="E43" s="8"/>
    </row>
    <row r="44" spans="1:5" ht="16.5" customHeight="1" x14ac:dyDescent="0.3">
      <c r="A44" s="13" t="s">
        <v>10</v>
      </c>
      <c r="B44" s="14" t="s">
        <v>11</v>
      </c>
      <c r="C44" s="13" t="s">
        <v>12</v>
      </c>
      <c r="D44" s="13" t="s">
        <v>13</v>
      </c>
      <c r="E44" s="13" t="s">
        <v>14</v>
      </c>
    </row>
    <row r="45" spans="1:5" ht="16.5" customHeight="1" x14ac:dyDescent="0.3">
      <c r="A45" s="15">
        <v>1</v>
      </c>
      <c r="B45" s="16"/>
      <c r="C45" s="16"/>
      <c r="D45" s="17"/>
      <c r="E45" s="18"/>
    </row>
    <row r="46" spans="1:5" ht="16.5" customHeight="1" x14ac:dyDescent="0.3">
      <c r="A46" s="15">
        <v>2</v>
      </c>
      <c r="B46" s="16"/>
      <c r="C46" s="16"/>
      <c r="D46" s="17"/>
      <c r="E46" s="17"/>
    </row>
    <row r="47" spans="1:5" ht="16.5" customHeight="1" x14ac:dyDescent="0.3">
      <c r="A47" s="15">
        <v>3</v>
      </c>
      <c r="B47" s="16"/>
      <c r="C47" s="16"/>
      <c r="D47" s="17"/>
      <c r="E47" s="17"/>
    </row>
    <row r="48" spans="1:5" ht="16.5" customHeight="1" x14ac:dyDescent="0.3">
      <c r="A48" s="15">
        <v>4</v>
      </c>
      <c r="B48" s="16"/>
      <c r="C48" s="16"/>
      <c r="D48" s="17"/>
      <c r="E48" s="17"/>
    </row>
    <row r="49" spans="1:7" ht="16.5" customHeight="1" x14ac:dyDescent="0.3">
      <c r="A49" s="15">
        <v>5</v>
      </c>
      <c r="B49" s="16"/>
      <c r="C49" s="16"/>
      <c r="D49" s="17"/>
      <c r="E49" s="17"/>
    </row>
    <row r="50" spans="1:7" ht="16.5" customHeight="1" x14ac:dyDescent="0.3">
      <c r="A50" s="15">
        <v>6</v>
      </c>
      <c r="B50" s="19"/>
      <c r="C50" s="19"/>
      <c r="D50" s="20"/>
      <c r="E50" s="20"/>
    </row>
    <row r="51" spans="1:7" ht="16.5" customHeight="1" x14ac:dyDescent="0.3">
      <c r="A51" s="21" t="s">
        <v>15</v>
      </c>
      <c r="B51" s="22" t="e">
        <f>AVERAGE(B45:B50)</f>
        <v>#DIV/0!</v>
      </c>
      <c r="C51" s="23" t="e">
        <f>AVERAGE(C45:C50)</f>
        <v>#DIV/0!</v>
      </c>
      <c r="D51" s="24" t="e">
        <f>AVERAGE(D45:D50)</f>
        <v>#DIV/0!</v>
      </c>
      <c r="E51" s="24" t="e">
        <f>AVERAGE(E45:E50)</f>
        <v>#DIV/0!</v>
      </c>
    </row>
    <row r="52" spans="1:7" ht="16.5" customHeight="1" x14ac:dyDescent="0.3">
      <c r="A52" s="25" t="s">
        <v>16</v>
      </c>
      <c r="B52" s="26" t="e">
        <f>(STDEV(B45:B50)/B51)</f>
        <v>#DIV/0!</v>
      </c>
      <c r="C52" s="27"/>
      <c r="D52" s="27"/>
      <c r="E52" s="28"/>
    </row>
    <row r="53" spans="1:7" s="2" customFormat="1" ht="16.5" customHeight="1" x14ac:dyDescent="0.3">
      <c r="A53" s="29" t="s">
        <v>17</v>
      </c>
      <c r="B53" s="30">
        <f>COUNT(B45:B50)</f>
        <v>0</v>
      </c>
      <c r="C53" s="31"/>
      <c r="D53" s="32"/>
      <c r="E53" s="33"/>
    </row>
    <row r="54" spans="1:7" s="2" customFormat="1" ht="15.75" customHeight="1" x14ac:dyDescent="0.25">
      <c r="A54" s="8"/>
      <c r="B54" s="8"/>
      <c r="C54" s="8"/>
      <c r="D54" s="8"/>
      <c r="E54" s="8"/>
    </row>
    <row r="55" spans="1:7" s="2" customFormat="1" ht="16.5" customHeight="1" x14ac:dyDescent="0.3">
      <c r="A55" s="9" t="s">
        <v>18</v>
      </c>
      <c r="B55" s="34" t="s">
        <v>19</v>
      </c>
      <c r="C55" s="35"/>
      <c r="D55" s="35"/>
      <c r="E55" s="35"/>
    </row>
    <row r="56" spans="1:7" ht="16.5" customHeight="1" x14ac:dyDescent="0.3">
      <c r="A56" s="9"/>
      <c r="B56" s="34" t="s">
        <v>20</v>
      </c>
      <c r="C56" s="35"/>
      <c r="D56" s="35"/>
      <c r="E56" s="35"/>
    </row>
    <row r="57" spans="1:7" ht="16.5" customHeight="1" x14ac:dyDescent="0.3">
      <c r="A57" s="9"/>
      <c r="B57" s="34" t="s">
        <v>21</v>
      </c>
      <c r="C57" s="35"/>
      <c r="D57" s="35"/>
      <c r="E57" s="35"/>
    </row>
    <row r="58" spans="1:7" ht="14.25" customHeight="1" thickBot="1" x14ac:dyDescent="0.3">
      <c r="A58" s="36"/>
      <c r="B58" s="37"/>
      <c r="D58" s="38"/>
      <c r="F58" s="39"/>
      <c r="G58" s="39"/>
    </row>
    <row r="59" spans="1:7" ht="15" customHeight="1" x14ac:dyDescent="0.3">
      <c r="B59" s="175" t="s">
        <v>23</v>
      </c>
      <c r="C59" s="175"/>
      <c r="E59" s="40" t="s">
        <v>24</v>
      </c>
      <c r="F59" s="41"/>
      <c r="G59" s="40" t="s">
        <v>25</v>
      </c>
    </row>
    <row r="60" spans="1:7" ht="15" customHeight="1" x14ac:dyDescent="0.3">
      <c r="A60" s="42" t="s">
        <v>26</v>
      </c>
      <c r="B60" s="43"/>
      <c r="C60" s="43"/>
      <c r="E60" s="43"/>
      <c r="G60" s="43"/>
    </row>
    <row r="61" spans="1:7" ht="15" customHeight="1" x14ac:dyDescent="0.3">
      <c r="A61" s="42" t="s">
        <v>27</v>
      </c>
      <c r="B61" s="44"/>
      <c r="C61" s="44"/>
      <c r="E61" s="44"/>
      <c r="G61" s="45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Medroxyprogesterone acetate (2</vt:lpstr>
      <vt:lpstr>SST (3)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dcterms:created xsi:type="dcterms:W3CDTF">2005-07-05T10:19:27Z</dcterms:created>
  <dcterms:modified xsi:type="dcterms:W3CDTF">2017-04-03T10:49:46Z</dcterms:modified>
</cp:coreProperties>
</file>