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SST (2)" sheetId="5" r:id="rId1"/>
    <sheet name="Levonorgestrel 144" sheetId="4" r:id="rId2"/>
    <sheet name="LEVONOGESTREL 1" sheetId="3" r:id="rId3"/>
  </sheets>
  <externalReferences>
    <externalReference r:id="rId4"/>
    <externalReference r:id="rId5"/>
  </externalReferences>
  <definedNames>
    <definedName name="_xlnm.Print_Area" localSheetId="1">'Levonorgestrel 144'!$A$1:$I$250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C30" i="5"/>
  <c r="B30" i="5"/>
  <c r="B31" i="5" s="1"/>
  <c r="B21" i="5"/>
  <c r="B20" i="5"/>
  <c r="B19" i="5"/>
  <c r="B18" i="5"/>
  <c r="C129" i="4"/>
  <c r="B125" i="4"/>
  <c r="D109" i="4" s="1"/>
  <c r="D110" i="4" s="1"/>
  <c r="D111" i="4" s="1"/>
  <c r="F122" i="4"/>
  <c r="E122" i="4"/>
  <c r="F121" i="4"/>
  <c r="E121" i="4"/>
  <c r="F120" i="4"/>
  <c r="E120" i="4"/>
  <c r="F119" i="4"/>
  <c r="E119" i="4"/>
  <c r="F118" i="4"/>
  <c r="E118" i="4"/>
  <c r="F117" i="4"/>
  <c r="F124" i="4" s="1"/>
  <c r="E117" i="4"/>
  <c r="B107" i="4"/>
  <c r="D106" i="4"/>
  <c r="D107" i="4" s="1"/>
  <c r="D108" i="4" s="1"/>
  <c r="F104" i="4"/>
  <c r="D104" i="4"/>
  <c r="G103" i="4"/>
  <c r="E103" i="4"/>
  <c r="G102" i="4"/>
  <c r="E102" i="4"/>
  <c r="G101" i="4"/>
  <c r="E101" i="4"/>
  <c r="D112" i="4" s="1"/>
  <c r="D113" i="4" s="1"/>
  <c r="G100" i="4"/>
  <c r="G104" i="4" s="1"/>
  <c r="E100" i="4"/>
  <c r="E104" i="4" s="1"/>
  <c r="B96" i="4"/>
  <c r="F106" i="4" s="1"/>
  <c r="F107" i="4" s="1"/>
  <c r="F108" i="4" s="1"/>
  <c r="B91" i="4"/>
  <c r="B90" i="4"/>
  <c r="B89" i="4"/>
  <c r="C74" i="4"/>
  <c r="B67" i="4"/>
  <c r="C56" i="4"/>
  <c r="B55" i="4"/>
  <c r="B45" i="4"/>
  <c r="D48" i="4" s="1"/>
  <c r="D44" i="4"/>
  <c r="D45" i="4" s="1"/>
  <c r="D46" i="4" s="1"/>
  <c r="F42" i="4"/>
  <c r="D42" i="4"/>
  <c r="G41" i="4"/>
  <c r="E41" i="4"/>
  <c r="B34" i="4"/>
  <c r="F44" i="4" s="1"/>
  <c r="F45" i="4" s="1"/>
  <c r="F46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F124" i="3" s="1"/>
  <c r="E118" i="3"/>
  <c r="F117" i="3"/>
  <c r="E117" i="3"/>
  <c r="D109" i="3"/>
  <c r="D110" i="3" s="1"/>
  <c r="D111" i="3" s="1"/>
  <c r="B107" i="3"/>
  <c r="F104" i="3"/>
  <c r="D104" i="3"/>
  <c r="G103" i="3"/>
  <c r="E103" i="3"/>
  <c r="G102" i="3"/>
  <c r="E102" i="3"/>
  <c r="G101" i="3"/>
  <c r="G104" i="3" s="1"/>
  <c r="E101" i="3"/>
  <c r="G100" i="3"/>
  <c r="E100" i="3"/>
  <c r="D112" i="3" s="1"/>
  <c r="D113" i="3" s="1"/>
  <c r="B96" i="3"/>
  <c r="F106" i="3" s="1"/>
  <c r="F107" i="3" s="1"/>
  <c r="F108" i="3" s="1"/>
  <c r="B90" i="3"/>
  <c r="B89" i="3"/>
  <c r="B91" i="3" s="1"/>
  <c r="C74" i="3"/>
  <c r="G68" i="3"/>
  <c r="F68" i="3"/>
  <c r="E68" i="3"/>
  <c r="G67" i="3"/>
  <c r="F67" i="3"/>
  <c r="E67" i="3"/>
  <c r="B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G70" i="3" s="1"/>
  <c r="F60" i="3"/>
  <c r="E60" i="3"/>
  <c r="E70" i="3" s="1"/>
  <c r="E71" i="3" s="1"/>
  <c r="G59" i="3"/>
  <c r="C81" i="3" s="1"/>
  <c r="F59" i="3"/>
  <c r="F70" i="3" s="1"/>
  <c r="F71" i="3" s="1"/>
  <c r="E59" i="3"/>
  <c r="C56" i="3"/>
  <c r="B55" i="3"/>
  <c r="D48" i="3"/>
  <c r="D49" i="3" s="1"/>
  <c r="B45" i="3"/>
  <c r="F42" i="3"/>
  <c r="D42" i="3"/>
  <c r="G41" i="3"/>
  <c r="E41" i="3"/>
  <c r="G40" i="3"/>
  <c r="E40" i="3"/>
  <c r="G39" i="3"/>
  <c r="D52" i="3" s="1"/>
  <c r="E39" i="3"/>
  <c r="G38" i="3"/>
  <c r="E38" i="3"/>
  <c r="D50" i="3" s="1"/>
  <c r="D51" i="3" s="1"/>
  <c r="B34" i="3"/>
  <c r="F44" i="3" s="1"/>
  <c r="F45" i="3" s="1"/>
  <c r="F46" i="3" s="1"/>
  <c r="B30" i="3"/>
  <c r="B18" i="3"/>
  <c r="G129" i="4" l="1"/>
  <c r="F125" i="4"/>
  <c r="G40" i="4"/>
  <c r="G38" i="4"/>
  <c r="D49" i="4"/>
  <c r="E40" i="4"/>
  <c r="E38" i="4"/>
  <c r="E39" i="4"/>
  <c r="G39" i="4"/>
  <c r="D114" i="4"/>
  <c r="F126" i="4"/>
  <c r="G129" i="3"/>
  <c r="F125" i="3"/>
  <c r="C82" i="3"/>
  <c r="G71" i="3"/>
  <c r="C79" i="3"/>
  <c r="G74" i="3"/>
  <c r="G42" i="3"/>
  <c r="E72" i="3"/>
  <c r="D44" i="3"/>
  <c r="D45" i="3" s="1"/>
  <c r="D46" i="3" s="1"/>
  <c r="F72" i="3"/>
  <c r="D106" i="3"/>
  <c r="D107" i="3" s="1"/>
  <c r="D108" i="3" s="1"/>
  <c r="D114" i="3"/>
  <c r="F126" i="3"/>
  <c r="E42" i="3"/>
  <c r="G72" i="3"/>
  <c r="E104" i="3"/>
  <c r="G42" i="4" l="1"/>
  <c r="D50" i="4"/>
  <c r="E42" i="4"/>
  <c r="D52" i="4"/>
  <c r="C83" i="3"/>
  <c r="E64" i="4" l="1"/>
  <c r="E60" i="4"/>
  <c r="E65" i="4"/>
  <c r="E59" i="4"/>
  <c r="E61" i="4"/>
  <c r="D51" i="4"/>
  <c r="E67" i="4"/>
  <c r="E66" i="4"/>
  <c r="E62" i="4"/>
  <c r="E68" i="4"/>
  <c r="E63" i="4"/>
  <c r="G67" i="4" l="1"/>
  <c r="G62" i="4"/>
  <c r="G61" i="4"/>
  <c r="G64" i="4"/>
  <c r="G66" i="4"/>
  <c r="E70" i="4"/>
  <c r="E71" i="4" s="1"/>
  <c r="G59" i="4"/>
  <c r="E72" i="4"/>
  <c r="G63" i="4"/>
  <c r="F65" i="4"/>
  <c r="G65" i="4"/>
  <c r="G68" i="4"/>
  <c r="G60" i="4"/>
  <c r="F68" i="4" l="1"/>
  <c r="F63" i="4"/>
  <c r="C81" i="4"/>
  <c r="G72" i="4"/>
  <c r="G70" i="4"/>
  <c r="F64" i="4"/>
  <c r="F62" i="4"/>
  <c r="F60" i="4"/>
  <c r="F59" i="4"/>
  <c r="F66" i="4"/>
  <c r="F61" i="4"/>
  <c r="F67" i="4"/>
  <c r="C79" i="4" l="1"/>
  <c r="G74" i="4"/>
  <c r="C82" i="4"/>
  <c r="C83" i="4" s="1"/>
  <c r="G71" i="4"/>
  <c r="F72" i="4"/>
  <c r="F70" i="4"/>
  <c r="F71" i="4" s="1"/>
</calcChain>
</file>

<file path=xl/sharedStrings.xml><?xml version="1.0" encoding="utf-8"?>
<sst xmlns="http://schemas.openxmlformats.org/spreadsheetml/2006/main" count="357" uniqueCount="120">
  <si>
    <t>HPLC System Suitability Report</t>
  </si>
  <si>
    <t>Analysis Data</t>
  </si>
  <si>
    <t>Assay</t>
  </si>
  <si>
    <t>Sample(s)</t>
  </si>
  <si>
    <t>Reference Substance:</t>
  </si>
  <si>
    <t>JADELLE</t>
  </si>
  <si>
    <t>% age Purity:</t>
  </si>
  <si>
    <t>NDQD2016061144</t>
  </si>
  <si>
    <t>Weight (mg):</t>
  </si>
  <si>
    <t>Levonorgestrel BP 75MG</t>
  </si>
  <si>
    <t>Standard Conc (mg/mL):</t>
  </si>
  <si>
    <t>Each ampoule contains Levonorgestrel BP 75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</si>
  <si>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</si>
  <si>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</si>
  <si>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</si>
  <si>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</si>
  <si>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</si>
  <si>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</si>
  <si>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</si>
  <si>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</si>
  <si>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</si>
  <si>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</si>
  <si>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</si>
  <si>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</si>
  <si>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</si>
  <si>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</si>
  <si>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</si>
  <si>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</si>
  <si>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</si>
  <si>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</si>
  <si>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</si>
  <si>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</si>
  <si>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</si>
  <si>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</si>
  <si>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</si>
  <si>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</si>
  <si>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</si>
  <si>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</si>
  <si>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</si>
  <si>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</si>
  <si>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</si>
  <si>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</si>
  <si>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</si>
  <si>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</si>
  <si>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</si>
  <si>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</si>
  <si>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</si>
  <si>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</si>
  <si>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</si>
  <si>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</si>
  <si>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</si>
  <si>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</si>
  <si>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</si>
  <si>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</si>
  <si>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</si>
  <si>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</si>
  <si>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</si>
  <si>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</si>
  <si>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</si>
  <si>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</si>
  <si>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</si>
  <si>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</si>
  <si>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</si>
  <si>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</si>
  <si>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</si>
  <si>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</si>
  <si>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</si>
  <si>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</si>
  <si>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</si>
  <si>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</si>
  <si>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</si>
  <si>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</si>
  <si>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</si>
  <si>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</si>
  <si>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</si>
  <si>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</si>
  <si>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</si>
  <si>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</si>
  <si>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</si>
  <si>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</si>
  <si>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</si>
  <si>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</si>
  <si>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</si>
  <si>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</si>
  <si>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</si>
  <si>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</si>
  <si>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</si>
  <si>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</si>
  <si>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</si>
  <si>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</si>
  <si>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</si>
  <si>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</si>
  <si>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</si>
  <si>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</si>
  <si>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</si>
  <si>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</si>
  <si>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</si>
  <si>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</si>
  <si>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</si>
  <si>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</si>
  <si>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</si>
  <si>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</si>
  <si>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</si>
  <si>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</si>
  <si>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</si>
  <si>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</si>
  <si>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</si>
  <si>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</si>
  <si>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</si>
  <si>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</si>
  <si>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</si>
  <si>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</si>
  <si>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</si>
  <si>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</si>
  <si>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</si>
  <si>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</si>
  <si>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2016-06-10 08:08:16</t>
  </si>
  <si>
    <t>levonorgestrel</t>
  </si>
  <si>
    <t>L34-1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</si>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</sst>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444">
    <xf numFmtId="0" fontId="0" fillId="2" borderId="0" xfId="0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 vertical="center" wrapText="1"/>
    </xf>
    <xf numFmtId="0" fontId="14" fillId="2" borderId="54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3" xfId="0" applyFont="1" applyFill="1" applyBorder="1" applyAlignment="1">
      <alignment horizontal="justify" vertical="center" wrapText="1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6" fillId="2" borderId="0" xfId="1" applyFont="1" applyFill="1" applyAlignment="1">
      <alignment horizontal="center" vertical="center"/>
    </xf>
    <xf numFmtId="0" fontId="20" fillId="2" borderId="0" xfId="1" applyFill="1"/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4" fillId="2" borderId="53" xfId="1" applyFont="1" applyFill="1" applyBorder="1" applyAlignment="1">
      <alignment horizontal="center"/>
    </xf>
    <xf numFmtId="0" fontId="14" fillId="2" borderId="5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4" fillId="2" borderId="53" xfId="1" applyFont="1" applyFill="1" applyBorder="1" applyAlignment="1">
      <alignment horizontal="left" vertical="center" wrapText="1"/>
    </xf>
    <xf numFmtId="0" fontId="14" fillId="2" borderId="54" xfId="1" applyFont="1" applyFill="1" applyBorder="1" applyAlignment="1">
      <alignment horizontal="left" vertical="center" wrapText="1"/>
    </xf>
    <xf numFmtId="0" fontId="14" fillId="2" borderId="55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2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9" fillId="2" borderId="56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1" fillId="3" borderId="21" xfId="1" applyFont="1" applyFill="1" applyBorder="1" applyAlignment="1" applyProtection="1">
      <alignment horizontal="center"/>
      <protection locked="0"/>
    </xf>
    <xf numFmtId="168" fontId="8" fillId="2" borderId="18" xfId="1" applyNumberFormat="1" applyFont="1" applyFill="1" applyBorder="1" applyAlignment="1">
      <alignment horizontal="center"/>
    </xf>
    <xf numFmtId="168" fontId="8" fillId="2" borderId="19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23" xfId="1" applyNumberFormat="1" applyFont="1" applyFill="1" applyBorder="1" applyAlignment="1">
      <alignment horizontal="center"/>
    </xf>
    <xf numFmtId="168" fontId="8" fillId="2" borderId="15" xfId="1" applyNumberFormat="1" applyFont="1" applyFill="1" applyBorder="1" applyAlignment="1">
      <alignment horizontal="center"/>
    </xf>
    <xf numFmtId="0" fontId="8" fillId="2" borderId="24" xfId="1" applyFont="1" applyFill="1" applyBorder="1" applyAlignment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168" fontId="8" fillId="2" borderId="26" xfId="1" applyNumberFormat="1" applyFont="1" applyFill="1" applyBorder="1" applyAlignment="1">
      <alignment horizontal="center"/>
    </xf>
    <xf numFmtId="168" fontId="8" fillId="2" borderId="27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right"/>
    </xf>
    <xf numFmtId="1" fontId="9" fillId="6" borderId="28" xfId="1" applyNumberFormat="1" applyFont="1" applyFill="1" applyBorder="1" applyAlignment="1">
      <alignment horizontal="center"/>
    </xf>
    <xf numFmtId="168" fontId="9" fillId="6" borderId="29" xfId="1" applyNumberFormat="1" applyFont="1" applyFill="1" applyBorder="1" applyAlignment="1">
      <alignment horizontal="center"/>
    </xf>
    <xf numFmtId="168" fontId="9" fillId="6" borderId="30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right"/>
    </xf>
    <xf numFmtId="0" fontId="11" fillId="3" borderId="32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3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0" xfId="1" applyFont="1" applyFill="1" applyBorder="1" applyAlignment="1">
      <alignment horizontal="center"/>
    </xf>
    <xf numFmtId="2" fontId="8" fillId="7" borderId="3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6" xfId="1" applyFont="1" applyFill="1" applyBorder="1" applyAlignment="1">
      <alignment horizontal="left" vertical="center" wrapText="1"/>
    </xf>
    <xf numFmtId="2" fontId="8" fillId="6" borderId="34" xfId="1" applyNumberFormat="1" applyFont="1" applyFill="1" applyBorder="1" applyAlignment="1">
      <alignment horizontal="center"/>
    </xf>
    <xf numFmtId="0" fontId="14" fillId="2" borderId="38" xfId="1" applyFont="1" applyFill="1" applyBorder="1" applyAlignment="1">
      <alignment horizontal="left" vertical="center" wrapText="1"/>
    </xf>
    <xf numFmtId="0" fontId="14" fillId="2" borderId="43" xfId="1" applyFont="1" applyFill="1" applyBorder="1" applyAlignment="1">
      <alignment horizontal="left" vertical="center" wrapText="1"/>
    </xf>
    <xf numFmtId="0" fontId="8" fillId="2" borderId="35" xfId="1" applyFont="1" applyFill="1" applyBorder="1" applyAlignment="1">
      <alignment horizontal="right"/>
    </xf>
    <xf numFmtId="0" fontId="11" fillId="3" borderId="33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168" fontId="9" fillId="7" borderId="37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3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0" fontId="8" fillId="7" borderId="36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9" fillId="2" borderId="39" xfId="1" applyFont="1" applyFill="1" applyBorder="1" applyAlignment="1">
      <alignment horizontal="center"/>
    </xf>
    <xf numFmtId="0" fontId="9" fillId="7" borderId="40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41" xfId="1" applyFont="1" applyFill="1" applyBorder="1" applyAlignment="1">
      <alignment horizontal="center" wrapText="1"/>
    </xf>
    <xf numFmtId="0" fontId="9" fillId="7" borderId="16" xfId="1" applyFont="1" applyFill="1" applyBorder="1" applyAlignment="1">
      <alignment horizontal="center" wrapText="1"/>
    </xf>
    <xf numFmtId="0" fontId="8" fillId="2" borderId="21" xfId="1" applyFont="1" applyFill="1" applyBorder="1" applyAlignment="1">
      <alignment horizontal="center"/>
    </xf>
    <xf numFmtId="0" fontId="21" fillId="3" borderId="4" xfId="1" applyFont="1" applyFill="1" applyBorder="1" applyAlignment="1" applyProtection="1">
      <alignment horizontal="center" wrapText="1"/>
      <protection locked="0"/>
    </xf>
    <xf numFmtId="2" fontId="8" fillId="2" borderId="18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20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3" xfId="1" applyFont="1" applyFill="1" applyBorder="1" applyAlignment="1" applyProtection="1">
      <alignment horizontal="center" wrapText="1"/>
      <protection locked="0"/>
    </xf>
    <xf numFmtId="2" fontId="8" fillId="2" borderId="23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0" fontId="22" fillId="3" borderId="15" xfId="1" applyFont="1" applyFill="1" applyBorder="1" applyAlignment="1" applyProtection="1">
      <alignment horizontal="center"/>
      <protection locked="0"/>
    </xf>
    <xf numFmtId="0" fontId="14" fillId="2" borderId="10" xfId="1" applyFont="1" applyFill="1" applyBorder="1" applyAlignment="1">
      <alignment horizontal="left" vertical="center" wrapText="1"/>
    </xf>
    <xf numFmtId="0" fontId="8" fillId="2" borderId="38" xfId="1" applyFont="1" applyFill="1" applyBorder="1" applyAlignment="1">
      <alignment horizontal="center"/>
    </xf>
    <xf numFmtId="0" fontId="10" fillId="3" borderId="42" xfId="1" applyFont="1" applyFill="1" applyBorder="1" applyAlignment="1" applyProtection="1">
      <alignment horizontal="center" wrapText="1"/>
      <protection locked="0"/>
    </xf>
    <xf numFmtId="2" fontId="8" fillId="2" borderId="29" xfId="1" applyNumberFormat="1" applyFont="1" applyFill="1" applyBorder="1" applyAlignment="1">
      <alignment horizontal="center"/>
    </xf>
    <xf numFmtId="2" fontId="8" fillId="2" borderId="42" xfId="1" applyNumberFormat="1" applyFont="1" applyFill="1" applyBorder="1" applyAlignment="1">
      <alignment horizontal="center"/>
    </xf>
    <xf numFmtId="2" fontId="8" fillId="2" borderId="43" xfId="1" applyNumberFormat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22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44" xfId="1" applyNumberFormat="1" applyFont="1" applyFill="1" applyBorder="1" applyAlignment="1">
      <alignment horizontal="center"/>
    </xf>
    <xf numFmtId="2" fontId="11" fillId="5" borderId="44" xfId="1" applyNumberFormat="1" applyFont="1" applyFill="1" applyBorder="1" applyAlignment="1">
      <alignment horizontal="center"/>
    </xf>
    <xf numFmtId="10" fontId="9" fillId="6" borderId="44" xfId="1" applyNumberFormat="1" applyFont="1" applyFill="1" applyBorder="1" applyAlignment="1">
      <alignment horizontal="center"/>
    </xf>
    <xf numFmtId="10" fontId="11" fillId="6" borderId="44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45" xfId="1" applyNumberFormat="1" applyFont="1" applyFill="1" applyBorder="1" applyAlignment="1">
      <alignment horizontal="center"/>
    </xf>
    <xf numFmtId="2" fontId="11" fillId="5" borderId="45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69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57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53" xfId="1" applyFont="1" applyFill="1" applyBorder="1" applyAlignment="1">
      <alignment horizontal="justify" vertical="center" wrapText="1"/>
    </xf>
    <xf numFmtId="0" fontId="14" fillId="2" borderId="54" xfId="1" applyFont="1" applyFill="1" applyBorder="1" applyAlignment="1">
      <alignment horizontal="justify" vertical="center" wrapText="1"/>
    </xf>
    <xf numFmtId="0" fontId="14" fillId="2" borderId="55" xfId="1" applyFont="1" applyFill="1" applyBorder="1" applyAlignment="1">
      <alignment horizontal="justify" vertical="center" wrapText="1"/>
    </xf>
    <xf numFmtId="0" fontId="15" fillId="2" borderId="0" xfId="1" applyFont="1" applyFill="1"/>
    <xf numFmtId="0" fontId="11" fillId="3" borderId="16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11" fillId="3" borderId="22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1" fillId="3" borderId="47" xfId="1" applyFont="1" applyFill="1" applyBorder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168" fontId="11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1" fillId="3" borderId="7" xfId="1" applyNumberFormat="1" applyFont="1" applyFill="1" applyBorder="1" applyAlignment="1" applyProtection="1">
      <alignment horizontal="center"/>
      <protection locked="0"/>
    </xf>
    <xf numFmtId="168" fontId="9" fillId="6" borderId="48" xfId="1" applyNumberFormat="1" applyFont="1" applyFill="1" applyBorder="1" applyAlignment="1">
      <alignment horizontal="center"/>
    </xf>
    <xf numFmtId="168" fontId="9" fillId="6" borderId="36" xfId="1" applyNumberFormat="1" applyFont="1" applyFill="1" applyBorder="1" applyAlignment="1">
      <alignment horizontal="center"/>
    </xf>
    <xf numFmtId="0" fontId="11" fillId="3" borderId="49" xfId="1" applyFont="1" applyFill="1" applyBorder="1" applyAlignment="1" applyProtection="1">
      <alignment horizontal="center"/>
      <protection locked="0"/>
    </xf>
    <xf numFmtId="2" fontId="8" fillId="6" borderId="44" xfId="1" applyNumberFormat="1" applyFont="1" applyFill="1" applyBorder="1" applyAlignment="1">
      <alignment horizontal="center"/>
    </xf>
    <xf numFmtId="2" fontId="8" fillId="7" borderId="44" xfId="1" applyNumberFormat="1" applyFont="1" applyFill="1" applyBorder="1" applyAlignment="1">
      <alignment horizontal="center"/>
    </xf>
    <xf numFmtId="0" fontId="2" fillId="2" borderId="0" xfId="1" applyFont="1" applyFill="1"/>
    <xf numFmtId="0" fontId="8" fillId="2" borderId="57" xfId="1" applyFont="1" applyFill="1" applyBorder="1" applyAlignment="1">
      <alignment horizontal="right"/>
    </xf>
    <xf numFmtId="170" fontId="8" fillId="7" borderId="4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2" borderId="50" xfId="1" applyFont="1" applyFill="1" applyBorder="1" applyAlignment="1">
      <alignment horizontal="right"/>
    </xf>
    <xf numFmtId="2" fontId="8" fillId="7" borderId="19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68" fontId="9" fillId="7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10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9" fillId="7" borderId="34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41" xfId="1" applyFont="1" applyFill="1" applyBorder="1"/>
    <xf numFmtId="0" fontId="9" fillId="2" borderId="16" xfId="1" applyFont="1" applyFill="1" applyBorder="1" applyAlignment="1">
      <alignment horizontal="center" wrapText="1"/>
    </xf>
    <xf numFmtId="168" fontId="11" fillId="3" borderId="23" xfId="1" applyNumberFormat="1" applyFont="1" applyFill="1" applyBorder="1" applyAlignment="1" applyProtection="1">
      <alignment horizontal="center"/>
      <protection locked="0"/>
    </xf>
    <xf numFmtId="10" fontId="8" fillId="2" borderId="19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/>
    </xf>
    <xf numFmtId="168" fontId="11" fillId="3" borderId="26" xfId="1" applyNumberFormat="1" applyFont="1" applyFill="1" applyBorder="1" applyAlignment="1" applyProtection="1">
      <alignment horizontal="center"/>
      <protection locked="0"/>
    </xf>
    <xf numFmtId="2" fontId="8" fillId="2" borderId="26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1" fillId="7" borderId="44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8" xfId="1" applyFont="1" applyFill="1" applyBorder="1"/>
    <xf numFmtId="0" fontId="8" fillId="2" borderId="51" xfId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1" fillId="7" borderId="34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23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0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oyfrida\Analysis%202016\NDQD20160611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Levonorgestrel"/>
      <sheetName val="Levonorgestrel 145)"/>
      <sheetName val="Sheet2"/>
    </sheetNames>
    <sheetDataSet>
      <sheetData sheetId="0"/>
      <sheetData sheetId="1">
        <row r="26">
          <cell r="B26" t="str">
            <v>levonorgestrel</v>
          </cell>
        </row>
        <row r="28">
          <cell r="B28">
            <v>99.7</v>
          </cell>
        </row>
        <row r="43">
          <cell r="D43">
            <v>25.32</v>
          </cell>
        </row>
        <row r="46">
          <cell r="D46">
            <v>6.0585695999999994E-2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6" workbookViewId="0">
      <selection activeCell="B41" sqref="B41"/>
    </sheetView>
  </sheetViews>
  <sheetFormatPr defaultRowHeight="13.5" x14ac:dyDescent="0.25"/>
  <cols>
    <col min="1" max="1" width="27.5703125" style="398" customWidth="1"/>
    <col min="2" max="2" width="20.42578125" style="398" customWidth="1"/>
    <col min="3" max="3" width="31.85546875" style="398" customWidth="1"/>
    <col min="4" max="4" width="25.85546875" style="398" customWidth="1"/>
    <col min="5" max="5" width="25.7109375" style="398" customWidth="1"/>
    <col min="6" max="6" width="23.140625" style="398" customWidth="1"/>
    <col min="7" max="7" width="28.42578125" style="398" customWidth="1"/>
    <col min="8" max="8" width="21.5703125" style="398" customWidth="1"/>
    <col min="9" max="9" width="9.140625" style="398" customWidth="1"/>
    <col min="10" max="16384" width="9.140625" style="436"/>
  </cols>
  <sheetData>
    <row r="14" spans="1:6" ht="15" customHeight="1" x14ac:dyDescent="0.3">
      <c r="A14" s="397"/>
      <c r="C14" s="399"/>
      <c r="F14" s="399"/>
    </row>
    <row r="15" spans="1:6" ht="18.75" customHeight="1" x14ac:dyDescent="0.3">
      <c r="A15" s="400" t="s">
        <v>0</v>
      </c>
      <c r="B15" s="400"/>
      <c r="C15" s="400"/>
      <c r="D15" s="400"/>
      <c r="E15" s="400"/>
    </row>
    <row r="16" spans="1:6" ht="16.5" customHeight="1" x14ac:dyDescent="0.3">
      <c r="A16" s="401" t="s">
        <v>1</v>
      </c>
      <c r="B16" s="402" t="s">
        <v>2</v>
      </c>
    </row>
    <row r="17" spans="1:5" ht="16.5" customHeight="1" x14ac:dyDescent="0.3">
      <c r="A17" s="403" t="s">
        <v>3</v>
      </c>
      <c r="B17" s="404" t="s">
        <v>5</v>
      </c>
      <c r="D17" s="405"/>
      <c r="E17" s="406"/>
    </row>
    <row r="18" spans="1:5" ht="16.5" customHeight="1" x14ac:dyDescent="0.3">
      <c r="A18" s="407" t="s">
        <v>4</v>
      </c>
      <c r="B18" s="408" t="str">
        <f>[2]Levonorgestrel!B26</f>
        <v>levonorgestrel</v>
      </c>
      <c r="C18" s="406"/>
      <c r="D18" s="406"/>
      <c r="E18" s="406"/>
    </row>
    <row r="19" spans="1:5" ht="16.5" customHeight="1" x14ac:dyDescent="0.3">
      <c r="A19" s="407" t="s">
        <v>6</v>
      </c>
      <c r="B19" s="408">
        <f>[2]Levonorgestrel!B28</f>
        <v>99.7</v>
      </c>
      <c r="C19" s="406"/>
      <c r="D19" s="406"/>
      <c r="E19" s="406"/>
    </row>
    <row r="20" spans="1:5" ht="16.5" customHeight="1" x14ac:dyDescent="0.3">
      <c r="A20" s="403" t="s">
        <v>8</v>
      </c>
      <c r="B20" s="409">
        <f>[2]Levonorgestrel!D43</f>
        <v>25.32</v>
      </c>
      <c r="C20" s="406"/>
      <c r="D20" s="406"/>
      <c r="E20" s="406"/>
    </row>
    <row r="21" spans="1:5" ht="16.5" customHeight="1" x14ac:dyDescent="0.3">
      <c r="A21" s="403" t="s">
        <v>10</v>
      </c>
      <c r="B21" s="409">
        <f>[2]Levonorgestrel!D46</f>
        <v>6.0585695999999994E-2</v>
      </c>
      <c r="C21" s="406"/>
      <c r="D21" s="406"/>
      <c r="E21" s="406"/>
    </row>
    <row r="22" spans="1:5" ht="15.75" customHeight="1" x14ac:dyDescent="0.25">
      <c r="A22" s="406"/>
      <c r="B22" s="406"/>
      <c r="C22" s="406"/>
      <c r="D22" s="406"/>
      <c r="E22" s="406"/>
    </row>
    <row r="23" spans="1:5" ht="16.5" customHeight="1" x14ac:dyDescent="0.3">
      <c r="A23" s="410" t="s">
        <v>12</v>
      </c>
      <c r="B23" s="411" t="s">
        <v>13</v>
      </c>
      <c r="C23" s="410" t="s">
        <v>14</v>
      </c>
      <c r="D23" s="410" t="s">
        <v>15</v>
      </c>
      <c r="E23" s="410" t="s">
        <v>16</v>
      </c>
    </row>
    <row r="24" spans="1:5" ht="16.5" customHeight="1" x14ac:dyDescent="0.3">
      <c r="A24" s="412">
        <v>1</v>
      </c>
      <c r="B24" s="413">
        <v>74637816</v>
      </c>
      <c r="C24" s="413">
        <v>3569.2</v>
      </c>
      <c r="D24" s="414">
        <v>1</v>
      </c>
      <c r="E24" s="415">
        <v>4.2</v>
      </c>
    </row>
    <row r="25" spans="1:5" ht="16.5" customHeight="1" x14ac:dyDescent="0.3">
      <c r="A25" s="412">
        <v>2</v>
      </c>
      <c r="B25" s="413">
        <v>74762648</v>
      </c>
      <c r="C25" s="413">
        <v>3571.3</v>
      </c>
      <c r="D25" s="414">
        <v>1</v>
      </c>
      <c r="E25" s="414">
        <v>4.2</v>
      </c>
    </row>
    <row r="26" spans="1:5" ht="16.5" customHeight="1" x14ac:dyDescent="0.3">
      <c r="A26" s="412">
        <v>3</v>
      </c>
      <c r="B26" s="413">
        <v>74677650</v>
      </c>
      <c r="C26" s="413">
        <v>3581.6</v>
      </c>
      <c r="D26" s="414">
        <v>1</v>
      </c>
      <c r="E26" s="414">
        <v>4.2</v>
      </c>
    </row>
    <row r="27" spans="1:5" ht="16.5" customHeight="1" x14ac:dyDescent="0.3">
      <c r="A27" s="412">
        <v>4</v>
      </c>
      <c r="B27" s="413">
        <v>74700439</v>
      </c>
      <c r="C27" s="413">
        <v>3604.8</v>
      </c>
      <c r="D27" s="414">
        <v>1</v>
      </c>
      <c r="E27" s="414">
        <v>4.2</v>
      </c>
    </row>
    <row r="28" spans="1:5" ht="16.5" customHeight="1" x14ac:dyDescent="0.3">
      <c r="A28" s="412">
        <v>5</v>
      </c>
      <c r="B28" s="413">
        <v>74807141</v>
      </c>
      <c r="C28" s="413">
        <v>3583.8</v>
      </c>
      <c r="D28" s="414">
        <v>1</v>
      </c>
      <c r="E28" s="414">
        <v>4.2</v>
      </c>
    </row>
    <row r="29" spans="1:5" ht="16.5" customHeight="1" x14ac:dyDescent="0.3">
      <c r="A29" s="412">
        <v>6</v>
      </c>
      <c r="B29" s="416">
        <v>74842275</v>
      </c>
      <c r="C29" s="416">
        <v>3621.7</v>
      </c>
      <c r="D29" s="417">
        <v>1</v>
      </c>
      <c r="E29" s="417">
        <v>4.2</v>
      </c>
    </row>
    <row r="30" spans="1:5" ht="16.5" customHeight="1" x14ac:dyDescent="0.3">
      <c r="A30" s="418" t="s">
        <v>17</v>
      </c>
      <c r="B30" s="419">
        <f>AVERAGE(B24:B29)</f>
        <v>74737994.833333328</v>
      </c>
      <c r="C30" s="420">
        <f>AVERAGE(C24:C29)</f>
        <v>3588.7333333333336</v>
      </c>
      <c r="D30" s="421">
        <v>1</v>
      </c>
      <c r="E30" s="421">
        <f>AVERAGE(E24:E29)</f>
        <v>4.2</v>
      </c>
    </row>
    <row r="31" spans="1:5" ht="16.5" customHeight="1" x14ac:dyDescent="0.3">
      <c r="A31" s="422" t="s">
        <v>18</v>
      </c>
      <c r="B31" s="423">
        <f>(STDEV(B24:B29)/B30)</f>
        <v>1.0594968910879574E-3</v>
      </c>
      <c r="C31" s="424"/>
      <c r="D31" s="424"/>
      <c r="E31" s="425"/>
    </row>
    <row r="32" spans="1:5" s="398" customFormat="1" ht="16.5" customHeight="1" x14ac:dyDescent="0.3">
      <c r="A32" s="426" t="s">
        <v>19</v>
      </c>
      <c r="B32" s="427">
        <f>COUNT(B24:B29)</f>
        <v>6</v>
      </c>
      <c r="C32" s="428"/>
      <c r="D32" s="429"/>
      <c r="E32" s="430"/>
    </row>
    <row r="33" spans="1:5" s="398" customFormat="1" ht="15.75" customHeight="1" x14ac:dyDescent="0.25">
      <c r="A33" s="406"/>
      <c r="B33" s="406"/>
      <c r="C33" s="406"/>
      <c r="D33" s="406"/>
      <c r="E33" s="406"/>
    </row>
    <row r="34" spans="1:5" s="398" customFormat="1" ht="16.5" customHeight="1" x14ac:dyDescent="0.3">
      <c r="A34" s="407" t="s">
        <v>20</v>
      </c>
      <c r="B34" s="431" t="s">
        <v>21</v>
      </c>
      <c r="C34" s="432"/>
      <c r="D34" s="432"/>
      <c r="E34" s="432"/>
    </row>
    <row r="35" spans="1:5" ht="16.5" customHeight="1" x14ac:dyDescent="0.3">
      <c r="A35" s="407"/>
      <c r="B35" s="431" t="s">
        <v>119</v>
      </c>
      <c r="C35" s="432"/>
      <c r="D35" s="432"/>
      <c r="E35" s="432"/>
    </row>
    <row r="36" spans="1:5" ht="16.5" customHeight="1" x14ac:dyDescent="0.3">
      <c r="A36" s="407"/>
      <c r="B36" s="431" t="s">
        <v>23</v>
      </c>
      <c r="C36" s="432"/>
      <c r="D36" s="432"/>
      <c r="E36" s="432"/>
    </row>
    <row r="37" spans="1:5" ht="15.75" customHeight="1" x14ac:dyDescent="0.25">
      <c r="A37" s="406"/>
      <c r="B37" s="406"/>
      <c r="C37" s="406"/>
      <c r="D37" s="406"/>
      <c r="E37" s="406"/>
    </row>
    <row r="38" spans="1:5" ht="16.5" customHeight="1" x14ac:dyDescent="0.3">
      <c r="A38" s="401" t="s">
        <v>1</v>
      </c>
      <c r="B38" s="402" t="s">
        <v>24</v>
      </c>
    </row>
    <row r="39" spans="1:5" ht="16.5" customHeight="1" x14ac:dyDescent="0.3">
      <c r="A39" s="407" t="s">
        <v>4</v>
      </c>
      <c r="B39" s="403"/>
      <c r="C39" s="406"/>
      <c r="D39" s="406"/>
      <c r="E39" s="406"/>
    </row>
    <row r="40" spans="1:5" ht="16.5" customHeight="1" x14ac:dyDescent="0.3">
      <c r="A40" s="407" t="s">
        <v>6</v>
      </c>
      <c r="B40" s="408"/>
      <c r="C40" s="406"/>
      <c r="D40" s="406"/>
      <c r="E40" s="406"/>
    </row>
    <row r="41" spans="1:5" ht="16.5" customHeight="1" x14ac:dyDescent="0.3">
      <c r="A41" s="403" t="s">
        <v>8</v>
      </c>
      <c r="B41" s="408"/>
      <c r="C41" s="406"/>
      <c r="D41" s="406"/>
      <c r="E41" s="406"/>
    </row>
    <row r="42" spans="1:5" ht="16.5" customHeight="1" x14ac:dyDescent="0.3">
      <c r="A42" s="403" t="s">
        <v>10</v>
      </c>
      <c r="B42" s="409"/>
      <c r="C42" s="406"/>
      <c r="D42" s="406"/>
      <c r="E42" s="406"/>
    </row>
    <row r="43" spans="1:5" ht="15.75" customHeight="1" x14ac:dyDescent="0.25">
      <c r="A43" s="406"/>
      <c r="B43" s="406"/>
      <c r="C43" s="406"/>
      <c r="D43" s="406"/>
      <c r="E43" s="406"/>
    </row>
    <row r="44" spans="1:5" ht="16.5" customHeight="1" x14ac:dyDescent="0.3">
      <c r="A44" s="410" t="s">
        <v>12</v>
      </c>
      <c r="B44" s="411" t="s">
        <v>13</v>
      </c>
      <c r="C44" s="410" t="s">
        <v>14</v>
      </c>
      <c r="D44" s="410" t="s">
        <v>15</v>
      </c>
      <c r="E44" s="410" t="s">
        <v>16</v>
      </c>
    </row>
    <row r="45" spans="1:5" ht="16.5" customHeight="1" x14ac:dyDescent="0.3">
      <c r="A45" s="412">
        <v>1</v>
      </c>
      <c r="B45" s="413"/>
      <c r="C45" s="413"/>
      <c r="D45" s="414"/>
      <c r="E45" s="415"/>
    </row>
    <row r="46" spans="1:5" ht="16.5" customHeight="1" x14ac:dyDescent="0.3">
      <c r="A46" s="412">
        <v>2</v>
      </c>
      <c r="B46" s="413"/>
      <c r="C46" s="413"/>
      <c r="D46" s="414"/>
      <c r="E46" s="414"/>
    </row>
    <row r="47" spans="1:5" ht="16.5" customHeight="1" x14ac:dyDescent="0.3">
      <c r="A47" s="412">
        <v>3</v>
      </c>
      <c r="B47" s="413"/>
      <c r="C47" s="413"/>
      <c r="D47" s="414"/>
      <c r="E47" s="414"/>
    </row>
    <row r="48" spans="1:5" ht="16.5" customHeight="1" x14ac:dyDescent="0.3">
      <c r="A48" s="412">
        <v>4</v>
      </c>
      <c r="B48" s="413"/>
      <c r="C48" s="413"/>
      <c r="D48" s="414"/>
      <c r="E48" s="414"/>
    </row>
    <row r="49" spans="1:7" ht="16.5" customHeight="1" x14ac:dyDescent="0.3">
      <c r="A49" s="412">
        <v>5</v>
      </c>
      <c r="B49" s="413"/>
      <c r="C49" s="413"/>
      <c r="D49" s="414"/>
      <c r="E49" s="414"/>
    </row>
    <row r="50" spans="1:7" ht="16.5" customHeight="1" x14ac:dyDescent="0.3">
      <c r="A50" s="412">
        <v>6</v>
      </c>
      <c r="B50" s="416"/>
      <c r="C50" s="416"/>
      <c r="D50" s="417"/>
      <c r="E50" s="417"/>
    </row>
    <row r="51" spans="1:7" ht="16.5" customHeight="1" x14ac:dyDescent="0.3">
      <c r="A51" s="418" t="s">
        <v>17</v>
      </c>
      <c r="B51" s="419" t="e">
        <f>AVERAGE(B45:B50)</f>
        <v>#DIV/0!</v>
      </c>
      <c r="C51" s="420" t="e">
        <f>AVERAGE(C45:C50)</f>
        <v>#DIV/0!</v>
      </c>
      <c r="D51" s="421" t="e">
        <f>AVERAGE(D45:D50)</f>
        <v>#DIV/0!</v>
      </c>
      <c r="E51" s="421" t="e">
        <f>AVERAGE(E45:E50)</f>
        <v>#DIV/0!</v>
      </c>
    </row>
    <row r="52" spans="1:7" ht="16.5" customHeight="1" x14ac:dyDescent="0.3">
      <c r="A52" s="422" t="s">
        <v>18</v>
      </c>
      <c r="B52" s="423" t="e">
        <f>(STDEV(B45:B50)/B51)</f>
        <v>#DIV/0!</v>
      </c>
      <c r="C52" s="424"/>
      <c r="D52" s="424"/>
      <c r="E52" s="425"/>
    </row>
    <row r="53" spans="1:7" s="398" customFormat="1" ht="16.5" customHeight="1" x14ac:dyDescent="0.3">
      <c r="A53" s="426" t="s">
        <v>19</v>
      </c>
      <c r="B53" s="427">
        <f>COUNT(B45:B50)</f>
        <v>0</v>
      </c>
      <c r="C53" s="428"/>
      <c r="D53" s="429"/>
      <c r="E53" s="430"/>
    </row>
    <row r="54" spans="1:7" s="398" customFormat="1" ht="15.75" customHeight="1" x14ac:dyDescent="0.25">
      <c r="A54" s="406"/>
      <c r="B54" s="406"/>
      <c r="C54" s="406"/>
      <c r="D54" s="406"/>
      <c r="E54" s="406"/>
    </row>
    <row r="55" spans="1:7" s="398" customFormat="1" ht="16.5" customHeight="1" x14ac:dyDescent="0.3">
      <c r="A55" s="407" t="s">
        <v>20</v>
      </c>
      <c r="B55" s="431" t="s">
        <v>21</v>
      </c>
      <c r="C55" s="432"/>
      <c r="D55" s="432"/>
      <c r="E55" s="432"/>
    </row>
    <row r="56" spans="1:7" ht="16.5" customHeight="1" x14ac:dyDescent="0.3">
      <c r="A56" s="407"/>
      <c r="B56" s="431" t="s">
        <v>22</v>
      </c>
      <c r="C56" s="432"/>
      <c r="D56" s="432"/>
      <c r="E56" s="432"/>
    </row>
    <row r="57" spans="1:7" ht="16.5" customHeight="1" x14ac:dyDescent="0.3">
      <c r="A57" s="407"/>
      <c r="B57" s="431" t="s">
        <v>23</v>
      </c>
      <c r="C57" s="432"/>
      <c r="D57" s="432"/>
      <c r="E57" s="432"/>
    </row>
    <row r="58" spans="1:7" ht="14.25" customHeight="1" thickBot="1" x14ac:dyDescent="0.3">
      <c r="A58" s="433"/>
      <c r="B58" s="434"/>
      <c r="D58" s="435"/>
      <c r="F58" s="436"/>
      <c r="G58" s="436"/>
    </row>
    <row r="59" spans="1:7" ht="15" customHeight="1" x14ac:dyDescent="0.3">
      <c r="B59" s="437" t="s">
        <v>25</v>
      </c>
      <c r="C59" s="437"/>
      <c r="E59" s="438" t="s">
        <v>26</v>
      </c>
      <c r="F59" s="439"/>
      <c r="G59" s="438" t="s">
        <v>27</v>
      </c>
    </row>
    <row r="60" spans="1:7" ht="34.5" customHeight="1" x14ac:dyDescent="0.3">
      <c r="A60" s="440" t="s">
        <v>28</v>
      </c>
      <c r="B60" s="441"/>
      <c r="C60" s="441"/>
      <c r="E60" s="441"/>
      <c r="G60" s="441"/>
    </row>
    <row r="61" spans="1:7" ht="39.75" customHeight="1" x14ac:dyDescent="0.3">
      <c r="A61" s="440" t="s">
        <v>29</v>
      </c>
      <c r="B61" s="442"/>
      <c r="C61" s="442"/>
      <c r="E61" s="442"/>
      <c r="G61" s="4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42" zoomScale="60" zoomScaleNormal="70" workbookViewId="0">
      <selection activeCell="B177" sqref="B177"/>
    </sheetView>
  </sheetViews>
  <sheetFormatPr defaultRowHeight="12.75" x14ac:dyDescent="0.2"/>
  <cols>
    <col min="1" max="1" width="54.85546875" style="210" customWidth="1"/>
    <col min="2" max="2" width="39.42578125" style="210" customWidth="1"/>
    <col min="3" max="3" width="42.5703125" style="210" customWidth="1"/>
    <col min="4" max="4" width="21" style="210" customWidth="1"/>
    <col min="5" max="5" width="28.28515625" style="210" customWidth="1"/>
    <col min="6" max="6" width="23.85546875" style="210" customWidth="1"/>
    <col min="7" max="7" width="26" style="210" customWidth="1"/>
    <col min="8" max="8" width="16.7109375" style="210" customWidth="1"/>
    <col min="9" max="16384" width="9.140625" style="210"/>
  </cols>
  <sheetData>
    <row r="1" spans="1:7" x14ac:dyDescent="0.2">
      <c r="A1" s="209" t="s">
        <v>30</v>
      </c>
      <c r="B1" s="209"/>
      <c r="C1" s="209"/>
      <c r="D1" s="209"/>
      <c r="E1" s="209"/>
      <c r="F1" s="209"/>
      <c r="G1" s="209"/>
    </row>
    <row r="2" spans="1:7" x14ac:dyDescent="0.2">
      <c r="A2" s="209"/>
      <c r="B2" s="209"/>
      <c r="C2" s="209"/>
      <c r="D2" s="209"/>
      <c r="E2" s="209"/>
      <c r="F2" s="209"/>
      <c r="G2" s="209"/>
    </row>
    <row r="3" spans="1:7" x14ac:dyDescent="0.2">
      <c r="A3" s="209"/>
      <c r="B3" s="209"/>
      <c r="C3" s="209"/>
      <c r="D3" s="209"/>
      <c r="E3" s="209"/>
      <c r="F3" s="209"/>
      <c r="G3" s="209"/>
    </row>
    <row r="4" spans="1:7" x14ac:dyDescent="0.2">
      <c r="A4" s="209"/>
      <c r="B4" s="209"/>
      <c r="C4" s="209"/>
      <c r="D4" s="209"/>
      <c r="E4" s="209"/>
      <c r="F4" s="209"/>
      <c r="G4" s="209"/>
    </row>
    <row r="5" spans="1:7" x14ac:dyDescent="0.2">
      <c r="A5" s="209"/>
      <c r="B5" s="209"/>
      <c r="C5" s="209"/>
      <c r="D5" s="209"/>
      <c r="E5" s="209"/>
      <c r="F5" s="209"/>
      <c r="G5" s="209"/>
    </row>
    <row r="6" spans="1:7" x14ac:dyDescent="0.2">
      <c r="A6" s="209"/>
      <c r="B6" s="209"/>
      <c r="C6" s="209"/>
      <c r="D6" s="209"/>
      <c r="E6" s="209"/>
      <c r="F6" s="209"/>
      <c r="G6" s="209"/>
    </row>
    <row r="7" spans="1:7" x14ac:dyDescent="0.2">
      <c r="A7" s="209"/>
      <c r="B7" s="209"/>
      <c r="C7" s="209"/>
      <c r="D7" s="209"/>
      <c r="E7" s="209"/>
      <c r="F7" s="209"/>
      <c r="G7" s="209"/>
    </row>
    <row r="8" spans="1:7" x14ac:dyDescent="0.2">
      <c r="A8" s="211" t="s">
        <v>31</v>
      </c>
      <c r="B8" s="211"/>
      <c r="C8" s="211"/>
      <c r="D8" s="211"/>
      <c r="E8" s="211"/>
      <c r="F8" s="211"/>
      <c r="G8" s="211"/>
    </row>
    <row r="9" spans="1:7" x14ac:dyDescent="0.2">
      <c r="A9" s="211"/>
      <c r="B9" s="211"/>
      <c r="C9" s="211"/>
      <c r="D9" s="211"/>
      <c r="E9" s="211"/>
      <c r="F9" s="211"/>
      <c r="G9" s="211"/>
    </row>
    <row r="10" spans="1:7" x14ac:dyDescent="0.2">
      <c r="A10" s="211"/>
      <c r="B10" s="211"/>
      <c r="C10" s="211"/>
      <c r="D10" s="211"/>
      <c r="E10" s="211"/>
      <c r="F10" s="211"/>
      <c r="G10" s="211"/>
    </row>
    <row r="11" spans="1:7" x14ac:dyDescent="0.2">
      <c r="A11" s="211"/>
      <c r="B11" s="211"/>
      <c r="C11" s="211"/>
      <c r="D11" s="211"/>
      <c r="E11" s="211"/>
      <c r="F11" s="211"/>
      <c r="G11" s="211"/>
    </row>
    <row r="12" spans="1:7" x14ac:dyDescent="0.2">
      <c r="A12" s="211"/>
      <c r="B12" s="211"/>
      <c r="C12" s="211"/>
      <c r="D12" s="211"/>
      <c r="E12" s="211"/>
      <c r="F12" s="211"/>
      <c r="G12" s="211"/>
    </row>
    <row r="13" spans="1:7" x14ac:dyDescent="0.2">
      <c r="A13" s="211"/>
      <c r="B13" s="211"/>
      <c r="C13" s="211"/>
      <c r="D13" s="211"/>
      <c r="E13" s="211"/>
      <c r="F13" s="211"/>
      <c r="G13" s="211"/>
    </row>
    <row r="14" spans="1:7" x14ac:dyDescent="0.2">
      <c r="A14" s="211"/>
      <c r="B14" s="211"/>
      <c r="C14" s="211"/>
      <c r="D14" s="211"/>
      <c r="E14" s="211"/>
      <c r="F14" s="211"/>
      <c r="G14" s="211"/>
    </row>
    <row r="15" spans="1:7" ht="19.5" customHeight="1" thickBot="1" x14ac:dyDescent="0.35">
      <c r="A15" s="212"/>
      <c r="B15" s="212"/>
      <c r="C15" s="212"/>
      <c r="D15" s="212"/>
      <c r="E15" s="212"/>
      <c r="F15" s="212"/>
      <c r="G15" s="212"/>
    </row>
    <row r="16" spans="1:7" ht="19.5" customHeight="1" thickBot="1" x14ac:dyDescent="0.35">
      <c r="A16" s="213" t="s">
        <v>32</v>
      </c>
      <c r="B16" s="214"/>
      <c r="C16" s="214"/>
      <c r="D16" s="214"/>
      <c r="E16" s="214"/>
      <c r="F16" s="214"/>
      <c r="G16" s="214"/>
    </row>
    <row r="17" spans="1:7" ht="18.75" customHeight="1" x14ac:dyDescent="0.3">
      <c r="A17" s="215" t="s">
        <v>33</v>
      </c>
      <c r="B17" s="215"/>
      <c r="C17" s="212"/>
      <c r="D17" s="212"/>
      <c r="E17" s="212"/>
      <c r="F17" s="212"/>
      <c r="G17" s="212"/>
    </row>
    <row r="18" spans="1:7" ht="26.25" customHeight="1" x14ac:dyDescent="0.4">
      <c r="A18" s="216" t="s">
        <v>34</v>
      </c>
      <c r="B18" s="217" t="s">
        <v>5</v>
      </c>
      <c r="C18" s="217"/>
      <c r="D18" s="218"/>
      <c r="E18" s="218"/>
      <c r="F18" s="212"/>
      <c r="G18" s="212"/>
    </row>
    <row r="19" spans="1:7" ht="26.25" customHeight="1" x14ac:dyDescent="0.4">
      <c r="A19" s="216" t="s">
        <v>35</v>
      </c>
      <c r="B19" s="219" t="s">
        <v>7</v>
      </c>
      <c r="C19" s="212">
        <v>12</v>
      </c>
      <c r="E19" s="212"/>
      <c r="F19" s="212"/>
      <c r="G19" s="212"/>
    </row>
    <row r="20" spans="1:7" ht="26.25" customHeight="1" x14ac:dyDescent="0.4">
      <c r="A20" s="216" t="s">
        <v>36</v>
      </c>
      <c r="B20" s="220" t="s">
        <v>9</v>
      </c>
      <c r="C20" s="220"/>
      <c r="D20" s="212"/>
      <c r="E20" s="212"/>
      <c r="F20" s="212"/>
      <c r="G20" s="212"/>
    </row>
    <row r="21" spans="1:7" ht="26.25" customHeight="1" x14ac:dyDescent="0.4">
      <c r="A21" s="216" t="s">
        <v>37</v>
      </c>
      <c r="B21" s="221" t="s">
        <v>11</v>
      </c>
      <c r="C21" s="221"/>
      <c r="D21" s="222"/>
      <c r="E21" s="222"/>
      <c r="F21" s="222"/>
      <c r="G21" s="222"/>
    </row>
    <row r="22" spans="1:7" ht="26.25" customHeight="1" x14ac:dyDescent="0.4">
      <c r="A22" s="216" t="s">
        <v>38</v>
      </c>
      <c r="B22" s="223" t="s">
        <v>116</v>
      </c>
      <c r="C22" s="224"/>
      <c r="D22" s="212"/>
      <c r="E22" s="212"/>
      <c r="F22" s="212"/>
      <c r="G22" s="212"/>
    </row>
    <row r="23" spans="1:7" ht="26.25" customHeight="1" x14ac:dyDescent="0.4">
      <c r="A23" s="216" t="s">
        <v>39</v>
      </c>
      <c r="B23" s="223"/>
      <c r="C23" s="224"/>
      <c r="D23" s="212"/>
      <c r="E23" s="212"/>
      <c r="F23" s="212"/>
      <c r="G23" s="212"/>
    </row>
    <row r="24" spans="1:7" ht="18.75" customHeight="1" x14ac:dyDescent="0.3">
      <c r="A24" s="216"/>
      <c r="B24" s="225"/>
      <c r="C24" s="212"/>
      <c r="D24" s="212"/>
      <c r="E24" s="212"/>
      <c r="F24" s="212"/>
      <c r="G24" s="212"/>
    </row>
    <row r="25" spans="1:7" ht="18.75" customHeight="1" x14ac:dyDescent="0.3">
      <c r="A25" s="226" t="s">
        <v>1</v>
      </c>
      <c r="B25" s="225"/>
      <c r="C25" s="212"/>
      <c r="D25" s="212"/>
      <c r="E25" s="212"/>
      <c r="F25" s="212"/>
      <c r="G25" s="212"/>
    </row>
    <row r="26" spans="1:7" ht="26.25" customHeight="1" x14ac:dyDescent="0.4">
      <c r="A26" s="227" t="s">
        <v>4</v>
      </c>
      <c r="B26" s="217" t="s">
        <v>117</v>
      </c>
      <c r="C26" s="217"/>
      <c r="D26" s="212"/>
      <c r="E26" s="212"/>
      <c r="F26" s="212"/>
      <c r="G26" s="212"/>
    </row>
    <row r="27" spans="1:7" ht="26.25" customHeight="1" x14ac:dyDescent="0.4">
      <c r="A27" s="228" t="s">
        <v>40</v>
      </c>
      <c r="B27" s="220" t="s">
        <v>118</v>
      </c>
      <c r="C27" s="220"/>
      <c r="D27" s="212"/>
      <c r="E27" s="212"/>
      <c r="F27" s="212"/>
      <c r="G27" s="212"/>
    </row>
    <row r="28" spans="1:7" ht="27" customHeight="1" thickBot="1" x14ac:dyDescent="0.45">
      <c r="A28" s="228" t="s">
        <v>6</v>
      </c>
      <c r="B28" s="229">
        <v>99.7</v>
      </c>
      <c r="C28" s="212"/>
      <c r="D28" s="212"/>
      <c r="E28" s="212"/>
      <c r="F28" s="212"/>
      <c r="G28" s="212"/>
    </row>
    <row r="29" spans="1:7" ht="27" customHeight="1" thickBot="1" x14ac:dyDescent="0.45">
      <c r="A29" s="228" t="s">
        <v>41</v>
      </c>
      <c r="B29" s="230">
        <v>0</v>
      </c>
      <c r="C29" s="231" t="s">
        <v>42</v>
      </c>
      <c r="D29" s="232"/>
      <c r="E29" s="232"/>
      <c r="F29" s="232"/>
      <c r="G29" s="233"/>
    </row>
    <row r="30" spans="1:7" ht="19.5" customHeight="1" thickBot="1" x14ac:dyDescent="0.35">
      <c r="A30" s="228" t="s">
        <v>43</v>
      </c>
      <c r="B30" s="234">
        <f>B28-B29</f>
        <v>99.7</v>
      </c>
      <c r="C30" s="235"/>
      <c r="D30" s="235"/>
      <c r="E30" s="235"/>
      <c r="F30" s="235"/>
      <c r="G30" s="235"/>
    </row>
    <row r="31" spans="1:7" ht="27" customHeight="1" thickBot="1" x14ac:dyDescent="0.45">
      <c r="A31" s="228" t="s">
        <v>44</v>
      </c>
      <c r="B31" s="236">
        <v>1</v>
      </c>
      <c r="C31" s="231" t="s">
        <v>45</v>
      </c>
      <c r="D31" s="232"/>
      <c r="E31" s="232"/>
      <c r="F31" s="232"/>
      <c r="G31" s="233"/>
    </row>
    <row r="32" spans="1:7" ht="27" customHeight="1" thickBot="1" x14ac:dyDescent="0.45">
      <c r="A32" s="228" t="s">
        <v>46</v>
      </c>
      <c r="B32" s="236">
        <v>1</v>
      </c>
      <c r="C32" s="231" t="s">
        <v>47</v>
      </c>
      <c r="D32" s="232"/>
      <c r="E32" s="232"/>
      <c r="F32" s="232"/>
      <c r="G32" s="233"/>
    </row>
    <row r="33" spans="1:7" ht="18.75" customHeight="1" x14ac:dyDescent="0.3">
      <c r="A33" s="228"/>
      <c r="B33" s="237"/>
      <c r="C33" s="238"/>
      <c r="D33" s="238"/>
      <c r="E33" s="238"/>
      <c r="F33" s="238"/>
      <c r="G33" s="238"/>
    </row>
    <row r="34" spans="1:7" ht="18.75" customHeight="1" x14ac:dyDescent="0.3">
      <c r="A34" s="228" t="s">
        <v>48</v>
      </c>
      <c r="B34" s="239">
        <f>B31/B32</f>
        <v>1</v>
      </c>
      <c r="C34" s="212" t="s">
        <v>49</v>
      </c>
      <c r="D34" s="212"/>
      <c r="E34" s="212"/>
      <c r="F34" s="212"/>
      <c r="G34" s="212"/>
    </row>
    <row r="35" spans="1:7" ht="19.5" customHeight="1" thickBot="1" x14ac:dyDescent="0.35">
      <c r="A35" s="228"/>
      <c r="B35" s="234"/>
      <c r="C35" s="240"/>
      <c r="D35" s="240"/>
      <c r="E35" s="240"/>
      <c r="F35" s="240"/>
      <c r="G35" s="212"/>
    </row>
    <row r="36" spans="1:7" ht="27" customHeight="1" thickBot="1" x14ac:dyDescent="0.45">
      <c r="A36" s="241" t="s">
        <v>50</v>
      </c>
      <c r="B36" s="242">
        <v>50</v>
      </c>
      <c r="C36" s="212"/>
      <c r="D36" s="243" t="s">
        <v>51</v>
      </c>
      <c r="E36" s="244"/>
      <c r="F36" s="243" t="s">
        <v>52</v>
      </c>
      <c r="G36" s="245"/>
    </row>
    <row r="37" spans="1:7" ht="26.25" customHeight="1" x14ac:dyDescent="0.4">
      <c r="A37" s="246" t="s">
        <v>53</v>
      </c>
      <c r="B37" s="247">
        <v>3</v>
      </c>
      <c r="C37" s="248" t="s">
        <v>54</v>
      </c>
      <c r="D37" s="249" t="s">
        <v>55</v>
      </c>
      <c r="E37" s="250" t="s">
        <v>56</v>
      </c>
      <c r="F37" s="249" t="s">
        <v>55</v>
      </c>
      <c r="G37" s="251" t="s">
        <v>56</v>
      </c>
    </row>
    <row r="38" spans="1:7" ht="26.25" customHeight="1" x14ac:dyDescent="0.4">
      <c r="A38" s="246" t="s">
        <v>57</v>
      </c>
      <c r="B38" s="247">
        <v>25</v>
      </c>
      <c r="C38" s="252">
        <v>1</v>
      </c>
      <c r="D38" s="253">
        <v>75325198</v>
      </c>
      <c r="E38" s="254">
        <f>IF(ISBLANK(D38),"-",$D$48/$D$45*D38)</f>
        <v>74597011.809520185</v>
      </c>
      <c r="F38" s="253">
        <v>72206622</v>
      </c>
      <c r="G38" s="255">
        <f>IF(ISBLANK(F38),"-",$D$48/$F$45*F38)</f>
        <v>73992535.432205886</v>
      </c>
    </row>
    <row r="39" spans="1:7" ht="26.25" customHeight="1" x14ac:dyDescent="0.4">
      <c r="A39" s="246" t="s">
        <v>58</v>
      </c>
      <c r="B39" s="247">
        <v>1</v>
      </c>
      <c r="C39" s="256">
        <v>2</v>
      </c>
      <c r="D39" s="257">
        <v>75238770</v>
      </c>
      <c r="E39" s="258">
        <f>IF(ISBLANK(D39),"-",$D$48/$D$45*D39)</f>
        <v>74511419.329077274</v>
      </c>
      <c r="F39" s="257">
        <v>72271813</v>
      </c>
      <c r="G39" s="259">
        <f>IF(ISBLANK(F39),"-",$D$48/$F$45*F39)</f>
        <v>74059338.825630963</v>
      </c>
    </row>
    <row r="40" spans="1:7" ht="26.25" customHeight="1" x14ac:dyDescent="0.4">
      <c r="A40" s="246" t="s">
        <v>59</v>
      </c>
      <c r="B40" s="247">
        <v>1</v>
      </c>
      <c r="C40" s="256">
        <v>3</v>
      </c>
      <c r="D40" s="257">
        <v>75327969</v>
      </c>
      <c r="E40" s="258">
        <f>IF(ISBLANK(D40),"-",$D$48/$D$45*D40)</f>
        <v>74599756.021619365</v>
      </c>
      <c r="F40" s="257">
        <v>72238857</v>
      </c>
      <c r="G40" s="259">
        <f>IF(ISBLANK(F40),"-",$D$48/$F$45*F40)</f>
        <v>74025567.712536871</v>
      </c>
    </row>
    <row r="41" spans="1:7" ht="26.25" customHeight="1" x14ac:dyDescent="0.4">
      <c r="A41" s="246" t="s">
        <v>60</v>
      </c>
      <c r="B41" s="247">
        <v>1</v>
      </c>
      <c r="C41" s="260">
        <v>4</v>
      </c>
      <c r="D41" s="261"/>
      <c r="E41" s="262" t="str">
        <f>IF(ISBLANK(D41),"-",$D$48/$D$45*D41)</f>
        <v>-</v>
      </c>
      <c r="F41" s="261"/>
      <c r="G41" s="263" t="str">
        <f>IF(ISBLANK(F41),"-",$D$48/$F$45*F41)</f>
        <v>-</v>
      </c>
    </row>
    <row r="42" spans="1:7" ht="27" customHeight="1" thickBot="1" x14ac:dyDescent="0.45">
      <c r="A42" s="246" t="s">
        <v>61</v>
      </c>
      <c r="B42" s="247">
        <v>1</v>
      </c>
      <c r="C42" s="264" t="s">
        <v>62</v>
      </c>
      <c r="D42" s="265">
        <f>AVERAGE(D38:D41)</f>
        <v>75297312.333333328</v>
      </c>
      <c r="E42" s="266">
        <f>AVERAGE(E38:E41)</f>
        <v>74569395.720072269</v>
      </c>
      <c r="F42" s="265">
        <f>AVERAGE(F38:F41)</f>
        <v>72239097.333333328</v>
      </c>
      <c r="G42" s="267">
        <f>AVERAGE(G38:G41)</f>
        <v>74025813.990124568</v>
      </c>
    </row>
    <row r="43" spans="1:7" ht="26.25" customHeight="1" x14ac:dyDescent="0.4">
      <c r="A43" s="246" t="s">
        <v>63</v>
      </c>
      <c r="B43" s="247">
        <v>1</v>
      </c>
      <c r="C43" s="268" t="s">
        <v>64</v>
      </c>
      <c r="D43" s="269">
        <v>25.32</v>
      </c>
      <c r="E43" s="212"/>
      <c r="F43" s="269">
        <v>24.47</v>
      </c>
      <c r="G43" s="212"/>
    </row>
    <row r="44" spans="1:7" ht="26.25" customHeight="1" x14ac:dyDescent="0.4">
      <c r="A44" s="246" t="s">
        <v>65</v>
      </c>
      <c r="B44" s="247">
        <v>1</v>
      </c>
      <c r="C44" s="270" t="s">
        <v>66</v>
      </c>
      <c r="D44" s="271">
        <f>D43*$B$34</f>
        <v>25.32</v>
      </c>
      <c r="E44" s="272"/>
      <c r="F44" s="271">
        <f>F43*$B$34</f>
        <v>24.47</v>
      </c>
      <c r="G44" s="212"/>
    </row>
    <row r="45" spans="1:7" ht="19.5" customHeight="1" thickBot="1" x14ac:dyDescent="0.35">
      <c r="A45" s="246" t="s">
        <v>67</v>
      </c>
      <c r="B45" s="273">
        <f>(B44/B43)*(B42/B41)*(B40/B39)*(B38/B37)*B36</f>
        <v>416.66666666666669</v>
      </c>
      <c r="C45" s="270" t="s">
        <v>68</v>
      </c>
      <c r="D45" s="274">
        <f>D44*$B$30/100</f>
        <v>25.244039999999998</v>
      </c>
      <c r="E45" s="275"/>
      <c r="F45" s="274">
        <f>F44*$B$30/100</f>
        <v>24.39659</v>
      </c>
      <c r="G45" s="212"/>
    </row>
    <row r="46" spans="1:7" ht="19.5" customHeight="1" thickBot="1" x14ac:dyDescent="0.35">
      <c r="A46" s="276" t="s">
        <v>69</v>
      </c>
      <c r="B46" s="277"/>
      <c r="C46" s="270" t="s">
        <v>70</v>
      </c>
      <c r="D46" s="271">
        <f>D45/$B$45</f>
        <v>6.0585695999999994E-2</v>
      </c>
      <c r="E46" s="275"/>
      <c r="F46" s="278">
        <f>F45/$B$45</f>
        <v>5.8551816E-2</v>
      </c>
      <c r="G46" s="212"/>
    </row>
    <row r="47" spans="1:7" ht="27" customHeight="1" thickBot="1" x14ac:dyDescent="0.45">
      <c r="A47" s="279"/>
      <c r="B47" s="280"/>
      <c r="C47" s="281" t="s">
        <v>71</v>
      </c>
      <c r="D47" s="282">
        <v>0.06</v>
      </c>
      <c r="E47" s="212"/>
      <c r="F47" s="283"/>
      <c r="G47" s="212"/>
    </row>
    <row r="48" spans="1:7" ht="18.75" customHeight="1" x14ac:dyDescent="0.3">
      <c r="A48" s="212"/>
      <c r="B48" s="212"/>
      <c r="C48" s="284" t="s">
        <v>72</v>
      </c>
      <c r="D48" s="274">
        <f>D47*$B$45</f>
        <v>25</v>
      </c>
      <c r="E48" s="212"/>
      <c r="F48" s="283"/>
      <c r="G48" s="212"/>
    </row>
    <row r="49" spans="1:7" ht="19.5" customHeight="1" thickBot="1" x14ac:dyDescent="0.35">
      <c r="A49" s="212"/>
      <c r="B49" s="212"/>
      <c r="C49" s="228" t="s">
        <v>73</v>
      </c>
      <c r="D49" s="285">
        <f>D48/B34</f>
        <v>25</v>
      </c>
      <c r="E49" s="212"/>
      <c r="F49" s="283"/>
      <c r="G49" s="212"/>
    </row>
    <row r="50" spans="1:7" ht="18.75" customHeight="1" x14ac:dyDescent="0.3">
      <c r="A50" s="212"/>
      <c r="B50" s="212"/>
      <c r="C50" s="241" t="s">
        <v>74</v>
      </c>
      <c r="D50" s="286">
        <f>AVERAGE(E38:E41,G38:G41)</f>
        <v>74297604.855098426</v>
      </c>
      <c r="E50" s="212"/>
      <c r="F50" s="287"/>
      <c r="G50" s="212"/>
    </row>
    <row r="51" spans="1:7" ht="18.75" customHeight="1" x14ac:dyDescent="0.3">
      <c r="A51" s="212"/>
      <c r="B51" s="212"/>
      <c r="C51" s="246" t="s">
        <v>75</v>
      </c>
      <c r="D51" s="288">
        <f>STDEV(E38:E41,G38:G41)/D50</f>
        <v>4.0400521893281718E-3</v>
      </c>
      <c r="E51" s="212"/>
      <c r="F51" s="287"/>
      <c r="G51" s="212"/>
    </row>
    <row r="52" spans="1:7" ht="19.5" customHeight="1" thickBot="1" x14ac:dyDescent="0.35">
      <c r="A52" s="212"/>
      <c r="B52" s="212"/>
      <c r="C52" s="289" t="s">
        <v>19</v>
      </c>
      <c r="D52" s="290">
        <f>COUNT(E38:E41,G38:G41)</f>
        <v>6</v>
      </c>
      <c r="E52" s="212"/>
      <c r="F52" s="287"/>
      <c r="G52" s="212"/>
    </row>
    <row r="53" spans="1:7" ht="18.75" customHeight="1" x14ac:dyDescent="0.3">
      <c r="A53" s="212"/>
      <c r="B53" s="212"/>
      <c r="C53" s="212"/>
      <c r="D53" s="212"/>
      <c r="E53" s="212"/>
      <c r="F53" s="212"/>
      <c r="G53" s="212"/>
    </row>
    <row r="54" spans="1:7" ht="18.75" customHeight="1" x14ac:dyDescent="0.3">
      <c r="A54" s="215" t="s">
        <v>1</v>
      </c>
      <c r="B54" s="291" t="s">
        <v>76</v>
      </c>
      <c r="C54" s="212"/>
      <c r="D54" s="212"/>
      <c r="E54" s="212"/>
      <c r="F54" s="212"/>
      <c r="G54" s="212"/>
    </row>
    <row r="55" spans="1:7" ht="18.75" customHeight="1" x14ac:dyDescent="0.3">
      <c r="A55" s="212" t="s">
        <v>77</v>
      </c>
      <c r="B55" s="292" t="str">
        <f>B21</f>
        <v>Each ampoule contains Levonorgestrel BP 75 mg</v>
      </c>
      <c r="C55" s="212"/>
      <c r="D55" s="212"/>
      <c r="E55" s="212"/>
      <c r="F55" s="212"/>
      <c r="G55" s="212"/>
    </row>
    <row r="56" spans="1:7" ht="26.25" customHeight="1" x14ac:dyDescent="0.4">
      <c r="A56" s="292" t="s">
        <v>78</v>
      </c>
      <c r="B56" s="229">
        <v>150</v>
      </c>
      <c r="C56" s="212" t="str">
        <f>B20</f>
        <v>Levonorgestrel BP 75MG</v>
      </c>
      <c r="D56" s="212"/>
      <c r="E56" s="212"/>
      <c r="F56" s="212"/>
      <c r="G56" s="212"/>
    </row>
    <row r="57" spans="1:7" ht="17.25" customHeight="1" thickBot="1" x14ac:dyDescent="0.35">
      <c r="A57" s="293"/>
      <c r="B57" s="293"/>
      <c r="C57" s="293"/>
      <c r="D57" s="294"/>
      <c r="E57" s="294"/>
      <c r="F57" s="294"/>
      <c r="G57" s="294"/>
    </row>
    <row r="58" spans="1:7" ht="57.75" customHeight="1" x14ac:dyDescent="0.4">
      <c r="A58" s="241" t="s">
        <v>79</v>
      </c>
      <c r="B58" s="242">
        <v>100</v>
      </c>
      <c r="C58" s="295" t="s">
        <v>80</v>
      </c>
      <c r="D58" s="296" t="s">
        <v>81</v>
      </c>
      <c r="E58" s="297" t="s">
        <v>82</v>
      </c>
      <c r="F58" s="298" t="s">
        <v>83</v>
      </c>
      <c r="G58" s="299" t="s">
        <v>84</v>
      </c>
    </row>
    <row r="59" spans="1:7" ht="26.25" customHeight="1" x14ac:dyDescent="0.4">
      <c r="A59" s="246" t="s">
        <v>53</v>
      </c>
      <c r="B59" s="247">
        <v>4</v>
      </c>
      <c r="C59" s="300">
        <v>1</v>
      </c>
      <c r="D59" s="301">
        <v>75320191</v>
      </c>
      <c r="E59" s="302">
        <f t="shared" ref="E59:E68" si="0">IF(ISBLANK(D59),"-",D59/$D$50*$D$47*$B$67)</f>
        <v>152.06450695193183</v>
      </c>
      <c r="F59" s="303">
        <f t="shared" ref="F59:F68" si="1">IF(ISBLANK(D59),"-",E59/$E$70*100)</f>
        <v>99.960166532047282</v>
      </c>
      <c r="G59" s="304">
        <f t="shared" ref="G59:G68" si="2">IF(ISBLANK(D59),"-",E59/$B$56*100)</f>
        <v>101.37633796795456</v>
      </c>
    </row>
    <row r="60" spans="1:7" ht="26.25" customHeight="1" x14ac:dyDescent="0.4">
      <c r="A60" s="246" t="s">
        <v>57</v>
      </c>
      <c r="B60" s="247">
        <v>100</v>
      </c>
      <c r="C60" s="305">
        <v>2</v>
      </c>
      <c r="D60" s="306">
        <v>75672166</v>
      </c>
      <c r="E60" s="307">
        <f t="shared" si="0"/>
        <v>152.77511195868769</v>
      </c>
      <c r="F60" s="308">
        <f t="shared" si="1"/>
        <v>100.42728536363809</v>
      </c>
      <c r="G60" s="309">
        <f t="shared" si="2"/>
        <v>101.85007463912513</v>
      </c>
    </row>
    <row r="61" spans="1:7" ht="26.25" customHeight="1" x14ac:dyDescent="0.4">
      <c r="A61" s="246" t="s">
        <v>58</v>
      </c>
      <c r="B61" s="247">
        <v>1</v>
      </c>
      <c r="C61" s="305">
        <v>3</v>
      </c>
      <c r="D61" s="306">
        <v>74579799</v>
      </c>
      <c r="E61" s="307">
        <f t="shared" si="0"/>
        <v>150.56972390722134</v>
      </c>
      <c r="F61" s="308">
        <f t="shared" si="1"/>
        <v>98.977565364466642</v>
      </c>
      <c r="G61" s="309">
        <f t="shared" si="2"/>
        <v>100.37981593814756</v>
      </c>
    </row>
    <row r="62" spans="1:7" ht="26.25" customHeight="1" x14ac:dyDescent="0.4">
      <c r="A62" s="246" t="s">
        <v>59</v>
      </c>
      <c r="B62" s="310">
        <v>1</v>
      </c>
      <c r="C62" s="305">
        <v>4</v>
      </c>
      <c r="D62" s="306">
        <v>73263895</v>
      </c>
      <c r="E62" s="307">
        <f t="shared" si="0"/>
        <v>147.91303530487735</v>
      </c>
      <c r="F62" s="308">
        <f t="shared" si="1"/>
        <v>97.231181277626163</v>
      </c>
      <c r="G62" s="309">
        <f t="shared" si="2"/>
        <v>98.60869020325157</v>
      </c>
    </row>
    <row r="63" spans="1:7" ht="26.25" customHeight="1" x14ac:dyDescent="0.4">
      <c r="A63" s="246" t="s">
        <v>60</v>
      </c>
      <c r="B63" s="247">
        <v>1</v>
      </c>
      <c r="C63" s="305">
        <v>5</v>
      </c>
      <c r="D63" s="306">
        <v>75808094</v>
      </c>
      <c r="E63" s="307">
        <f t="shared" si="0"/>
        <v>153.04953803258016</v>
      </c>
      <c r="F63" s="308">
        <f t="shared" si="1"/>
        <v>100.6076803591363</v>
      </c>
      <c r="G63" s="309">
        <f t="shared" si="2"/>
        <v>102.03302535505343</v>
      </c>
    </row>
    <row r="64" spans="1:7" ht="26.25" customHeight="1" x14ac:dyDescent="0.4">
      <c r="A64" s="246" t="s">
        <v>61</v>
      </c>
      <c r="B64" s="247">
        <v>1</v>
      </c>
      <c r="C64" s="305">
        <v>6</v>
      </c>
      <c r="D64" s="306">
        <v>75760173</v>
      </c>
      <c r="E64" s="307">
        <f t="shared" si="0"/>
        <v>152.95278996090252</v>
      </c>
      <c r="F64" s="308">
        <f t="shared" si="1"/>
        <v>100.544082656093</v>
      </c>
      <c r="G64" s="309">
        <f t="shared" si="2"/>
        <v>101.96852664060168</v>
      </c>
    </row>
    <row r="65" spans="1:7" ht="26.25" customHeight="1" x14ac:dyDescent="0.4">
      <c r="A65" s="246" t="s">
        <v>63</v>
      </c>
      <c r="B65" s="247">
        <v>1</v>
      </c>
      <c r="C65" s="305">
        <v>7</v>
      </c>
      <c r="D65" s="306">
        <v>75481010</v>
      </c>
      <c r="E65" s="307">
        <f t="shared" si="0"/>
        <v>152.38918565519617</v>
      </c>
      <c r="F65" s="308">
        <f t="shared" si="1"/>
        <v>100.17359527947991</v>
      </c>
      <c r="G65" s="309">
        <f t="shared" si="2"/>
        <v>101.59279043679746</v>
      </c>
    </row>
    <row r="66" spans="1:7" ht="26.25" customHeight="1" x14ac:dyDescent="0.4">
      <c r="A66" s="246" t="s">
        <v>65</v>
      </c>
      <c r="B66" s="247">
        <v>1</v>
      </c>
      <c r="C66" s="305">
        <v>8</v>
      </c>
      <c r="D66" s="306">
        <v>75123816</v>
      </c>
      <c r="E66" s="307">
        <f t="shared" si="0"/>
        <v>151.66804396961297</v>
      </c>
      <c r="F66" s="308">
        <f t="shared" si="1"/>
        <v>99.699550123058984</v>
      </c>
      <c r="G66" s="309">
        <f t="shared" si="2"/>
        <v>101.1120293130753</v>
      </c>
    </row>
    <row r="67" spans="1:7" ht="27" customHeight="1" thickBot="1" x14ac:dyDescent="0.45">
      <c r="A67" s="246" t="s">
        <v>67</v>
      </c>
      <c r="B67" s="273">
        <f>(B66/B65)*(B64/B63)*(B62/B61)*(B60/B59)*B58</f>
        <v>2500</v>
      </c>
      <c r="C67" s="305">
        <v>9</v>
      </c>
      <c r="D67" s="306">
        <v>75942394</v>
      </c>
      <c r="E67" s="307">
        <f t="shared" si="0"/>
        <v>153.32067732488022</v>
      </c>
      <c r="F67" s="308">
        <f t="shared" si="1"/>
        <v>100.78591477658824</v>
      </c>
      <c r="G67" s="309">
        <f t="shared" si="2"/>
        <v>102.21378488325348</v>
      </c>
    </row>
    <row r="68" spans="1:7" ht="27" customHeight="1" thickBot="1" x14ac:dyDescent="0.45">
      <c r="A68" s="276" t="s">
        <v>69</v>
      </c>
      <c r="B68" s="311"/>
      <c r="C68" s="312">
        <v>10</v>
      </c>
      <c r="D68" s="313">
        <v>76550518</v>
      </c>
      <c r="E68" s="314">
        <f t="shared" si="0"/>
        <v>154.54842349755836</v>
      </c>
      <c r="F68" s="315">
        <f t="shared" si="1"/>
        <v>101.59297826786555</v>
      </c>
      <c r="G68" s="316">
        <f t="shared" si="2"/>
        <v>103.03228233170559</v>
      </c>
    </row>
    <row r="69" spans="1:7" ht="19.5" customHeight="1" thickBot="1" x14ac:dyDescent="0.35">
      <c r="A69" s="279"/>
      <c r="B69" s="317"/>
      <c r="C69" s="305"/>
      <c r="D69" s="275"/>
      <c r="E69" s="212"/>
      <c r="F69" s="294"/>
      <c r="G69" s="318"/>
    </row>
    <row r="70" spans="1:7" ht="26.25" customHeight="1" x14ac:dyDescent="0.4">
      <c r="A70" s="294"/>
      <c r="B70" s="294"/>
      <c r="C70" s="305" t="s">
        <v>85</v>
      </c>
      <c r="D70" s="319"/>
      <c r="E70" s="320">
        <f>AVERAGE(E59:E68)</f>
        <v>152.12510365634483</v>
      </c>
      <c r="F70" s="320">
        <f>AVERAGE(F59:F68)</f>
        <v>100.00000000000001</v>
      </c>
      <c r="G70" s="321">
        <f>AVERAGE(G59:G68)</f>
        <v>101.41673577089657</v>
      </c>
    </row>
    <row r="71" spans="1:7" ht="26.25" customHeight="1" x14ac:dyDescent="0.4">
      <c r="A71" s="294"/>
      <c r="B71" s="294"/>
      <c r="C71" s="305"/>
      <c r="D71" s="319"/>
      <c r="E71" s="322">
        <f>STDEV(E59:E68)/E70</f>
        <v>1.194284434367807E-2</v>
      </c>
      <c r="F71" s="322">
        <f>STDEV(F59:F68)/F70</f>
        <v>1.1942844343678058E-2</v>
      </c>
      <c r="G71" s="323">
        <f>STDEV(G59:G68)/G70</f>
        <v>1.1942844343678089E-2</v>
      </c>
    </row>
    <row r="72" spans="1:7" ht="27" customHeight="1" thickBot="1" x14ac:dyDescent="0.45">
      <c r="A72" s="294"/>
      <c r="B72" s="294"/>
      <c r="C72" s="312"/>
      <c r="D72" s="324"/>
      <c r="E72" s="325">
        <f>COUNT(E59:E68)</f>
        <v>10</v>
      </c>
      <c r="F72" s="325">
        <f>COUNT(F59:F68)</f>
        <v>10</v>
      </c>
      <c r="G72" s="326">
        <f>COUNT(G59:G68)</f>
        <v>10</v>
      </c>
    </row>
    <row r="73" spans="1:7" ht="18.75" customHeight="1" x14ac:dyDescent="0.3">
      <c r="A73" s="294"/>
      <c r="B73" s="212"/>
      <c r="C73" s="212"/>
      <c r="D73" s="272"/>
      <c r="E73" s="319"/>
      <c r="F73" s="212"/>
      <c r="G73" s="327"/>
    </row>
    <row r="74" spans="1:7" ht="18.75" customHeight="1" x14ac:dyDescent="0.3">
      <c r="A74" s="227" t="s">
        <v>86</v>
      </c>
      <c r="B74" s="228" t="s">
        <v>87</v>
      </c>
      <c r="C74" s="328" t="str">
        <f>B20</f>
        <v>Levonorgestrel BP 75MG</v>
      </c>
      <c r="D74" s="328"/>
      <c r="E74" s="212" t="s">
        <v>88</v>
      </c>
      <c r="F74" s="212"/>
      <c r="G74" s="329">
        <f>G70</f>
        <v>101.41673577089657</v>
      </c>
    </row>
    <row r="75" spans="1:7" ht="18.75" customHeight="1" x14ac:dyDescent="0.3">
      <c r="A75" s="227"/>
      <c r="B75" s="228"/>
      <c r="C75" s="234"/>
      <c r="D75" s="234"/>
      <c r="E75" s="212"/>
      <c r="F75" s="212"/>
      <c r="G75" s="330"/>
    </row>
    <row r="76" spans="1:7" ht="18.75" customHeight="1" x14ac:dyDescent="0.3">
      <c r="A76" s="215" t="s">
        <v>1</v>
      </c>
      <c r="B76" s="226" t="s">
        <v>89</v>
      </c>
      <c r="C76" s="212"/>
      <c r="D76" s="212"/>
      <c r="E76" s="212"/>
      <c r="F76" s="212"/>
      <c r="G76" s="294"/>
    </row>
    <row r="77" spans="1:7" ht="18.75" customHeight="1" x14ac:dyDescent="0.3">
      <c r="A77" s="215"/>
      <c r="B77" s="291"/>
      <c r="C77" s="212"/>
      <c r="D77" s="212"/>
      <c r="E77" s="212"/>
      <c r="F77" s="212"/>
      <c r="G77" s="294"/>
    </row>
    <row r="78" spans="1:7" ht="18.75" customHeight="1" x14ac:dyDescent="0.3">
      <c r="A78" s="294"/>
      <c r="B78" s="331" t="s">
        <v>90</v>
      </c>
      <c r="C78" s="332"/>
      <c r="D78" s="212"/>
      <c r="E78" s="294"/>
      <c r="F78" s="294"/>
      <c r="G78" s="294"/>
    </row>
    <row r="79" spans="1:7" ht="18.75" customHeight="1" x14ac:dyDescent="0.3">
      <c r="A79" s="294"/>
      <c r="B79" s="333" t="s">
        <v>91</v>
      </c>
      <c r="C79" s="334">
        <f>G70</f>
        <v>101.41673577089657</v>
      </c>
      <c r="D79" s="212"/>
      <c r="E79" s="294"/>
      <c r="F79" s="294"/>
      <c r="G79" s="294"/>
    </row>
    <row r="80" spans="1:7" ht="26.25" customHeight="1" x14ac:dyDescent="0.4">
      <c r="A80" s="294"/>
      <c r="B80" s="333" t="s">
        <v>92</v>
      </c>
      <c r="C80" s="335">
        <v>2.4</v>
      </c>
      <c r="D80" s="212"/>
      <c r="E80" s="294"/>
      <c r="F80" s="294"/>
      <c r="G80" s="294"/>
    </row>
    <row r="81" spans="1:7" ht="18.75" customHeight="1" x14ac:dyDescent="0.3">
      <c r="A81" s="294"/>
      <c r="B81" s="333" t="s">
        <v>93</v>
      </c>
      <c r="C81" s="334">
        <f>STDEV(G59:G68)</f>
        <v>1.2112042891557473</v>
      </c>
      <c r="D81" s="212"/>
      <c r="E81" s="294"/>
      <c r="F81" s="294"/>
      <c r="G81" s="294"/>
    </row>
    <row r="82" spans="1:7" ht="18.75" customHeight="1" x14ac:dyDescent="0.3">
      <c r="A82" s="294"/>
      <c r="B82" s="333" t="s">
        <v>94</v>
      </c>
      <c r="C82" s="334">
        <f>IF(OR(G70&lt;98.5,G70&gt;101.5),(IF(98.5&gt;G70,98.5,101.5)),C79)</f>
        <v>101.41673577089657</v>
      </c>
      <c r="D82" s="212"/>
      <c r="E82" s="294"/>
      <c r="F82" s="294"/>
      <c r="G82" s="294"/>
    </row>
    <row r="83" spans="1:7" ht="18.75" customHeight="1" x14ac:dyDescent="0.3">
      <c r="A83" s="294"/>
      <c r="B83" s="333" t="s">
        <v>95</v>
      </c>
      <c r="C83" s="336">
        <f>ABS(C82-C79)+(C80*C81)</f>
        <v>2.9068902939737935</v>
      </c>
      <c r="D83" s="212"/>
      <c r="E83" s="294"/>
      <c r="F83" s="294"/>
      <c r="G83" s="294"/>
    </row>
    <row r="84" spans="1:7" ht="18" customHeight="1" thickBot="1" x14ac:dyDescent="0.35">
      <c r="A84" s="292"/>
      <c r="B84" s="337"/>
      <c r="C84" s="212"/>
      <c r="D84" s="212"/>
      <c r="E84" s="212"/>
      <c r="F84" s="212"/>
      <c r="G84" s="212"/>
    </row>
    <row r="85" spans="1:7" ht="18.75" hidden="1" customHeight="1" thickBot="1" x14ac:dyDescent="0.35">
      <c r="A85" s="226" t="s">
        <v>96</v>
      </c>
      <c r="B85" s="226" t="s">
        <v>97</v>
      </c>
      <c r="C85" s="212"/>
      <c r="D85" s="212"/>
      <c r="E85" s="212"/>
      <c r="F85" s="212"/>
      <c r="G85" s="212"/>
    </row>
    <row r="86" spans="1:7" ht="18.75" hidden="1" customHeight="1" thickBot="1" x14ac:dyDescent="0.35">
      <c r="A86" s="226"/>
      <c r="B86" s="226"/>
      <c r="C86" s="212"/>
      <c r="D86" s="212"/>
      <c r="E86" s="212"/>
      <c r="F86" s="212"/>
      <c r="G86" s="212"/>
    </row>
    <row r="87" spans="1:7" ht="26.25" hidden="1" customHeight="1" thickBot="1" x14ac:dyDescent="0.45">
      <c r="A87" s="227" t="s">
        <v>4</v>
      </c>
      <c r="B87" s="217"/>
      <c r="C87" s="217"/>
      <c r="D87" s="212"/>
      <c r="E87" s="212"/>
      <c r="F87" s="212"/>
      <c r="G87" s="212"/>
    </row>
    <row r="88" spans="1:7" ht="26.25" hidden="1" customHeight="1" thickBot="1" x14ac:dyDescent="0.45">
      <c r="A88" s="228" t="s">
        <v>40</v>
      </c>
      <c r="B88" s="220"/>
      <c r="C88" s="220"/>
      <c r="D88" s="212"/>
      <c r="E88" s="212"/>
      <c r="F88" s="212"/>
      <c r="G88" s="212"/>
    </row>
    <row r="89" spans="1:7" ht="27" hidden="1" customHeight="1" thickBot="1" x14ac:dyDescent="0.45">
      <c r="A89" s="228" t="s">
        <v>6</v>
      </c>
      <c r="B89" s="229">
        <f>B32</f>
        <v>1</v>
      </c>
      <c r="C89" s="212"/>
      <c r="D89" s="212"/>
      <c r="E89" s="212"/>
      <c r="F89" s="212"/>
      <c r="G89" s="212"/>
    </row>
    <row r="90" spans="1:7" ht="27" hidden="1" customHeight="1" thickBot="1" x14ac:dyDescent="0.45">
      <c r="A90" s="228" t="s">
        <v>41</v>
      </c>
      <c r="B90" s="229">
        <f>B33</f>
        <v>0</v>
      </c>
      <c r="C90" s="338" t="s">
        <v>98</v>
      </c>
      <c r="D90" s="339"/>
      <c r="E90" s="339"/>
      <c r="F90" s="339"/>
      <c r="G90" s="340"/>
    </row>
    <row r="91" spans="1:7" ht="18.75" hidden="1" customHeight="1" thickBot="1" x14ac:dyDescent="0.35">
      <c r="A91" s="228" t="s">
        <v>43</v>
      </c>
      <c r="B91" s="234">
        <f>B89-B90</f>
        <v>1</v>
      </c>
      <c r="C91" s="235"/>
      <c r="D91" s="235"/>
      <c r="E91" s="235"/>
      <c r="F91" s="235"/>
      <c r="G91" s="341"/>
    </row>
    <row r="92" spans="1:7" ht="19.5" hidden="1" customHeight="1" thickBot="1" x14ac:dyDescent="0.35">
      <c r="A92" s="228"/>
      <c r="B92" s="234"/>
      <c r="C92" s="235"/>
      <c r="D92" s="235"/>
      <c r="E92" s="235"/>
      <c r="F92" s="235"/>
      <c r="G92" s="341"/>
    </row>
    <row r="93" spans="1:7" ht="27" hidden="1" customHeight="1" thickBot="1" x14ac:dyDescent="0.45">
      <c r="A93" s="228" t="s">
        <v>44</v>
      </c>
      <c r="B93" s="236">
        <v>1</v>
      </c>
      <c r="C93" s="231" t="s">
        <v>99</v>
      </c>
      <c r="D93" s="232"/>
      <c r="E93" s="232"/>
      <c r="F93" s="232"/>
      <c r="G93" s="232"/>
    </row>
    <row r="94" spans="1:7" ht="27" hidden="1" customHeight="1" thickBot="1" x14ac:dyDescent="0.45">
      <c r="A94" s="228" t="s">
        <v>46</v>
      </c>
      <c r="B94" s="236">
        <v>1</v>
      </c>
      <c r="C94" s="231" t="s">
        <v>100</v>
      </c>
      <c r="D94" s="232"/>
      <c r="E94" s="232"/>
      <c r="F94" s="232"/>
      <c r="G94" s="232"/>
    </row>
    <row r="95" spans="1:7" ht="18.75" hidden="1" customHeight="1" thickBot="1" x14ac:dyDescent="0.35">
      <c r="A95" s="228"/>
      <c r="B95" s="237"/>
      <c r="C95" s="238"/>
      <c r="D95" s="238"/>
      <c r="E95" s="238"/>
      <c r="F95" s="238"/>
      <c r="G95" s="238"/>
    </row>
    <row r="96" spans="1:7" ht="18.75" hidden="1" customHeight="1" thickBot="1" x14ac:dyDescent="0.35">
      <c r="A96" s="228" t="s">
        <v>48</v>
      </c>
      <c r="B96" s="239">
        <f>B93/B94</f>
        <v>1</v>
      </c>
      <c r="C96" s="212" t="s">
        <v>49</v>
      </c>
      <c r="D96" s="212"/>
      <c r="E96" s="212"/>
      <c r="F96" s="212"/>
      <c r="G96" s="212"/>
    </row>
    <row r="97" spans="1:7" ht="19.5" hidden="1" customHeight="1" thickBot="1" x14ac:dyDescent="0.35">
      <c r="A97" s="226"/>
      <c r="B97" s="226"/>
      <c r="C97" s="212"/>
      <c r="D97" s="212"/>
      <c r="E97" s="212"/>
      <c r="F97" s="212"/>
      <c r="G97" s="212"/>
    </row>
    <row r="98" spans="1:7" ht="27" hidden="1" customHeight="1" thickBot="1" x14ac:dyDescent="0.45">
      <c r="A98" s="241" t="s">
        <v>50</v>
      </c>
      <c r="B98" s="342">
        <v>1</v>
      </c>
      <c r="C98" s="212"/>
      <c r="D98" s="343" t="s">
        <v>51</v>
      </c>
      <c r="E98" s="344"/>
      <c r="F98" s="243" t="s">
        <v>52</v>
      </c>
      <c r="G98" s="245"/>
    </row>
    <row r="99" spans="1:7" ht="26.25" hidden="1" customHeight="1" thickBot="1" x14ac:dyDescent="0.45">
      <c r="A99" s="246" t="s">
        <v>53</v>
      </c>
      <c r="B99" s="345">
        <v>1</v>
      </c>
      <c r="C99" s="248" t="s">
        <v>54</v>
      </c>
      <c r="D99" s="249" t="s">
        <v>55</v>
      </c>
      <c r="E99" s="250" t="s">
        <v>56</v>
      </c>
      <c r="F99" s="249" t="s">
        <v>55</v>
      </c>
      <c r="G99" s="251" t="s">
        <v>56</v>
      </c>
    </row>
    <row r="100" spans="1:7" ht="1.5" hidden="1" customHeight="1" thickBot="1" x14ac:dyDescent="0.45">
      <c r="A100" s="246" t="s">
        <v>57</v>
      </c>
      <c r="B100" s="345">
        <v>1</v>
      </c>
      <c r="C100" s="252">
        <v>1</v>
      </c>
      <c r="D100" s="253"/>
      <c r="E100" s="346" t="str">
        <f>IF(ISBLANK(D100),"-",$D$110/$D$107*D100)</f>
        <v>-</v>
      </c>
      <c r="F100" s="347"/>
      <c r="G100" s="255" t="str">
        <f>IF(ISBLANK(F100),"-",$D$110/$F$107*F100)</f>
        <v>-</v>
      </c>
    </row>
    <row r="101" spans="1:7" ht="26.25" hidden="1" customHeight="1" thickBot="1" x14ac:dyDescent="0.45">
      <c r="A101" s="246" t="s">
        <v>58</v>
      </c>
      <c r="B101" s="345">
        <v>1</v>
      </c>
      <c r="C101" s="256">
        <v>2</v>
      </c>
      <c r="D101" s="257"/>
      <c r="E101" s="348" t="str">
        <f>IF(ISBLANK(D101),"-",$D$110/$D$107*D101)</f>
        <v>-</v>
      </c>
      <c r="F101" s="229"/>
      <c r="G101" s="259" t="str">
        <f>IF(ISBLANK(F101),"-",$D$110/$F$107*F101)</f>
        <v>-</v>
      </c>
    </row>
    <row r="102" spans="1:7" ht="26.25" hidden="1" customHeight="1" thickBot="1" x14ac:dyDescent="0.45">
      <c r="A102" s="246" t="s">
        <v>59</v>
      </c>
      <c r="B102" s="345">
        <v>1</v>
      </c>
      <c r="C102" s="256">
        <v>3</v>
      </c>
      <c r="D102" s="257"/>
      <c r="E102" s="348" t="str">
        <f>IF(ISBLANK(D102),"-",$D$110/$D$107*D102)</f>
        <v>-</v>
      </c>
      <c r="F102" s="349"/>
      <c r="G102" s="259" t="str">
        <f>IF(ISBLANK(F102),"-",$D$110/$F$107*F102)</f>
        <v>-</v>
      </c>
    </row>
    <row r="103" spans="1:7" ht="26.25" hidden="1" customHeight="1" thickBot="1" x14ac:dyDescent="0.45">
      <c r="A103" s="246" t="s">
        <v>60</v>
      </c>
      <c r="B103" s="345">
        <v>1</v>
      </c>
      <c r="C103" s="260">
        <v>4</v>
      </c>
      <c r="D103" s="261"/>
      <c r="E103" s="350" t="str">
        <f>IF(ISBLANK(D103),"-",$D$110/$D$107*D103)</f>
        <v>-</v>
      </c>
      <c r="F103" s="351"/>
      <c r="G103" s="263" t="str">
        <f>IF(ISBLANK(F103),"-",$D$110/$F$107*F103)</f>
        <v>-</v>
      </c>
    </row>
    <row r="104" spans="1:7" ht="27" hidden="1" customHeight="1" thickBot="1" x14ac:dyDescent="0.45">
      <c r="A104" s="246" t="s">
        <v>61</v>
      </c>
      <c r="B104" s="345">
        <v>1</v>
      </c>
      <c r="C104" s="264" t="s">
        <v>62</v>
      </c>
      <c r="D104" s="352" t="e">
        <f>AVERAGE(D100:D103)</f>
        <v>#DIV/0!</v>
      </c>
      <c r="E104" s="266" t="e">
        <f>AVERAGE(E100:E103)</f>
        <v>#DIV/0!</v>
      </c>
      <c r="F104" s="352" t="e">
        <f>AVERAGE(F100:F103)</f>
        <v>#DIV/0!</v>
      </c>
      <c r="G104" s="353" t="e">
        <f>AVERAGE(G100:G103)</f>
        <v>#DIV/0!</v>
      </c>
    </row>
    <row r="105" spans="1:7" ht="26.25" hidden="1" customHeight="1" thickBot="1" x14ac:dyDescent="0.45">
      <c r="A105" s="246" t="s">
        <v>63</v>
      </c>
      <c r="B105" s="345">
        <v>1</v>
      </c>
      <c r="C105" s="268" t="s">
        <v>64</v>
      </c>
      <c r="D105" s="354"/>
      <c r="E105" s="212"/>
      <c r="F105" s="269"/>
      <c r="G105" s="212"/>
    </row>
    <row r="106" spans="1:7" ht="26.25" hidden="1" customHeight="1" thickBot="1" x14ac:dyDescent="0.45">
      <c r="A106" s="246" t="s">
        <v>65</v>
      </c>
      <c r="B106" s="345">
        <v>1</v>
      </c>
      <c r="C106" s="270" t="s">
        <v>66</v>
      </c>
      <c r="D106" s="355">
        <f>D105*$B$96</f>
        <v>0</v>
      </c>
      <c r="E106" s="272"/>
      <c r="F106" s="271">
        <f>F105*$B$96</f>
        <v>0</v>
      </c>
      <c r="G106" s="212"/>
    </row>
    <row r="107" spans="1:7" ht="19.5" hidden="1" customHeight="1" thickBot="1" x14ac:dyDescent="0.35">
      <c r="A107" s="246" t="s">
        <v>67</v>
      </c>
      <c r="B107" s="256">
        <f>(B106/B105)*(B104/B103)*(B102/B101)*(B100/B99)*B98</f>
        <v>1</v>
      </c>
      <c r="C107" s="270" t="s">
        <v>68</v>
      </c>
      <c r="D107" s="356">
        <f>D106*$B$91/100</f>
        <v>0</v>
      </c>
      <c r="E107" s="275"/>
      <c r="F107" s="274">
        <f>F106*$B$91/100</f>
        <v>0</v>
      </c>
      <c r="G107" s="212"/>
    </row>
    <row r="108" spans="1:7" ht="19.5" hidden="1" customHeight="1" thickBot="1" x14ac:dyDescent="0.35">
      <c r="A108" s="276" t="s">
        <v>69</v>
      </c>
      <c r="B108" s="277"/>
      <c r="C108" s="270" t="s">
        <v>70</v>
      </c>
      <c r="D108" s="355">
        <f>D107/$B$107</f>
        <v>0</v>
      </c>
      <c r="E108" s="275"/>
      <c r="F108" s="278">
        <f>F107/$B$107</f>
        <v>0</v>
      </c>
      <c r="G108" s="357"/>
    </row>
    <row r="109" spans="1:7" ht="19.5" hidden="1" customHeight="1" thickBot="1" x14ac:dyDescent="0.35">
      <c r="A109" s="279"/>
      <c r="B109" s="280"/>
      <c r="C109" s="358" t="s">
        <v>71</v>
      </c>
      <c r="D109" s="359">
        <f>$B$56/$B$125</f>
        <v>150</v>
      </c>
      <c r="E109" s="212"/>
      <c r="F109" s="283"/>
      <c r="G109" s="360"/>
    </row>
    <row r="110" spans="1:7" ht="18.75" hidden="1" customHeight="1" thickBot="1" x14ac:dyDescent="0.35">
      <c r="A110" s="212"/>
      <c r="B110" s="212"/>
      <c r="C110" s="361" t="s">
        <v>72</v>
      </c>
      <c r="D110" s="355">
        <f>D109*$B$107</f>
        <v>150</v>
      </c>
      <c r="E110" s="212"/>
      <c r="F110" s="283"/>
      <c r="G110" s="357"/>
    </row>
    <row r="111" spans="1:7" ht="19.5" hidden="1" customHeight="1" thickBot="1" x14ac:dyDescent="0.35">
      <c r="A111" s="212"/>
      <c r="B111" s="212"/>
      <c r="C111" s="362" t="s">
        <v>73</v>
      </c>
      <c r="D111" s="363">
        <f>D110/B96</f>
        <v>150</v>
      </c>
      <c r="E111" s="212"/>
      <c r="F111" s="287"/>
      <c r="G111" s="357"/>
    </row>
    <row r="112" spans="1:7" ht="18.75" hidden="1" customHeight="1" thickBot="1" x14ac:dyDescent="0.35">
      <c r="A112" s="212"/>
      <c r="B112" s="212"/>
      <c r="C112" s="364" t="s">
        <v>74</v>
      </c>
      <c r="D112" s="365" t="e">
        <f>AVERAGE(E100:E103,G100:G103)</f>
        <v>#DIV/0!</v>
      </c>
      <c r="E112" s="212"/>
      <c r="F112" s="287"/>
      <c r="G112" s="360"/>
    </row>
    <row r="113" spans="1:7" ht="18.75" hidden="1" customHeight="1" thickBot="1" x14ac:dyDescent="0.35">
      <c r="A113" s="212"/>
      <c r="B113" s="212"/>
      <c r="C113" s="366" t="s">
        <v>75</v>
      </c>
      <c r="D113" s="367" t="e">
        <f>STDEV(E100:E103,G100:G103)/D112</f>
        <v>#DIV/0!</v>
      </c>
      <c r="E113" s="212"/>
      <c r="F113" s="287"/>
      <c r="G113" s="357"/>
    </row>
    <row r="114" spans="1:7" ht="19.5" hidden="1" customHeight="1" thickBot="1" x14ac:dyDescent="0.35">
      <c r="A114" s="212"/>
      <c r="B114" s="212"/>
      <c r="C114" s="368" t="s">
        <v>19</v>
      </c>
      <c r="D114" s="369">
        <f>COUNT(E100:E103,G100:G103)</f>
        <v>0</v>
      </c>
      <c r="E114" s="212"/>
      <c r="F114" s="287"/>
      <c r="G114" s="357"/>
    </row>
    <row r="115" spans="1:7" ht="19.5" hidden="1" customHeight="1" thickBot="1" x14ac:dyDescent="0.35">
      <c r="A115" s="215"/>
      <c r="B115" s="215"/>
      <c r="C115" s="215"/>
      <c r="D115" s="215"/>
      <c r="E115" s="215"/>
      <c r="F115" s="212"/>
      <c r="G115" s="212"/>
    </row>
    <row r="116" spans="1:7" ht="26.25" hidden="1" customHeight="1" thickBot="1" x14ac:dyDescent="0.45">
      <c r="A116" s="241" t="s">
        <v>101</v>
      </c>
      <c r="B116" s="342">
        <v>1</v>
      </c>
      <c r="C116" s="343" t="s">
        <v>102</v>
      </c>
      <c r="D116" s="370" t="s">
        <v>55</v>
      </c>
      <c r="E116" s="371" t="s">
        <v>103</v>
      </c>
      <c r="F116" s="372" t="s">
        <v>104</v>
      </c>
      <c r="G116" s="212"/>
    </row>
    <row r="117" spans="1:7" ht="1.5" hidden="1" customHeight="1" thickBot="1" x14ac:dyDescent="0.45">
      <c r="A117" s="246" t="s">
        <v>105</v>
      </c>
      <c r="B117" s="345">
        <v>1</v>
      </c>
      <c r="C117" s="305">
        <v>1</v>
      </c>
      <c r="D117" s="373"/>
      <c r="E117" s="302" t="str">
        <f t="shared" ref="E117:E122" si="3">IF(ISBLANK(D117),"-",D117/$D$112*$D$109*$B$125)</f>
        <v>-</v>
      </c>
      <c r="F117" s="374" t="str">
        <f t="shared" ref="F117:F122" si="4">IF(ISBLANK(D117), "-", E117/$B$56)</f>
        <v>-</v>
      </c>
      <c r="G117" s="212"/>
    </row>
    <row r="118" spans="1:7" ht="26.25" hidden="1" customHeight="1" thickBot="1" x14ac:dyDescent="0.45">
      <c r="A118" s="246" t="s">
        <v>106</v>
      </c>
      <c r="B118" s="345">
        <v>1</v>
      </c>
      <c r="C118" s="305">
        <v>2</v>
      </c>
      <c r="D118" s="373"/>
      <c r="E118" s="307" t="str">
        <f t="shared" si="3"/>
        <v>-</v>
      </c>
      <c r="F118" s="375" t="str">
        <f t="shared" si="4"/>
        <v>-</v>
      </c>
      <c r="G118" s="212"/>
    </row>
    <row r="119" spans="1:7" ht="26.25" hidden="1" customHeight="1" thickBot="1" x14ac:dyDescent="0.45">
      <c r="A119" s="246" t="s">
        <v>107</v>
      </c>
      <c r="B119" s="345">
        <v>1</v>
      </c>
      <c r="C119" s="305">
        <v>3</v>
      </c>
      <c r="D119" s="373"/>
      <c r="E119" s="307" t="str">
        <f t="shared" si="3"/>
        <v>-</v>
      </c>
      <c r="F119" s="375" t="str">
        <f t="shared" si="4"/>
        <v>-</v>
      </c>
      <c r="G119" s="212"/>
    </row>
    <row r="120" spans="1:7" ht="26.25" hidden="1" customHeight="1" thickBot="1" x14ac:dyDescent="0.45">
      <c r="A120" s="246" t="s">
        <v>108</v>
      </c>
      <c r="B120" s="345">
        <v>1</v>
      </c>
      <c r="C120" s="305">
        <v>4</v>
      </c>
      <c r="D120" s="373"/>
      <c r="E120" s="307" t="str">
        <f t="shared" si="3"/>
        <v>-</v>
      </c>
      <c r="F120" s="375" t="str">
        <f t="shared" si="4"/>
        <v>-</v>
      </c>
      <c r="G120" s="212"/>
    </row>
    <row r="121" spans="1:7" ht="26.25" hidden="1" customHeight="1" thickBot="1" x14ac:dyDescent="0.45">
      <c r="A121" s="246" t="s">
        <v>109</v>
      </c>
      <c r="B121" s="345">
        <v>1</v>
      </c>
      <c r="C121" s="305">
        <v>5</v>
      </c>
      <c r="D121" s="373"/>
      <c r="E121" s="307" t="str">
        <f t="shared" si="3"/>
        <v>-</v>
      </c>
      <c r="F121" s="375" t="str">
        <f t="shared" si="4"/>
        <v>-</v>
      </c>
      <c r="G121" s="212"/>
    </row>
    <row r="122" spans="1:7" ht="26.25" hidden="1" customHeight="1" thickBot="1" x14ac:dyDescent="0.45">
      <c r="A122" s="246" t="s">
        <v>110</v>
      </c>
      <c r="B122" s="345">
        <v>1</v>
      </c>
      <c r="C122" s="376">
        <v>6</v>
      </c>
      <c r="D122" s="377"/>
      <c r="E122" s="378" t="str">
        <f t="shared" si="3"/>
        <v>-</v>
      </c>
      <c r="F122" s="379" t="str">
        <f t="shared" si="4"/>
        <v>-</v>
      </c>
      <c r="G122" s="212"/>
    </row>
    <row r="123" spans="1:7" ht="26.25" hidden="1" customHeight="1" thickBot="1" x14ac:dyDescent="0.45">
      <c r="A123" s="246" t="s">
        <v>111</v>
      </c>
      <c r="B123" s="345">
        <v>1</v>
      </c>
      <c r="C123" s="305"/>
      <c r="D123" s="272"/>
      <c r="E123" s="212"/>
      <c r="F123" s="309"/>
      <c r="G123" s="212"/>
    </row>
    <row r="124" spans="1:7" ht="26.25" hidden="1" customHeight="1" thickBot="1" x14ac:dyDescent="0.45">
      <c r="A124" s="246" t="s">
        <v>112</v>
      </c>
      <c r="B124" s="345">
        <v>1</v>
      </c>
      <c r="C124" s="305"/>
      <c r="D124" s="380"/>
      <c r="E124" s="381" t="s">
        <v>62</v>
      </c>
      <c r="F124" s="382" t="e">
        <f>AVERAGE(F117:F122)</f>
        <v>#DIV/0!</v>
      </c>
      <c r="G124" s="212"/>
    </row>
    <row r="125" spans="1:7" ht="27" hidden="1" customHeight="1" thickBot="1" x14ac:dyDescent="0.45">
      <c r="A125" s="246" t="s">
        <v>113</v>
      </c>
      <c r="B125" s="256">
        <f>(B124/B123)*(B122/B121)*(B120/B119)*(B118/B117)*B116</f>
        <v>1</v>
      </c>
      <c r="C125" s="383"/>
      <c r="D125" s="384"/>
      <c r="E125" s="228" t="s">
        <v>75</v>
      </c>
      <c r="F125" s="323" t="e">
        <f>STDEV(F117:F122)/F124</f>
        <v>#DIV/0!</v>
      </c>
      <c r="G125" s="212"/>
    </row>
    <row r="126" spans="1:7" ht="27" hidden="1" customHeight="1" thickBot="1" x14ac:dyDescent="0.45">
      <c r="A126" s="276" t="s">
        <v>69</v>
      </c>
      <c r="B126" s="277"/>
      <c r="C126" s="385"/>
      <c r="D126" s="386"/>
      <c r="E126" s="387" t="s">
        <v>19</v>
      </c>
      <c r="F126" s="388">
        <f>COUNT(F117:F122)</f>
        <v>0</v>
      </c>
      <c r="G126" s="212"/>
    </row>
    <row r="127" spans="1:7" ht="19.5" hidden="1" customHeight="1" thickBot="1" x14ac:dyDescent="0.35">
      <c r="A127" s="279"/>
      <c r="B127" s="280"/>
      <c r="C127" s="212"/>
      <c r="D127" s="212"/>
      <c r="E127" s="212"/>
      <c r="F127" s="272"/>
      <c r="G127" s="212"/>
    </row>
    <row r="128" spans="1:7" ht="18.75" hidden="1" customHeight="1" thickBot="1" x14ac:dyDescent="0.35">
      <c r="A128" s="238"/>
      <c r="B128" s="238"/>
      <c r="C128" s="212"/>
      <c r="D128" s="212"/>
      <c r="E128" s="212"/>
      <c r="F128" s="272"/>
      <c r="G128" s="212"/>
    </row>
    <row r="129" spans="1:7" ht="18.75" hidden="1" customHeight="1" thickBot="1" x14ac:dyDescent="0.35">
      <c r="A129" s="227" t="s">
        <v>86</v>
      </c>
      <c r="B129" s="228" t="s">
        <v>114</v>
      </c>
      <c r="C129" s="328" t="str">
        <f>B20</f>
        <v>Levonorgestrel BP 75MG</v>
      </c>
      <c r="D129" s="328"/>
      <c r="E129" s="212" t="s">
        <v>115</v>
      </c>
      <c r="F129" s="212"/>
      <c r="G129" s="330" t="e">
        <f>F124</f>
        <v>#DIV/0!</v>
      </c>
    </row>
    <row r="130" spans="1:7" ht="19.5" hidden="1" customHeight="1" thickBot="1" x14ac:dyDescent="0.35">
      <c r="A130" s="389"/>
      <c r="B130" s="389"/>
      <c r="C130" s="390"/>
      <c r="D130" s="390"/>
      <c r="E130" s="390"/>
      <c r="F130" s="390"/>
      <c r="G130" s="390"/>
    </row>
    <row r="131" spans="1:7" ht="41.25" customHeight="1" x14ac:dyDescent="0.3">
      <c r="A131" s="212"/>
      <c r="B131" s="391" t="s">
        <v>25</v>
      </c>
      <c r="C131" s="391"/>
      <c r="D131" s="212"/>
      <c r="E131" s="392" t="s">
        <v>26</v>
      </c>
      <c r="F131" s="393"/>
      <c r="G131" s="392" t="s">
        <v>27</v>
      </c>
    </row>
    <row r="132" spans="1:7" ht="60" customHeight="1" x14ac:dyDescent="0.3">
      <c r="A132" s="227" t="s">
        <v>28</v>
      </c>
      <c r="B132" s="394"/>
      <c r="C132" s="394"/>
      <c r="D132" s="212"/>
      <c r="E132" s="394"/>
      <c r="F132" s="212"/>
      <c r="G132" s="394"/>
    </row>
    <row r="133" spans="1:7" ht="60" customHeight="1" x14ac:dyDescent="0.3">
      <c r="A133" s="227" t="s">
        <v>29</v>
      </c>
      <c r="B133" s="395"/>
      <c r="C133" s="395"/>
      <c r="D133" s="212"/>
      <c r="E133" s="395"/>
      <c r="F133" s="212"/>
      <c r="G133" s="396"/>
    </row>
    <row r="250" spans="1:1" x14ac:dyDescent="0.2">
      <c r="A250" s="210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18:C18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zoomScale="60" zoomScaleNormal="70" workbookViewId="0">
      <selection activeCell="D113" sqref="D11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184" t="s">
        <v>30</v>
      </c>
      <c r="B1" s="184"/>
      <c r="C1" s="184"/>
      <c r="D1" s="184"/>
      <c r="E1" s="184"/>
      <c r="F1" s="184"/>
      <c r="G1" s="184"/>
    </row>
    <row r="2" spans="1:7" x14ac:dyDescent="0.2">
      <c r="A2" s="184"/>
      <c r="B2" s="184"/>
      <c r="C2" s="184"/>
      <c r="D2" s="184"/>
      <c r="E2" s="184"/>
      <c r="F2" s="184"/>
      <c r="G2" s="184"/>
    </row>
    <row r="3" spans="1:7" x14ac:dyDescent="0.2">
      <c r="A3" s="184"/>
      <c r="B3" s="184"/>
      <c r="C3" s="184"/>
      <c r="D3" s="184"/>
      <c r="E3" s="184"/>
      <c r="F3" s="184"/>
      <c r="G3" s="184"/>
    </row>
    <row r="4" spans="1:7" x14ac:dyDescent="0.2">
      <c r="A4" s="184"/>
      <c r="B4" s="184"/>
      <c r="C4" s="184"/>
      <c r="D4" s="184"/>
      <c r="E4" s="184"/>
      <c r="F4" s="184"/>
      <c r="G4" s="184"/>
    </row>
    <row r="5" spans="1:7" x14ac:dyDescent="0.2">
      <c r="A5" s="184"/>
      <c r="B5" s="184"/>
      <c r="C5" s="184"/>
      <c r="D5" s="184"/>
      <c r="E5" s="184"/>
      <c r="F5" s="184"/>
      <c r="G5" s="184"/>
    </row>
    <row r="6" spans="1:7" x14ac:dyDescent="0.2">
      <c r="A6" s="184"/>
      <c r="B6" s="184"/>
      <c r="C6" s="184"/>
      <c r="D6" s="184"/>
      <c r="E6" s="184"/>
      <c r="F6" s="184"/>
      <c r="G6" s="184"/>
    </row>
    <row r="7" spans="1:7" x14ac:dyDescent="0.2">
      <c r="A7" s="184"/>
      <c r="B7" s="184"/>
      <c r="C7" s="184"/>
      <c r="D7" s="184"/>
      <c r="E7" s="184"/>
      <c r="F7" s="184"/>
      <c r="G7" s="184"/>
    </row>
    <row r="8" spans="1:7" x14ac:dyDescent="0.2">
      <c r="A8" s="185" t="s">
        <v>31</v>
      </c>
      <c r="B8" s="185"/>
      <c r="C8" s="185"/>
      <c r="D8" s="185"/>
      <c r="E8" s="185"/>
      <c r="F8" s="185"/>
      <c r="G8" s="185"/>
    </row>
    <row r="9" spans="1:7" x14ac:dyDescent="0.2">
      <c r="A9" s="185"/>
      <c r="B9" s="185"/>
      <c r="C9" s="185"/>
      <c r="D9" s="185"/>
      <c r="E9" s="185"/>
      <c r="F9" s="185"/>
      <c r="G9" s="185"/>
    </row>
    <row r="10" spans="1:7" x14ac:dyDescent="0.2">
      <c r="A10" s="185"/>
      <c r="B10" s="185"/>
      <c r="C10" s="185"/>
      <c r="D10" s="185"/>
      <c r="E10" s="185"/>
      <c r="F10" s="185"/>
      <c r="G10" s="185"/>
    </row>
    <row r="11" spans="1:7" x14ac:dyDescent="0.2">
      <c r="A11" s="185"/>
      <c r="B11" s="185"/>
      <c r="C11" s="185"/>
      <c r="D11" s="185"/>
      <c r="E11" s="185"/>
      <c r="F11" s="185"/>
      <c r="G11" s="185"/>
    </row>
    <row r="12" spans="1:7" x14ac:dyDescent="0.2">
      <c r="A12" s="185"/>
      <c r="B12" s="185"/>
      <c r="C12" s="185"/>
      <c r="D12" s="185"/>
      <c r="E12" s="185"/>
      <c r="F12" s="185"/>
      <c r="G12" s="185"/>
    </row>
    <row r="13" spans="1:7" x14ac:dyDescent="0.2">
      <c r="A13" s="185"/>
      <c r="B13" s="185"/>
      <c r="C13" s="185"/>
      <c r="D13" s="185"/>
      <c r="E13" s="185"/>
      <c r="F13" s="185"/>
      <c r="G13" s="185"/>
    </row>
    <row r="14" spans="1:7" x14ac:dyDescent="0.2">
      <c r="A14" s="185"/>
      <c r="B14" s="185"/>
      <c r="C14" s="185"/>
      <c r="D14" s="185"/>
      <c r="E14" s="185"/>
      <c r="F14" s="185"/>
      <c r="G14" s="185"/>
    </row>
    <row r="15" spans="1:7" ht="19.5" customHeight="1" x14ac:dyDescent="0.3">
      <c r="A15" s="1"/>
      <c r="B15" s="1"/>
      <c r="C15" s="1"/>
      <c r="D15" s="1"/>
      <c r="E15" s="1"/>
      <c r="F15" s="1"/>
      <c r="G15" s="1"/>
    </row>
    <row r="16" spans="1:7" ht="19.5" customHeight="1" x14ac:dyDescent="0.3">
      <c r="A16" s="207" t="s">
        <v>32</v>
      </c>
      <c r="B16" s="208"/>
      <c r="C16" s="208"/>
      <c r="D16" s="208"/>
      <c r="E16" s="208"/>
      <c r="F16" s="208"/>
      <c r="G16" s="208"/>
    </row>
    <row r="17" spans="1:7" ht="18.75" customHeight="1" x14ac:dyDescent="0.3">
      <c r="A17" s="2" t="s">
        <v>33</v>
      </c>
      <c r="B17" s="2"/>
      <c r="C17" s="1"/>
      <c r="D17" s="1"/>
      <c r="E17" s="1"/>
      <c r="F17" s="1"/>
      <c r="G17" s="1"/>
    </row>
    <row r="18" spans="1:7" ht="26.25" customHeight="1" x14ac:dyDescent="0.4">
      <c r="A18" s="3" t="s">
        <v>34</v>
      </c>
      <c r="B18" s="200" t="e">
        <f>[1]Relative!B13</f>
        <v>#REF!</v>
      </c>
      <c r="C18" s="200"/>
      <c r="D18" s="4"/>
      <c r="E18" s="4"/>
      <c r="F18" s="1"/>
      <c r="G18" s="1"/>
    </row>
    <row r="19" spans="1:7" ht="26.25" customHeight="1" x14ac:dyDescent="0.4">
      <c r="A19" s="3" t="s">
        <v>35</v>
      </c>
      <c r="B19" s="178"/>
      <c r="C19" s="1">
        <v>36</v>
      </c>
      <c r="E19" s="1"/>
      <c r="F19" s="1"/>
      <c r="G19" s="1"/>
    </row>
    <row r="20" spans="1:7" ht="26.25" customHeight="1" x14ac:dyDescent="0.4">
      <c r="A20" s="3" t="s">
        <v>36</v>
      </c>
      <c r="B20" s="201"/>
      <c r="C20" s="201"/>
      <c r="D20" s="1"/>
      <c r="E20" s="1"/>
      <c r="F20" s="1"/>
      <c r="G20" s="1"/>
    </row>
    <row r="21" spans="1:7" ht="26.25" customHeight="1" x14ac:dyDescent="0.4">
      <c r="A21" s="3" t="s">
        <v>37</v>
      </c>
      <c r="B21" s="5"/>
      <c r="C21" s="5"/>
      <c r="D21" s="6"/>
      <c r="E21" s="6"/>
      <c r="F21" s="6"/>
      <c r="G21" s="6"/>
    </row>
    <row r="22" spans="1:7" ht="26.25" customHeight="1" x14ac:dyDescent="0.4">
      <c r="A22" s="3" t="s">
        <v>38</v>
      </c>
      <c r="B22" s="7"/>
      <c r="C22" s="8"/>
      <c r="D22" s="1"/>
      <c r="E22" s="1"/>
      <c r="F22" s="1"/>
      <c r="G22" s="1"/>
    </row>
    <row r="23" spans="1:7" ht="26.25" customHeight="1" x14ac:dyDescent="0.4">
      <c r="A23" s="3" t="s">
        <v>39</v>
      </c>
      <c r="B23" s="7"/>
      <c r="C23" s="8"/>
      <c r="D23" s="1"/>
      <c r="E23" s="1"/>
      <c r="F23" s="1"/>
      <c r="G23" s="1"/>
    </row>
    <row r="24" spans="1:7" ht="18.75" customHeight="1" x14ac:dyDescent="0.3">
      <c r="A24" s="3"/>
      <c r="B24" s="9"/>
      <c r="C24" s="1"/>
      <c r="D24" s="1"/>
      <c r="E24" s="1"/>
      <c r="F24" s="1"/>
      <c r="G24" s="1"/>
    </row>
    <row r="25" spans="1:7" ht="18.75" customHeight="1" x14ac:dyDescent="0.3">
      <c r="A25" s="10" t="s">
        <v>1</v>
      </c>
      <c r="B25" s="9"/>
      <c r="C25" s="1"/>
      <c r="D25" s="1"/>
      <c r="E25" s="1"/>
      <c r="F25" s="1"/>
      <c r="G25" s="1"/>
    </row>
    <row r="26" spans="1:7" ht="26.25" customHeight="1" x14ac:dyDescent="0.4">
      <c r="A26" s="11" t="s">
        <v>4</v>
      </c>
      <c r="B26" s="200"/>
      <c r="C26" s="200"/>
      <c r="D26" s="1"/>
      <c r="E26" s="1"/>
      <c r="F26" s="1"/>
      <c r="G26" s="1"/>
    </row>
    <row r="27" spans="1:7" ht="26.25" customHeight="1" x14ac:dyDescent="0.4">
      <c r="A27" s="12" t="s">
        <v>40</v>
      </c>
      <c r="B27" s="201"/>
      <c r="C27" s="201"/>
      <c r="D27" s="1"/>
      <c r="E27" s="1"/>
      <c r="F27" s="1"/>
      <c r="G27" s="1"/>
    </row>
    <row r="28" spans="1:7" ht="27" customHeight="1" x14ac:dyDescent="0.4">
      <c r="A28" s="12" t="s">
        <v>6</v>
      </c>
      <c r="B28" s="13">
        <v>1</v>
      </c>
      <c r="C28" s="1"/>
      <c r="D28" s="1"/>
      <c r="E28" s="1"/>
      <c r="F28" s="1"/>
      <c r="G28" s="1"/>
    </row>
    <row r="29" spans="1:7" ht="27" customHeight="1" x14ac:dyDescent="0.4">
      <c r="A29" s="12" t="s">
        <v>41</v>
      </c>
      <c r="B29" s="14">
        <v>0</v>
      </c>
      <c r="C29" s="187" t="s">
        <v>42</v>
      </c>
      <c r="D29" s="188"/>
      <c r="E29" s="188"/>
      <c r="F29" s="188"/>
      <c r="G29" s="205"/>
    </row>
    <row r="30" spans="1:7" ht="19.5" customHeight="1" x14ac:dyDescent="0.3">
      <c r="A30" s="12" t="s">
        <v>43</v>
      </c>
      <c r="B30" s="16">
        <f>B28-B29</f>
        <v>1</v>
      </c>
      <c r="C30" s="17"/>
      <c r="D30" s="17"/>
      <c r="E30" s="17"/>
      <c r="F30" s="17"/>
      <c r="G30" s="17"/>
    </row>
    <row r="31" spans="1:7" ht="27" customHeight="1" x14ac:dyDescent="0.4">
      <c r="A31" s="12" t="s">
        <v>44</v>
      </c>
      <c r="B31" s="18">
        <v>1</v>
      </c>
      <c r="C31" s="187" t="s">
        <v>45</v>
      </c>
      <c r="D31" s="188"/>
      <c r="E31" s="188"/>
      <c r="F31" s="188"/>
      <c r="G31" s="205"/>
    </row>
    <row r="32" spans="1:7" ht="27" customHeight="1" x14ac:dyDescent="0.4">
      <c r="A32" s="12" t="s">
        <v>46</v>
      </c>
      <c r="B32" s="18">
        <v>1</v>
      </c>
      <c r="C32" s="187" t="s">
        <v>47</v>
      </c>
      <c r="D32" s="188"/>
      <c r="E32" s="188"/>
      <c r="F32" s="188"/>
      <c r="G32" s="205"/>
    </row>
    <row r="33" spans="1:7" ht="18.75" customHeight="1" x14ac:dyDescent="0.3">
      <c r="A33" s="12"/>
      <c r="B33" s="19"/>
      <c r="C33" s="20"/>
      <c r="D33" s="20"/>
      <c r="E33" s="20"/>
      <c r="F33" s="20"/>
      <c r="G33" s="20"/>
    </row>
    <row r="34" spans="1:7" ht="18.75" customHeight="1" x14ac:dyDescent="0.3">
      <c r="A34" s="12" t="s">
        <v>48</v>
      </c>
      <c r="B34" s="21">
        <f>B31/B32</f>
        <v>1</v>
      </c>
      <c r="C34" s="1" t="s">
        <v>49</v>
      </c>
      <c r="D34" s="1"/>
      <c r="E34" s="1"/>
      <c r="F34" s="1"/>
      <c r="G34" s="1"/>
    </row>
    <row r="35" spans="1:7" ht="19.5" customHeight="1" x14ac:dyDescent="0.3">
      <c r="A35" s="12"/>
      <c r="B35" s="16"/>
      <c r="C35" s="15"/>
      <c r="D35" s="15"/>
      <c r="E35" s="15"/>
      <c r="F35" s="15"/>
      <c r="G35" s="1"/>
    </row>
    <row r="36" spans="1:7" ht="27" customHeight="1" x14ac:dyDescent="0.4">
      <c r="A36" s="22" t="s">
        <v>50</v>
      </c>
      <c r="B36" s="23">
        <v>100</v>
      </c>
      <c r="C36" s="1"/>
      <c r="D36" s="189" t="s">
        <v>51</v>
      </c>
      <c r="E36" s="206"/>
      <c r="F36" s="189" t="s">
        <v>52</v>
      </c>
      <c r="G36" s="190"/>
    </row>
    <row r="37" spans="1:7" ht="26.25" customHeight="1" x14ac:dyDescent="0.4">
      <c r="A37" s="24" t="s">
        <v>53</v>
      </c>
      <c r="B37" s="25">
        <v>1</v>
      </c>
      <c r="C37" s="26" t="s">
        <v>54</v>
      </c>
      <c r="D37" s="27" t="s">
        <v>55</v>
      </c>
      <c r="E37" s="28" t="s">
        <v>56</v>
      </c>
      <c r="F37" s="27" t="s">
        <v>55</v>
      </c>
      <c r="G37" s="29" t="s">
        <v>56</v>
      </c>
    </row>
    <row r="38" spans="1:7" ht="26.25" customHeight="1" x14ac:dyDescent="0.4">
      <c r="A38" s="24" t="s">
        <v>57</v>
      </c>
      <c r="B38" s="25">
        <v>1</v>
      </c>
      <c r="C38" s="30">
        <v>1</v>
      </c>
      <c r="D38" s="31"/>
      <c r="E38" s="32" t="str">
        <f>IF(ISBLANK(D38),"-",$D$48/$D$45*D38)</f>
        <v>-</v>
      </c>
      <c r="F38" s="31"/>
      <c r="G38" s="33" t="str">
        <f>IF(ISBLANK(F38),"-",$D$48/$F$45*F38)</f>
        <v>-</v>
      </c>
    </row>
    <row r="39" spans="1:7" ht="26.25" customHeight="1" x14ac:dyDescent="0.4">
      <c r="A39" s="24" t="s">
        <v>58</v>
      </c>
      <c r="B39" s="25">
        <v>1</v>
      </c>
      <c r="C39" s="34">
        <v>2</v>
      </c>
      <c r="D39" s="35"/>
      <c r="E39" s="36" t="str">
        <f>IF(ISBLANK(D39),"-",$D$48/$D$45*D39)</f>
        <v>-</v>
      </c>
      <c r="F39" s="35"/>
      <c r="G39" s="37" t="str">
        <f>IF(ISBLANK(F39),"-",$D$48/$F$45*F39)</f>
        <v>-</v>
      </c>
    </row>
    <row r="40" spans="1:7" ht="26.25" customHeight="1" x14ac:dyDescent="0.4">
      <c r="A40" s="24" t="s">
        <v>59</v>
      </c>
      <c r="B40" s="25">
        <v>1</v>
      </c>
      <c r="C40" s="34">
        <v>3</v>
      </c>
      <c r="D40" s="35"/>
      <c r="E40" s="36" t="str">
        <f>IF(ISBLANK(D40),"-",$D$48/$D$45*D40)</f>
        <v>-</v>
      </c>
      <c r="F40" s="35"/>
      <c r="G40" s="37" t="str">
        <f>IF(ISBLANK(F40),"-",$D$48/$F$45*F40)</f>
        <v>-</v>
      </c>
    </row>
    <row r="41" spans="1:7" ht="26.25" customHeight="1" x14ac:dyDescent="0.4">
      <c r="A41" s="24" t="s">
        <v>60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</row>
    <row r="42" spans="1:7" ht="27" customHeight="1" x14ac:dyDescent="0.4">
      <c r="A42" s="24" t="s">
        <v>61</v>
      </c>
      <c r="B42" s="25">
        <v>1</v>
      </c>
      <c r="C42" s="42" t="s">
        <v>62</v>
      </c>
      <c r="D42" s="43" t="e">
        <f>AVERAGE(D38:D41)</f>
        <v>#DIV/0!</v>
      </c>
      <c r="E42" s="44" t="e">
        <f>AVERAGE(E38:E41)</f>
        <v>#DIV/0!</v>
      </c>
      <c r="F42" s="43" t="e">
        <f>AVERAGE(F38:F41)</f>
        <v>#DIV/0!</v>
      </c>
      <c r="G42" s="45" t="e">
        <f>AVERAGE(G38:G41)</f>
        <v>#DIV/0!</v>
      </c>
    </row>
    <row r="43" spans="1:7" ht="26.25" customHeight="1" x14ac:dyDescent="0.4">
      <c r="A43" s="24" t="s">
        <v>63</v>
      </c>
      <c r="B43" s="25">
        <v>1</v>
      </c>
      <c r="C43" s="46" t="s">
        <v>64</v>
      </c>
      <c r="D43" s="47"/>
      <c r="E43" s="48"/>
      <c r="F43" s="47"/>
      <c r="G43" s="1"/>
    </row>
    <row r="44" spans="1:7" ht="26.25" customHeight="1" x14ac:dyDescent="0.4">
      <c r="A44" s="24" t="s">
        <v>65</v>
      </c>
      <c r="B44" s="25">
        <v>1</v>
      </c>
      <c r="C44" s="49" t="s">
        <v>66</v>
      </c>
      <c r="D44" s="50">
        <f>D43*$B$34</f>
        <v>0</v>
      </c>
      <c r="E44" s="51"/>
      <c r="F44" s="50">
        <f>F43*$B$34</f>
        <v>0</v>
      </c>
      <c r="G44" s="1"/>
    </row>
    <row r="45" spans="1:7" ht="19.5" customHeight="1" x14ac:dyDescent="0.3">
      <c r="A45" s="24" t="s">
        <v>67</v>
      </c>
      <c r="B45" s="52">
        <f>(B44/B43)*(B42/B41)*(B40/B39)*(B38/B37)*B36</f>
        <v>100</v>
      </c>
      <c r="C45" s="49" t="s">
        <v>68</v>
      </c>
      <c r="D45" s="53">
        <f>D44*$B$30/100</f>
        <v>0</v>
      </c>
      <c r="E45" s="54"/>
      <c r="F45" s="53">
        <f>F44*$B$30/100</f>
        <v>0</v>
      </c>
      <c r="G45" s="1"/>
    </row>
    <row r="46" spans="1:7" ht="19.5" customHeight="1" x14ac:dyDescent="0.3">
      <c r="A46" s="191" t="s">
        <v>69</v>
      </c>
      <c r="B46" s="192"/>
      <c r="C46" s="49" t="s">
        <v>70</v>
      </c>
      <c r="D46" s="50">
        <f>D45/$B$45</f>
        <v>0</v>
      </c>
      <c r="E46" s="54"/>
      <c r="F46" s="55">
        <f>F45/$B$45</f>
        <v>0</v>
      </c>
      <c r="G46" s="1"/>
    </row>
    <row r="47" spans="1:7" ht="27" customHeight="1" x14ac:dyDescent="0.4">
      <c r="A47" s="193"/>
      <c r="B47" s="194"/>
      <c r="C47" s="56" t="s">
        <v>71</v>
      </c>
      <c r="D47" s="57"/>
      <c r="E47" s="1"/>
      <c r="F47" s="58"/>
      <c r="G47" s="1"/>
    </row>
    <row r="48" spans="1:7" ht="18.75" customHeight="1" x14ac:dyDescent="0.3">
      <c r="A48" s="1"/>
      <c r="B48" s="1"/>
      <c r="C48" s="59" t="s">
        <v>72</v>
      </c>
      <c r="D48" s="53">
        <f>D47*$B$45</f>
        <v>0</v>
      </c>
      <c r="E48" s="1"/>
      <c r="F48" s="58"/>
      <c r="G48" s="1"/>
    </row>
    <row r="49" spans="1:7" ht="19.5" customHeight="1" x14ac:dyDescent="0.3">
      <c r="A49" s="1"/>
      <c r="B49" s="1"/>
      <c r="C49" s="60" t="s">
        <v>73</v>
      </c>
      <c r="D49" s="61">
        <f>D48/B34</f>
        <v>0</v>
      </c>
      <c r="E49" s="1"/>
      <c r="F49" s="58"/>
      <c r="G49" s="1"/>
    </row>
    <row r="50" spans="1:7" ht="18.75" customHeight="1" x14ac:dyDescent="0.3">
      <c r="A50" s="1"/>
      <c r="B50" s="1"/>
      <c r="C50" s="22" t="s">
        <v>74</v>
      </c>
      <c r="D50" s="62" t="e">
        <f>AVERAGE(E38:E41,G38:G41)</f>
        <v>#DIV/0!</v>
      </c>
      <c r="E50" s="1"/>
      <c r="F50" s="63"/>
      <c r="G50" s="1"/>
    </row>
    <row r="51" spans="1:7" ht="18.75" customHeight="1" x14ac:dyDescent="0.3">
      <c r="A51" s="1"/>
      <c r="B51" s="1"/>
      <c r="C51" s="24" t="s">
        <v>75</v>
      </c>
      <c r="D51" s="64" t="e">
        <f>STDEV(E38:E41,G38:G41)/D50</f>
        <v>#DIV/0!</v>
      </c>
      <c r="E51" s="1"/>
      <c r="F51" s="63"/>
      <c r="G51" s="1"/>
    </row>
    <row r="52" spans="1:7" ht="19.5" customHeight="1" x14ac:dyDescent="0.3">
      <c r="A52" s="1"/>
      <c r="B52" s="1"/>
      <c r="C52" s="65" t="s">
        <v>19</v>
      </c>
      <c r="D52" s="66">
        <f>COUNT(E38:E41,G38:G41)</f>
        <v>0</v>
      </c>
      <c r="E52" s="1"/>
      <c r="F52" s="63"/>
      <c r="G52" s="1"/>
    </row>
    <row r="53" spans="1:7" ht="18.75" customHeight="1" x14ac:dyDescent="0.3">
      <c r="A53" s="1"/>
      <c r="B53" s="1"/>
      <c r="C53" s="1"/>
      <c r="D53" s="1"/>
      <c r="E53" s="1"/>
      <c r="F53" s="1"/>
      <c r="G53" s="1"/>
    </row>
    <row r="54" spans="1:7" ht="18.75" customHeight="1" x14ac:dyDescent="0.3">
      <c r="A54" s="2" t="s">
        <v>1</v>
      </c>
      <c r="B54" s="67" t="s">
        <v>76</v>
      </c>
      <c r="C54" s="1"/>
      <c r="D54" s="1"/>
      <c r="E54" s="1"/>
      <c r="F54" s="1"/>
      <c r="G54" s="1"/>
    </row>
    <row r="55" spans="1:7" ht="18.75" customHeight="1" x14ac:dyDescent="0.3">
      <c r="A55" s="1" t="s">
        <v>77</v>
      </c>
      <c r="B55" s="68">
        <f>B21</f>
        <v>0</v>
      </c>
      <c r="C55" s="1"/>
      <c r="D55" s="1"/>
      <c r="E55" s="1"/>
      <c r="F55" s="1"/>
      <c r="G55" s="1"/>
    </row>
    <row r="56" spans="1:7" ht="26.25" customHeight="1" x14ac:dyDescent="0.4">
      <c r="A56" s="69" t="s">
        <v>78</v>
      </c>
      <c r="B56" s="70">
        <v>10</v>
      </c>
      <c r="C56" s="1">
        <f>B20</f>
        <v>0</v>
      </c>
      <c r="D56" s="1"/>
      <c r="E56" s="1"/>
      <c r="F56" s="1"/>
      <c r="G56" s="1"/>
    </row>
    <row r="57" spans="1:7" ht="17.25" customHeight="1" x14ac:dyDescent="0.3">
      <c r="A57" s="71"/>
      <c r="B57" s="71"/>
      <c r="C57" s="71"/>
      <c r="D57" s="72"/>
      <c r="E57" s="72"/>
      <c r="F57" s="72"/>
      <c r="G57" s="72"/>
    </row>
    <row r="58" spans="1:7" ht="57.75" customHeight="1" x14ac:dyDescent="0.4">
      <c r="A58" s="22" t="s">
        <v>79</v>
      </c>
      <c r="B58" s="23">
        <v>1</v>
      </c>
      <c r="C58" s="73" t="s">
        <v>80</v>
      </c>
      <c r="D58" s="74" t="s">
        <v>81</v>
      </c>
      <c r="E58" s="75" t="s">
        <v>82</v>
      </c>
      <c r="F58" s="76" t="s">
        <v>83</v>
      </c>
      <c r="G58" s="77" t="s">
        <v>84</v>
      </c>
    </row>
    <row r="59" spans="1:7" ht="26.25" customHeight="1" x14ac:dyDescent="0.4">
      <c r="A59" s="24" t="s">
        <v>53</v>
      </c>
      <c r="B59" s="25">
        <v>1</v>
      </c>
      <c r="C59" s="78">
        <v>1</v>
      </c>
      <c r="D59" s="181"/>
      <c r="E59" s="79" t="str">
        <f t="shared" ref="E59:E68" si="0">IF(ISBLANK(D59),"-",D59/$D$50*$D$47*$B$67)</f>
        <v>-</v>
      </c>
      <c r="F59" s="80" t="str">
        <f t="shared" ref="F59:F68" si="1">IF(ISBLANK(D59),"-",E59/$E$70*100)</f>
        <v>-</v>
      </c>
      <c r="G59" s="81" t="str">
        <f t="shared" ref="G59:G68" si="2">IF(ISBLANK(D59),"-",E59/$B$56*100)</f>
        <v>-</v>
      </c>
    </row>
    <row r="60" spans="1:7" ht="26.25" customHeight="1" x14ac:dyDescent="0.4">
      <c r="A60" s="24" t="s">
        <v>57</v>
      </c>
      <c r="B60" s="25">
        <v>1</v>
      </c>
      <c r="C60" s="82">
        <v>2</v>
      </c>
      <c r="D60" s="182"/>
      <c r="E60" s="83" t="str">
        <f t="shared" si="0"/>
        <v>-</v>
      </c>
      <c r="F60" s="84" t="str">
        <f t="shared" si="1"/>
        <v>-</v>
      </c>
      <c r="G60" s="85" t="str">
        <f t="shared" si="2"/>
        <v>-</v>
      </c>
    </row>
    <row r="61" spans="1:7" ht="26.25" customHeight="1" x14ac:dyDescent="0.4">
      <c r="A61" s="24" t="s">
        <v>58</v>
      </c>
      <c r="B61" s="25">
        <v>1</v>
      </c>
      <c r="C61" s="82">
        <v>3</v>
      </c>
      <c r="D61" s="182"/>
      <c r="E61" s="83" t="str">
        <f t="shared" si="0"/>
        <v>-</v>
      </c>
      <c r="F61" s="84" t="str">
        <f t="shared" si="1"/>
        <v>-</v>
      </c>
      <c r="G61" s="85" t="str">
        <f t="shared" si="2"/>
        <v>-</v>
      </c>
    </row>
    <row r="62" spans="1:7" ht="26.25" customHeight="1" x14ac:dyDescent="0.4">
      <c r="A62" s="24" t="s">
        <v>59</v>
      </c>
      <c r="B62" s="25">
        <v>1</v>
      </c>
      <c r="C62" s="82">
        <v>4</v>
      </c>
      <c r="D62" s="182"/>
      <c r="E62" s="83" t="str">
        <f t="shared" si="0"/>
        <v>-</v>
      </c>
      <c r="F62" s="84" t="str">
        <f t="shared" si="1"/>
        <v>-</v>
      </c>
      <c r="G62" s="85" t="str">
        <f t="shared" si="2"/>
        <v>-</v>
      </c>
    </row>
    <row r="63" spans="1:7" ht="26.25" customHeight="1" x14ac:dyDescent="0.4">
      <c r="A63" s="24" t="s">
        <v>60</v>
      </c>
      <c r="B63" s="25">
        <v>1</v>
      </c>
      <c r="C63" s="82">
        <v>5</v>
      </c>
      <c r="D63" s="182"/>
      <c r="E63" s="83" t="str">
        <f t="shared" si="0"/>
        <v>-</v>
      </c>
      <c r="F63" s="84" t="str">
        <f t="shared" si="1"/>
        <v>-</v>
      </c>
      <c r="G63" s="85" t="str">
        <f t="shared" si="2"/>
        <v>-</v>
      </c>
    </row>
    <row r="64" spans="1:7" ht="26.25" customHeight="1" x14ac:dyDescent="0.4">
      <c r="A64" s="24" t="s">
        <v>61</v>
      </c>
      <c r="B64" s="25">
        <v>1</v>
      </c>
      <c r="C64" s="82">
        <v>6</v>
      </c>
      <c r="D64" s="182"/>
      <c r="E64" s="83" t="str">
        <f t="shared" si="0"/>
        <v>-</v>
      </c>
      <c r="F64" s="84" t="str">
        <f t="shared" si="1"/>
        <v>-</v>
      </c>
      <c r="G64" s="85" t="str">
        <f t="shared" si="2"/>
        <v>-</v>
      </c>
    </row>
    <row r="65" spans="1:7" ht="26.25" customHeight="1" x14ac:dyDescent="0.4">
      <c r="A65" s="24" t="s">
        <v>63</v>
      </c>
      <c r="B65" s="25">
        <v>1</v>
      </c>
      <c r="C65" s="82">
        <v>7</v>
      </c>
      <c r="D65" s="182"/>
      <c r="E65" s="83" t="str">
        <f t="shared" si="0"/>
        <v>-</v>
      </c>
      <c r="F65" s="84" t="str">
        <f t="shared" si="1"/>
        <v>-</v>
      </c>
      <c r="G65" s="85" t="str">
        <f t="shared" si="2"/>
        <v>-</v>
      </c>
    </row>
    <row r="66" spans="1:7" ht="26.25" customHeight="1" x14ac:dyDescent="0.4">
      <c r="A66" s="24" t="s">
        <v>65</v>
      </c>
      <c r="B66" s="25">
        <v>1</v>
      </c>
      <c r="C66" s="82">
        <v>8</v>
      </c>
      <c r="D66" s="182"/>
      <c r="E66" s="83" t="str">
        <f t="shared" si="0"/>
        <v>-</v>
      </c>
      <c r="F66" s="84" t="str">
        <f t="shared" si="1"/>
        <v>-</v>
      </c>
      <c r="G66" s="85" t="str">
        <f t="shared" si="2"/>
        <v>-</v>
      </c>
    </row>
    <row r="67" spans="1:7" ht="27" customHeight="1" x14ac:dyDescent="0.4">
      <c r="A67" s="24" t="s">
        <v>67</v>
      </c>
      <c r="B67" s="52">
        <f>(B66/B65)*(B64/B63)*(B62/B61)*(B60/B59)*B58</f>
        <v>1</v>
      </c>
      <c r="C67" s="82">
        <v>9</v>
      </c>
      <c r="D67" s="182"/>
      <c r="E67" s="83" t="str">
        <f t="shared" si="0"/>
        <v>-</v>
      </c>
      <c r="F67" s="84" t="str">
        <f t="shared" si="1"/>
        <v>-</v>
      </c>
      <c r="G67" s="85" t="str">
        <f t="shared" si="2"/>
        <v>-</v>
      </c>
    </row>
    <row r="68" spans="1:7" ht="27" customHeight="1" x14ac:dyDescent="0.4">
      <c r="A68" s="191" t="s">
        <v>69</v>
      </c>
      <c r="B68" s="196"/>
      <c r="C68" s="86">
        <v>10</v>
      </c>
      <c r="D68" s="183"/>
      <c r="E68" s="87" t="str">
        <f t="shared" si="0"/>
        <v>-</v>
      </c>
      <c r="F68" s="88" t="str">
        <f t="shared" si="1"/>
        <v>-</v>
      </c>
      <c r="G68" s="89" t="str">
        <f t="shared" si="2"/>
        <v>-</v>
      </c>
    </row>
    <row r="69" spans="1:7" ht="19.5" customHeight="1" x14ac:dyDescent="0.3">
      <c r="A69" s="193"/>
      <c r="B69" s="197"/>
      <c r="C69" s="82"/>
      <c r="D69" s="54"/>
      <c r="E69" s="90"/>
      <c r="F69" s="72"/>
      <c r="G69" s="91"/>
    </row>
    <row r="70" spans="1:7" ht="26.25" customHeight="1" x14ac:dyDescent="0.4">
      <c r="A70" s="72"/>
      <c r="B70" s="72"/>
      <c r="C70" s="92" t="s">
        <v>85</v>
      </c>
      <c r="D70" s="93"/>
      <c r="E70" s="94" t="e">
        <f>AVERAGE(E59:E68)</f>
        <v>#DIV/0!</v>
      </c>
      <c r="F70" s="94" t="e">
        <f>AVERAGE(F59:F68)</f>
        <v>#DIV/0!</v>
      </c>
      <c r="G70" s="95" t="e">
        <f>AVERAGE(G59:G68)</f>
        <v>#DIV/0!</v>
      </c>
    </row>
    <row r="71" spans="1:7" ht="26.25" customHeight="1" x14ac:dyDescent="0.4">
      <c r="A71" s="72"/>
      <c r="B71" s="72"/>
      <c r="C71" s="92"/>
      <c r="D71" s="93"/>
      <c r="E71" s="96" t="e">
        <f>STDEV(E59:E68)/E70</f>
        <v>#DIV/0!</v>
      </c>
      <c r="F71" s="96" t="e">
        <f>STDEV(F59:F68)/F70</f>
        <v>#DIV/0!</v>
      </c>
      <c r="G71" s="97" t="e">
        <f>STDEV(G59:G68)/G70</f>
        <v>#DIV/0!</v>
      </c>
    </row>
    <row r="72" spans="1:7" ht="27" customHeight="1" x14ac:dyDescent="0.4">
      <c r="A72" s="72"/>
      <c r="B72" s="72"/>
      <c r="C72" s="98"/>
      <c r="D72" s="99"/>
      <c r="E72" s="100">
        <f>COUNT(E59:E68)</f>
        <v>0</v>
      </c>
      <c r="F72" s="100">
        <f>COUNT(F59:F68)</f>
        <v>0</v>
      </c>
      <c r="G72" s="101">
        <f>COUNT(G59:G68)</f>
        <v>0</v>
      </c>
    </row>
    <row r="73" spans="1:7" ht="18.75" customHeight="1" x14ac:dyDescent="0.3">
      <c r="A73" s="72"/>
      <c r="B73" s="102"/>
      <c r="C73" s="102"/>
      <c r="D73" s="51"/>
      <c r="E73" s="93"/>
      <c r="F73" s="48"/>
      <c r="G73" s="103"/>
    </row>
    <row r="74" spans="1:7" ht="18.75" customHeight="1" x14ac:dyDescent="0.3">
      <c r="A74" s="11" t="s">
        <v>86</v>
      </c>
      <c r="B74" s="104" t="s">
        <v>87</v>
      </c>
      <c r="C74" s="195">
        <f>B20</f>
        <v>0</v>
      </c>
      <c r="D74" s="195"/>
      <c r="E74" s="105" t="s">
        <v>88</v>
      </c>
      <c r="F74" s="105"/>
      <c r="G74" s="106" t="e">
        <f>G70</f>
        <v>#DIV/0!</v>
      </c>
    </row>
    <row r="75" spans="1:7" ht="18.75" customHeight="1" x14ac:dyDescent="0.3">
      <c r="A75" s="11"/>
      <c r="B75" s="104"/>
      <c r="C75" s="107"/>
      <c r="D75" s="107"/>
      <c r="E75" s="105"/>
      <c r="F75" s="105"/>
      <c r="G75" s="108"/>
    </row>
    <row r="76" spans="1:7" ht="18.75" customHeight="1" x14ac:dyDescent="0.3">
      <c r="A76" s="2" t="s">
        <v>1</v>
      </c>
      <c r="B76" s="109" t="s">
        <v>89</v>
      </c>
      <c r="C76" s="1"/>
      <c r="D76" s="1"/>
      <c r="E76" s="1"/>
      <c r="F76" s="1"/>
      <c r="G76" s="72"/>
    </row>
    <row r="77" spans="1:7" ht="18.75" customHeight="1" x14ac:dyDescent="0.3">
      <c r="A77" s="2"/>
      <c r="B77" s="67"/>
      <c r="C77" s="1"/>
      <c r="D77" s="1"/>
      <c r="E77" s="1"/>
      <c r="F77" s="1"/>
      <c r="G77" s="72"/>
    </row>
    <row r="78" spans="1:7" ht="18.75" customHeight="1" x14ac:dyDescent="0.3">
      <c r="A78" s="72"/>
      <c r="B78" s="198" t="s">
        <v>90</v>
      </c>
      <c r="C78" s="199"/>
      <c r="D78" s="1"/>
      <c r="E78" s="72"/>
      <c r="F78" s="72"/>
      <c r="G78" s="72"/>
    </row>
    <row r="79" spans="1:7" ht="18.75" customHeight="1" x14ac:dyDescent="0.3">
      <c r="A79" s="72"/>
      <c r="B79" s="110" t="s">
        <v>91</v>
      </c>
      <c r="C79" s="111" t="e">
        <f>G70</f>
        <v>#DIV/0!</v>
      </c>
      <c r="D79" s="1"/>
      <c r="E79" s="72"/>
      <c r="F79" s="72"/>
      <c r="G79" s="72"/>
    </row>
    <row r="80" spans="1:7" ht="26.25" customHeight="1" x14ac:dyDescent="0.4">
      <c r="A80" s="72"/>
      <c r="B80" s="110" t="s">
        <v>92</v>
      </c>
      <c r="C80" s="112">
        <v>2.4</v>
      </c>
      <c r="D80" s="1"/>
      <c r="E80" s="72"/>
      <c r="F80" s="72"/>
      <c r="G80" s="72"/>
    </row>
    <row r="81" spans="1:7" ht="18.75" customHeight="1" x14ac:dyDescent="0.3">
      <c r="A81" s="72"/>
      <c r="B81" s="110" t="s">
        <v>93</v>
      </c>
      <c r="C81" s="111" t="e">
        <f>STDEV(G59:G68)</f>
        <v>#DIV/0!</v>
      </c>
      <c r="D81" s="1"/>
      <c r="E81" s="72"/>
      <c r="F81" s="72"/>
      <c r="G81" s="72"/>
    </row>
    <row r="82" spans="1:7" ht="18.75" customHeight="1" x14ac:dyDescent="0.3">
      <c r="A82" s="72"/>
      <c r="B82" s="110" t="s">
        <v>94</v>
      </c>
      <c r="C82" s="111" t="e">
        <f>IF(OR(G70&lt;98.5,G70&gt;101.5),(IF(98.5&gt;G70,98.5,101.5)),C79)</f>
        <v>#DIV/0!</v>
      </c>
      <c r="D82" s="1"/>
      <c r="E82" s="72"/>
      <c r="F82" s="72"/>
      <c r="G82" s="72"/>
    </row>
    <row r="83" spans="1:7" ht="18.75" customHeight="1" x14ac:dyDescent="0.3">
      <c r="A83" s="72"/>
      <c r="B83" s="110" t="s">
        <v>95</v>
      </c>
      <c r="C83" s="113" t="e">
        <f>ABS(C82-C79)+(C80*C81)</f>
        <v>#DIV/0!</v>
      </c>
      <c r="D83" s="1"/>
      <c r="E83" s="72"/>
      <c r="F83" s="72"/>
      <c r="G83" s="72"/>
    </row>
    <row r="84" spans="1:7" ht="18.75" customHeight="1" x14ac:dyDescent="0.3">
      <c r="A84" s="69"/>
      <c r="B84" s="114"/>
      <c r="C84" s="1"/>
      <c r="D84" s="1"/>
      <c r="E84" s="1"/>
      <c r="F84" s="1"/>
      <c r="G84" s="1"/>
    </row>
    <row r="85" spans="1:7" ht="18.75" customHeight="1" x14ac:dyDescent="0.3">
      <c r="A85" s="10" t="s">
        <v>96</v>
      </c>
      <c r="B85" s="10" t="s">
        <v>97</v>
      </c>
      <c r="C85" s="1"/>
      <c r="D85" s="1"/>
      <c r="E85" s="1"/>
      <c r="F85" s="1"/>
      <c r="G85" s="1"/>
    </row>
    <row r="86" spans="1:7" ht="18.75" customHeight="1" x14ac:dyDescent="0.3">
      <c r="A86" s="10"/>
      <c r="B86" s="10"/>
      <c r="C86" s="1"/>
      <c r="D86" s="1"/>
      <c r="E86" s="1"/>
      <c r="F86" s="1"/>
      <c r="G86" s="1"/>
    </row>
    <row r="87" spans="1:7" ht="26.25" customHeight="1" x14ac:dyDescent="0.4">
      <c r="A87" s="11" t="s">
        <v>4</v>
      </c>
      <c r="B87" s="200"/>
      <c r="C87" s="200"/>
      <c r="D87" s="1"/>
      <c r="E87" s="1"/>
      <c r="F87" s="1"/>
      <c r="G87" s="1"/>
    </row>
    <row r="88" spans="1:7" ht="26.25" customHeight="1" x14ac:dyDescent="0.4">
      <c r="A88" s="12" t="s">
        <v>40</v>
      </c>
      <c r="B88" s="201"/>
      <c r="C88" s="201"/>
      <c r="D88" s="1"/>
      <c r="E88" s="1"/>
      <c r="F88" s="1"/>
      <c r="G88" s="1"/>
    </row>
    <row r="89" spans="1:7" ht="27" customHeight="1" x14ac:dyDescent="0.4">
      <c r="A89" s="12" t="s">
        <v>6</v>
      </c>
      <c r="B89" s="13">
        <f>B32</f>
        <v>1</v>
      </c>
      <c r="C89" s="1"/>
      <c r="D89" s="1"/>
      <c r="E89" s="1"/>
      <c r="F89" s="1"/>
      <c r="G89" s="1"/>
    </row>
    <row r="90" spans="1:7" ht="27" customHeight="1" x14ac:dyDescent="0.4">
      <c r="A90" s="12" t="s">
        <v>41</v>
      </c>
      <c r="B90" s="13">
        <f>B33</f>
        <v>0</v>
      </c>
      <c r="C90" s="202" t="s">
        <v>98</v>
      </c>
      <c r="D90" s="203"/>
      <c r="E90" s="203"/>
      <c r="F90" s="203"/>
      <c r="G90" s="204"/>
    </row>
    <row r="91" spans="1:7" ht="18.75" customHeight="1" x14ac:dyDescent="0.3">
      <c r="A91" s="12" t="s">
        <v>43</v>
      </c>
      <c r="B91" s="16">
        <f>B89-B90</f>
        <v>1</v>
      </c>
      <c r="C91" s="115"/>
      <c r="D91" s="115"/>
      <c r="E91" s="115"/>
      <c r="F91" s="115"/>
      <c r="G91" s="116"/>
    </row>
    <row r="92" spans="1:7" ht="19.5" customHeight="1" x14ac:dyDescent="0.3">
      <c r="A92" s="12"/>
      <c r="B92" s="16"/>
      <c r="C92" s="115"/>
      <c r="D92" s="115"/>
      <c r="E92" s="115"/>
      <c r="F92" s="115"/>
      <c r="G92" s="116"/>
    </row>
    <row r="93" spans="1:7" ht="27" customHeight="1" x14ac:dyDescent="0.4">
      <c r="A93" s="12" t="s">
        <v>44</v>
      </c>
      <c r="B93" s="18">
        <v>1</v>
      </c>
      <c r="C93" s="187" t="s">
        <v>99</v>
      </c>
      <c r="D93" s="188"/>
      <c r="E93" s="188"/>
      <c r="F93" s="188"/>
      <c r="G93" s="188"/>
    </row>
    <row r="94" spans="1:7" ht="27" customHeight="1" x14ac:dyDescent="0.4">
      <c r="A94" s="12" t="s">
        <v>46</v>
      </c>
      <c r="B94" s="18">
        <v>1</v>
      </c>
      <c r="C94" s="187" t="s">
        <v>100</v>
      </c>
      <c r="D94" s="188"/>
      <c r="E94" s="188"/>
      <c r="F94" s="188"/>
      <c r="G94" s="188"/>
    </row>
    <row r="95" spans="1:7" ht="18.75" customHeight="1" x14ac:dyDescent="0.3">
      <c r="A95" s="12"/>
      <c r="B95" s="19"/>
      <c r="C95" s="20"/>
      <c r="D95" s="20"/>
      <c r="E95" s="20"/>
      <c r="F95" s="20"/>
      <c r="G95" s="20"/>
    </row>
    <row r="96" spans="1:7" ht="18.75" customHeight="1" x14ac:dyDescent="0.3">
      <c r="A96" s="12" t="s">
        <v>48</v>
      </c>
      <c r="B96" s="21">
        <f>B93/B94</f>
        <v>1</v>
      </c>
      <c r="C96" s="1" t="s">
        <v>49</v>
      </c>
      <c r="D96" s="1"/>
      <c r="E96" s="1"/>
      <c r="F96" s="1"/>
      <c r="G96" s="1"/>
    </row>
    <row r="97" spans="1:7" ht="19.5" customHeight="1" x14ac:dyDescent="0.3">
      <c r="A97" s="10"/>
      <c r="B97" s="10"/>
      <c r="C97" s="1"/>
      <c r="D97" s="1"/>
      <c r="E97" s="1"/>
      <c r="F97" s="1"/>
      <c r="G97" s="1"/>
    </row>
    <row r="98" spans="1:7" ht="27" customHeight="1" x14ac:dyDescent="0.4">
      <c r="A98" s="22" t="s">
        <v>50</v>
      </c>
      <c r="B98" s="117">
        <v>1</v>
      </c>
      <c r="C98" s="1"/>
      <c r="D98" s="118" t="s">
        <v>51</v>
      </c>
      <c r="E98" s="119"/>
      <c r="F98" s="189" t="s">
        <v>52</v>
      </c>
      <c r="G98" s="190"/>
    </row>
    <row r="99" spans="1:7" ht="26.25" customHeight="1" x14ac:dyDescent="0.4">
      <c r="A99" s="24" t="s">
        <v>53</v>
      </c>
      <c r="B99" s="120">
        <v>1</v>
      </c>
      <c r="C99" s="26" t="s">
        <v>54</v>
      </c>
      <c r="D99" s="27" t="s">
        <v>55</v>
      </c>
      <c r="E99" s="28" t="s">
        <v>56</v>
      </c>
      <c r="F99" s="27" t="s">
        <v>55</v>
      </c>
      <c r="G99" s="29" t="s">
        <v>56</v>
      </c>
    </row>
    <row r="100" spans="1:7" ht="26.25" customHeight="1" x14ac:dyDescent="0.4">
      <c r="A100" s="24" t="s">
        <v>57</v>
      </c>
      <c r="B100" s="120">
        <v>1</v>
      </c>
      <c r="C100" s="30">
        <v>1</v>
      </c>
      <c r="D100" s="31"/>
      <c r="E100" s="121" t="str">
        <f>IF(ISBLANK(D100),"-",$D$110/$D$107*D100)</f>
        <v>-</v>
      </c>
      <c r="F100" s="122"/>
      <c r="G100" s="33" t="str">
        <f>IF(ISBLANK(F100),"-",$D$110/$F$107*F100)</f>
        <v>-</v>
      </c>
    </row>
    <row r="101" spans="1:7" ht="26.25" customHeight="1" x14ac:dyDescent="0.4">
      <c r="A101" s="24" t="s">
        <v>58</v>
      </c>
      <c r="B101" s="120">
        <v>1</v>
      </c>
      <c r="C101" s="34">
        <v>2</v>
      </c>
      <c r="D101" s="35"/>
      <c r="E101" s="123" t="str">
        <f>IF(ISBLANK(D101),"-",$D$110/$D$107*D101)</f>
        <v>-</v>
      </c>
      <c r="F101" s="13"/>
      <c r="G101" s="37" t="str">
        <f>IF(ISBLANK(F101),"-",$D$110/$F$107*F101)</f>
        <v>-</v>
      </c>
    </row>
    <row r="102" spans="1:7" ht="26.25" customHeight="1" x14ac:dyDescent="0.4">
      <c r="A102" s="24" t="s">
        <v>59</v>
      </c>
      <c r="B102" s="120">
        <v>1</v>
      </c>
      <c r="C102" s="34">
        <v>3</v>
      </c>
      <c r="D102" s="35"/>
      <c r="E102" s="123" t="str">
        <f>IF(ISBLANK(D102),"-",$D$110/$D$107*D102)</f>
        <v>-</v>
      </c>
      <c r="F102" s="124"/>
      <c r="G102" s="37" t="str">
        <f>IF(ISBLANK(F102),"-",$D$110/$F$107*F102)</f>
        <v>-</v>
      </c>
    </row>
    <row r="103" spans="1:7" ht="26.25" customHeight="1" x14ac:dyDescent="0.4">
      <c r="A103" s="24" t="s">
        <v>60</v>
      </c>
      <c r="B103" s="120">
        <v>1</v>
      </c>
      <c r="C103" s="38">
        <v>4</v>
      </c>
      <c r="D103" s="39"/>
      <c r="E103" s="125" t="str">
        <f>IF(ISBLANK(D103),"-",$D$110/$D$107*D103)</f>
        <v>-</v>
      </c>
      <c r="F103" s="126"/>
      <c r="G103" s="41" t="str">
        <f>IF(ISBLANK(F103),"-",$D$110/$F$107*F103)</f>
        <v>-</v>
      </c>
    </row>
    <row r="104" spans="1:7" ht="27" customHeight="1" x14ac:dyDescent="0.4">
      <c r="A104" s="24" t="s">
        <v>61</v>
      </c>
      <c r="B104" s="120">
        <v>1</v>
      </c>
      <c r="C104" s="42" t="s">
        <v>62</v>
      </c>
      <c r="D104" s="127" t="e">
        <f>AVERAGE(D100:D103)</f>
        <v>#DIV/0!</v>
      </c>
      <c r="E104" s="44" t="e">
        <f>AVERAGE(E100:E103)</f>
        <v>#DIV/0!</v>
      </c>
      <c r="F104" s="127" t="e">
        <f>AVERAGE(F100:F103)</f>
        <v>#DIV/0!</v>
      </c>
      <c r="G104" s="128" t="e">
        <f>AVERAGE(G100:G103)</f>
        <v>#DIV/0!</v>
      </c>
    </row>
    <row r="105" spans="1:7" ht="26.25" customHeight="1" x14ac:dyDescent="0.4">
      <c r="A105" s="24" t="s">
        <v>63</v>
      </c>
      <c r="B105" s="120">
        <v>1</v>
      </c>
      <c r="C105" s="46" t="s">
        <v>64</v>
      </c>
      <c r="D105" s="129"/>
      <c r="E105" s="48"/>
      <c r="F105" s="47"/>
      <c r="G105" s="1"/>
    </row>
    <row r="106" spans="1:7" ht="26.25" customHeight="1" x14ac:dyDescent="0.4">
      <c r="A106" s="24" t="s">
        <v>65</v>
      </c>
      <c r="B106" s="120">
        <v>1</v>
      </c>
      <c r="C106" s="49" t="s">
        <v>66</v>
      </c>
      <c r="D106" s="130">
        <f>D105*$B$96</f>
        <v>0</v>
      </c>
      <c r="E106" s="51"/>
      <c r="F106" s="50">
        <f>F105*$B$96</f>
        <v>0</v>
      </c>
      <c r="G106" s="1"/>
    </row>
    <row r="107" spans="1:7" ht="19.5" customHeight="1" x14ac:dyDescent="0.3">
      <c r="A107" s="24" t="s">
        <v>67</v>
      </c>
      <c r="B107" s="162">
        <f>(B106/B105)*(B104/B103)*(B102/B101)*(B100/B99)*B98</f>
        <v>1</v>
      </c>
      <c r="C107" s="49" t="s">
        <v>68</v>
      </c>
      <c r="D107" s="131">
        <f>D106*$B$91/100</f>
        <v>0</v>
      </c>
      <c r="E107" s="54"/>
      <c r="F107" s="53">
        <f>F106*$B$91/100</f>
        <v>0</v>
      </c>
      <c r="G107" s="1"/>
    </row>
    <row r="108" spans="1:7" ht="19.5" customHeight="1" x14ac:dyDescent="0.3">
      <c r="A108" s="191" t="s">
        <v>69</v>
      </c>
      <c r="B108" s="192"/>
      <c r="C108" s="49" t="s">
        <v>70</v>
      </c>
      <c r="D108" s="130">
        <f>D107/$B$107</f>
        <v>0</v>
      </c>
      <c r="E108" s="54"/>
      <c r="F108" s="55">
        <f>F107/$B$107</f>
        <v>0</v>
      </c>
      <c r="G108" s="132"/>
    </row>
    <row r="109" spans="1:7" ht="19.5" customHeight="1" x14ac:dyDescent="0.3">
      <c r="A109" s="193"/>
      <c r="B109" s="194"/>
      <c r="C109" s="180" t="s">
        <v>71</v>
      </c>
      <c r="D109" s="134">
        <f>$B$56/$B$125</f>
        <v>10</v>
      </c>
      <c r="E109" s="1"/>
      <c r="F109" s="58"/>
      <c r="G109" s="135"/>
    </row>
    <row r="110" spans="1:7" ht="18.75" customHeight="1" x14ac:dyDescent="0.3">
      <c r="A110" s="1"/>
      <c r="B110" s="1"/>
      <c r="C110" s="133" t="s">
        <v>72</v>
      </c>
      <c r="D110" s="130">
        <f>D109*$B$107</f>
        <v>10</v>
      </c>
      <c r="E110" s="1"/>
      <c r="F110" s="58"/>
      <c r="G110" s="132"/>
    </row>
    <row r="111" spans="1:7" ht="19.5" customHeight="1" x14ac:dyDescent="0.3">
      <c r="A111" s="1"/>
      <c r="B111" s="1"/>
      <c r="C111" s="136" t="s">
        <v>73</v>
      </c>
      <c r="D111" s="137">
        <f>D110/B96</f>
        <v>10</v>
      </c>
      <c r="E111" s="1"/>
      <c r="F111" s="63"/>
      <c r="G111" s="132"/>
    </row>
    <row r="112" spans="1:7" ht="18.75" customHeight="1" x14ac:dyDescent="0.3">
      <c r="A112" s="1"/>
      <c r="B112" s="1"/>
      <c r="C112" s="138" t="s">
        <v>74</v>
      </c>
      <c r="D112" s="139" t="e">
        <f>AVERAGE(E100:E103,G100:G103)</f>
        <v>#DIV/0!</v>
      </c>
      <c r="E112" s="1"/>
      <c r="F112" s="63"/>
      <c r="G112" s="140"/>
    </row>
    <row r="113" spans="1:7" ht="18.75" customHeight="1" x14ac:dyDescent="0.3">
      <c r="A113" s="1"/>
      <c r="B113" s="1"/>
      <c r="C113" s="141" t="s">
        <v>75</v>
      </c>
      <c r="D113" s="142" t="e">
        <f>STDEV(E100:E103,G100:G103)/D112</f>
        <v>#DIV/0!</v>
      </c>
      <c r="E113" s="1"/>
      <c r="F113" s="63"/>
      <c r="G113" s="132"/>
    </row>
    <row r="114" spans="1:7" ht="19.5" customHeight="1" x14ac:dyDescent="0.3">
      <c r="A114" s="1"/>
      <c r="B114" s="1"/>
      <c r="C114" s="143" t="s">
        <v>19</v>
      </c>
      <c r="D114" s="144">
        <f>COUNT(E100:E103,G100:G103)</f>
        <v>0</v>
      </c>
      <c r="E114" s="1"/>
      <c r="F114" s="63"/>
      <c r="G114" s="132"/>
    </row>
    <row r="115" spans="1:7" ht="19.5" customHeight="1" x14ac:dyDescent="0.3">
      <c r="A115" s="2"/>
      <c r="B115" s="2"/>
      <c r="C115" s="2"/>
      <c r="D115" s="2"/>
      <c r="E115" s="2"/>
      <c r="F115" s="1"/>
      <c r="G115" s="1"/>
    </row>
    <row r="116" spans="1:7" ht="26.25" customHeight="1" x14ac:dyDescent="0.4">
      <c r="A116" s="22" t="s">
        <v>101</v>
      </c>
      <c r="B116" s="117">
        <v>1</v>
      </c>
      <c r="C116" s="145" t="s">
        <v>102</v>
      </c>
      <c r="D116" s="146" t="s">
        <v>55</v>
      </c>
      <c r="E116" s="147" t="s">
        <v>103</v>
      </c>
      <c r="F116" s="148" t="s">
        <v>104</v>
      </c>
      <c r="G116" s="1"/>
    </row>
    <row r="117" spans="1:7" ht="26.25" customHeight="1" x14ac:dyDescent="0.4">
      <c r="A117" s="24" t="s">
        <v>105</v>
      </c>
      <c r="B117" s="120">
        <v>1</v>
      </c>
      <c r="C117" s="82">
        <v>1</v>
      </c>
      <c r="D117" s="149"/>
      <c r="E117" s="150" t="str">
        <f t="shared" ref="E117:E122" si="3">IF(ISBLANK(D117),"-",D117/$D$112*$D$109*$B$125)</f>
        <v>-</v>
      </c>
      <c r="F117" s="151" t="str">
        <f t="shared" ref="F117:F122" si="4">IF(ISBLANK(D117), "-", E117/$B$56)</f>
        <v>-</v>
      </c>
      <c r="G117" s="1"/>
    </row>
    <row r="118" spans="1:7" ht="26.25" customHeight="1" x14ac:dyDescent="0.4">
      <c r="A118" s="24" t="s">
        <v>106</v>
      </c>
      <c r="B118" s="120">
        <v>1</v>
      </c>
      <c r="C118" s="82">
        <v>2</v>
      </c>
      <c r="D118" s="149"/>
      <c r="E118" s="152" t="str">
        <f t="shared" si="3"/>
        <v>-</v>
      </c>
      <c r="F118" s="153" t="str">
        <f t="shared" si="4"/>
        <v>-</v>
      </c>
      <c r="G118" s="1"/>
    </row>
    <row r="119" spans="1:7" ht="26.25" customHeight="1" x14ac:dyDescent="0.4">
      <c r="A119" s="24" t="s">
        <v>107</v>
      </c>
      <c r="B119" s="120">
        <v>1</v>
      </c>
      <c r="C119" s="82">
        <v>3</v>
      </c>
      <c r="D119" s="149"/>
      <c r="E119" s="152" t="str">
        <f t="shared" si="3"/>
        <v>-</v>
      </c>
      <c r="F119" s="153" t="str">
        <f t="shared" si="4"/>
        <v>-</v>
      </c>
      <c r="G119" s="1"/>
    </row>
    <row r="120" spans="1:7" ht="26.25" customHeight="1" x14ac:dyDescent="0.4">
      <c r="A120" s="24" t="s">
        <v>108</v>
      </c>
      <c r="B120" s="120">
        <v>1</v>
      </c>
      <c r="C120" s="82">
        <v>4</v>
      </c>
      <c r="D120" s="149"/>
      <c r="E120" s="152" t="str">
        <f t="shared" si="3"/>
        <v>-</v>
      </c>
      <c r="F120" s="153" t="str">
        <f t="shared" si="4"/>
        <v>-</v>
      </c>
      <c r="G120" s="1"/>
    </row>
    <row r="121" spans="1:7" ht="26.25" customHeight="1" x14ac:dyDescent="0.4">
      <c r="A121" s="24" t="s">
        <v>109</v>
      </c>
      <c r="B121" s="120">
        <v>1</v>
      </c>
      <c r="C121" s="82">
        <v>5</v>
      </c>
      <c r="D121" s="149"/>
      <c r="E121" s="152" t="str">
        <f t="shared" si="3"/>
        <v>-</v>
      </c>
      <c r="F121" s="153" t="str">
        <f t="shared" si="4"/>
        <v>-</v>
      </c>
      <c r="G121" s="1"/>
    </row>
    <row r="122" spans="1:7" ht="26.25" customHeight="1" x14ac:dyDescent="0.4">
      <c r="A122" s="24" t="s">
        <v>110</v>
      </c>
      <c r="B122" s="120">
        <v>1</v>
      </c>
      <c r="C122" s="154">
        <v>6</v>
      </c>
      <c r="D122" s="155"/>
      <c r="E122" s="156" t="str">
        <f t="shared" si="3"/>
        <v>-</v>
      </c>
      <c r="F122" s="157" t="str">
        <f t="shared" si="4"/>
        <v>-</v>
      </c>
      <c r="G122" s="1"/>
    </row>
    <row r="123" spans="1:7" ht="26.25" customHeight="1" x14ac:dyDescent="0.4">
      <c r="A123" s="24" t="s">
        <v>111</v>
      </c>
      <c r="B123" s="120">
        <v>1</v>
      </c>
      <c r="C123" s="82"/>
      <c r="D123" s="158"/>
      <c r="E123" s="102"/>
      <c r="F123" s="85"/>
      <c r="G123" s="1"/>
    </row>
    <row r="124" spans="1:7" ht="26.25" customHeight="1" x14ac:dyDescent="0.4">
      <c r="A124" s="24" t="s">
        <v>112</v>
      </c>
      <c r="B124" s="120">
        <v>1</v>
      </c>
      <c r="C124" s="82"/>
      <c r="D124" s="159"/>
      <c r="E124" s="160" t="s">
        <v>62</v>
      </c>
      <c r="F124" s="161" t="e">
        <f>AVERAGE(F117:F122)</f>
        <v>#DIV/0!</v>
      </c>
      <c r="G124" s="1"/>
    </row>
    <row r="125" spans="1:7" ht="27" customHeight="1" x14ac:dyDescent="0.4">
      <c r="A125" s="24" t="s">
        <v>113</v>
      </c>
      <c r="B125" s="162">
        <f>(B124/B123)*(B122/B121)*(B120/B119)*(B118/B117)*B116</f>
        <v>1</v>
      </c>
      <c r="C125" s="163"/>
      <c r="D125" s="164"/>
      <c r="E125" s="60" t="s">
        <v>75</v>
      </c>
      <c r="F125" s="97" t="e">
        <f>STDEV(F117:F122)/F124</f>
        <v>#DIV/0!</v>
      </c>
      <c r="G125" s="1"/>
    </row>
    <row r="126" spans="1:7" ht="27" customHeight="1" x14ac:dyDescent="0.4">
      <c r="A126" s="191" t="s">
        <v>69</v>
      </c>
      <c r="B126" s="192"/>
      <c r="C126" s="165"/>
      <c r="D126" s="166"/>
      <c r="E126" s="167" t="s">
        <v>19</v>
      </c>
      <c r="F126" s="168">
        <f>COUNT(F117:F122)</f>
        <v>0</v>
      </c>
      <c r="G126" s="1"/>
    </row>
    <row r="127" spans="1:7" ht="19.5" customHeight="1" x14ac:dyDescent="0.3">
      <c r="A127" s="193"/>
      <c r="B127" s="194"/>
      <c r="C127" s="102"/>
      <c r="D127" s="102"/>
      <c r="E127" s="102"/>
      <c r="F127" s="158"/>
      <c r="G127" s="102"/>
    </row>
    <row r="128" spans="1:7" ht="18.75" customHeight="1" x14ac:dyDescent="0.3">
      <c r="A128" s="20"/>
      <c r="B128" s="20"/>
      <c r="C128" s="102"/>
      <c r="D128" s="102"/>
      <c r="E128" s="102"/>
      <c r="F128" s="158"/>
      <c r="G128" s="102"/>
    </row>
    <row r="129" spans="1:7" ht="18.75" customHeight="1" x14ac:dyDescent="0.3">
      <c r="A129" s="11" t="s">
        <v>86</v>
      </c>
      <c r="B129" s="104" t="s">
        <v>114</v>
      </c>
      <c r="C129" s="195">
        <f>B20</f>
        <v>0</v>
      </c>
      <c r="D129" s="195"/>
      <c r="E129" s="105" t="s">
        <v>115</v>
      </c>
      <c r="F129" s="105"/>
      <c r="G129" s="108" t="e">
        <f>F124</f>
        <v>#DIV/0!</v>
      </c>
    </row>
    <row r="130" spans="1:7" ht="19.5" customHeight="1" x14ac:dyDescent="0.3">
      <c r="A130" s="169"/>
      <c r="B130" s="169"/>
      <c r="C130" s="170"/>
      <c r="D130" s="170"/>
      <c r="E130" s="170"/>
      <c r="F130" s="170"/>
      <c r="G130" s="170"/>
    </row>
    <row r="131" spans="1:7" ht="18.75" customHeight="1" x14ac:dyDescent="0.3">
      <c r="A131" s="1"/>
      <c r="B131" s="186" t="s">
        <v>25</v>
      </c>
      <c r="C131" s="186"/>
      <c r="D131" s="1"/>
      <c r="E131" s="171" t="s">
        <v>26</v>
      </c>
      <c r="F131" s="172"/>
      <c r="G131" s="179" t="s">
        <v>27</v>
      </c>
    </row>
    <row r="132" spans="1:7" ht="60" customHeight="1" x14ac:dyDescent="0.3">
      <c r="A132" s="173" t="s">
        <v>28</v>
      </c>
      <c r="B132" s="174"/>
      <c r="C132" s="174"/>
      <c r="D132" s="1"/>
      <c r="E132" s="174"/>
      <c r="F132" s="102"/>
      <c r="G132" s="175"/>
    </row>
    <row r="133" spans="1:7" ht="60" customHeight="1" x14ac:dyDescent="0.3">
      <c r="A133" s="173" t="s">
        <v>29</v>
      </c>
      <c r="B133" s="176"/>
      <c r="C133" s="176"/>
      <c r="D133" s="1"/>
      <c r="E133" s="176"/>
      <c r="F133" s="102"/>
      <c r="G133" s="177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Levonorgestrel 144</vt:lpstr>
      <vt:lpstr>LEVONOGESTREL 1</vt:lpstr>
      <vt:lpstr>'Levonorgestrel 144'!Print_Area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2016-06-28T08:31:04Z</dcterms:modified>
  <cp:category/>
</cp:coreProperties>
</file>