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70" windowWidth="17895" windowHeight="1176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component!$A$4:$F$75</definedName>
  </definedNames>
  <calcPr calcId="144525"/>
</workbook>
</file>

<file path=xl/calcChain.xml><?xml version="1.0" encoding="utf-8"?>
<calcChain xmlns="http://schemas.openxmlformats.org/spreadsheetml/2006/main">
  <c r="F64" i="1" l="1"/>
  <c r="B51" i="1"/>
  <c r="B27" i="1"/>
  <c r="A40" i="1"/>
  <c r="A39" i="1"/>
  <c r="B33" i="1" l="1"/>
  <c r="E32" i="1"/>
  <c r="B23" i="1"/>
  <c r="F55" i="2"/>
  <c r="F51" i="2"/>
  <c r="F49" i="2"/>
  <c r="D47" i="2"/>
  <c r="E47" i="2" s="1"/>
  <c r="F47" i="2" s="1"/>
  <c r="E46" i="2"/>
  <c r="F46" i="2" s="1"/>
  <c r="F48" i="2" s="1"/>
  <c r="F52" i="2" s="1"/>
  <c r="D55" i="2" s="1"/>
  <c r="D46" i="2"/>
  <c r="B34" i="2"/>
  <c r="B16" i="2"/>
  <c r="F68" i="1"/>
  <c r="F62" i="1"/>
  <c r="D60" i="1"/>
  <c r="E60" i="1" s="1"/>
  <c r="F60" i="1" s="1"/>
  <c r="E59" i="1"/>
  <c r="F59" i="1" s="1"/>
  <c r="D59" i="1"/>
  <c r="B39" i="1"/>
  <c r="B40" i="1" s="1"/>
  <c r="B41" i="1" s="1"/>
  <c r="A41" i="1" s="1"/>
  <c r="B42" i="1" s="1"/>
  <c r="A42" i="1" s="1"/>
  <c r="F61" i="1" l="1"/>
  <c r="F65" i="1" s="1"/>
  <c r="D68" i="1" s="1"/>
</calcChain>
</file>

<file path=xl/sharedStrings.xml><?xml version="1.0" encoding="utf-8"?>
<sst xmlns="http://schemas.openxmlformats.org/spreadsheetml/2006/main" count="133" uniqueCount="86">
  <si>
    <t>DATE RECEIVED</t>
  </si>
  <si>
    <t>2016-06-21 14:32:59</t>
  </si>
  <si>
    <t>Analysis Report</t>
  </si>
  <si>
    <t>Doxorubicin hydrochloride  Microbial Assay</t>
  </si>
  <si>
    <t>Sample Name:</t>
  </si>
  <si>
    <t>ZODOX-50</t>
  </si>
  <si>
    <t>Lab Ref No:</t>
  </si>
  <si>
    <t>NDQD2016061176</t>
  </si>
  <si>
    <t>Active Ingredient:</t>
  </si>
  <si>
    <t xml:space="preserve">Doxorubicin hydrochloride </t>
  </si>
  <si>
    <t>Label Claim:</t>
  </si>
  <si>
    <t>Date Test Set:</t>
  </si>
  <si>
    <t>9/8/2016</t>
  </si>
  <si>
    <t>Date of Results:</t>
  </si>
  <si>
    <t>22/09/2016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</si>
  <si>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</si>
  <si>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</si>
  <si>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</si>
  <si>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</si>
  <si>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</si>
  <si>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</si>
  <si>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</si>
  <si>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</si>
  <si>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</si>
  <si>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</si>
  <si>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</si>
  <si>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</si>
  <si>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</si>
  <si>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</si>
  <si>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</si>
  <si>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</si>
  <si>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</si>
  <si>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</si>
  <si>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</si>
  <si>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</si>
  <si>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</si>
  <si>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</si>
  <si>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</si>
  <si>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</si>
  <si>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</si>
  <si>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</si>
  <si>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</si>
  <si>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</si>
  <si>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</si>
  <si>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</si>
  <si>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</si>
  <si>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</si>
  <si>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</si>
  <si>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</si>
  <si>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</si>
  <si>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</si>
  <si>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</si>
  <si>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</si>
  <si>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</si>
  <si>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</si>
  <si>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</si>
  <si>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</si>
  <si>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</si>
  <si>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</si>
  <si>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</si>
  <si>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</si>
  <si>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</si>
  <si>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</si>
  <si>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</si>
  <si>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</si>
  <si>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</si>
  <si>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</si>
  <si>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</si>
  <si>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</si>
  <si>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</si>
  <si>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14000 EU / vial</t>
  </si>
  <si>
    <t>7.0mL</t>
  </si>
  <si>
    <t xml:space="preserve">Each vial 2mg/25 ml Doxorubicin hydrochloride </t>
  </si>
  <si>
    <t>Initial Conc (EU/mL)</t>
  </si>
  <si>
    <t>MICROBIOLOGY NO.</t>
  </si>
  <si>
    <r>
      <t xml:space="preserve">Lysate Sensitivity, </t>
    </r>
    <r>
      <rPr>
        <sz val="10"/>
        <color rgb="FF000000"/>
        <rFont val="Calibri"/>
        <family val="2"/>
      </rPr>
      <t>λ</t>
    </r>
    <r>
      <rPr>
        <sz val="10"/>
        <color rgb="FF000000"/>
        <rFont val="Book Antiqua"/>
        <family val="1"/>
      </rPr>
      <t xml:space="preserve"> (Lowest conc of std used):</t>
    </r>
  </si>
  <si>
    <r>
      <t xml:space="preserve">Maximum Valid Dilution (MVD) =  </t>
    </r>
    <r>
      <rPr>
        <b/>
        <u/>
        <sz val="10"/>
        <color rgb="FF000000"/>
        <rFont val="Book Antiqua"/>
        <family val="1"/>
      </rPr>
      <t>E.L x C</t>
    </r>
  </si>
  <si>
    <r>
      <t>Regression Coefficient (R</t>
    </r>
    <r>
      <rPr>
        <b/>
        <vertAlign val="superscript"/>
        <sz val="10"/>
        <color rgb="FF000000"/>
        <rFont val="Book Antiqua"/>
        <family val="1"/>
      </rPr>
      <t>2</t>
    </r>
    <r>
      <rPr>
        <b/>
        <sz val="10"/>
        <color rgb="FF000000"/>
        <rFont val="Book Antiqua"/>
        <family val="1"/>
      </rPr>
      <t>)</t>
    </r>
  </si>
  <si>
    <r>
      <t>Desired Standard Conc (EU/ µL</t>
    </r>
    <r>
      <rPr>
        <b/>
        <u/>
        <sz val="10"/>
        <color rgb="FF000000"/>
        <rFont val="Calibri"/>
        <family val="2"/>
      </rPr>
      <t>)</t>
    </r>
  </si>
  <si>
    <r>
      <t>Y - Ordinate (</t>
    </r>
    <r>
      <rPr>
        <b/>
        <sz val="10"/>
        <color rgb="FF000000"/>
        <rFont val="Book Antiqua"/>
        <family val="1"/>
      </rPr>
      <t>B</t>
    </r>
    <r>
      <rPr>
        <sz val="10"/>
        <color rgb="FF000000"/>
        <rFont val="Book Antiqua"/>
        <family val="1"/>
      </rPr>
      <t>)</t>
    </r>
  </si>
  <si>
    <r>
      <t>Gradient of Standard Curve (</t>
    </r>
    <r>
      <rPr>
        <b/>
        <sz val="10"/>
        <color rgb="FF000000"/>
        <rFont val="Book Antiqua"/>
        <family val="1"/>
      </rPr>
      <t>A</t>
    </r>
    <r>
      <rPr>
        <sz val="10"/>
        <color rgb="FF000000"/>
        <rFont val="Book Antiqua"/>
        <family val="1"/>
      </rPr>
      <t>)</t>
    </r>
  </si>
  <si>
    <r>
      <t>Standard curve formula: Log (</t>
    </r>
    <r>
      <rPr>
        <b/>
        <sz val="10"/>
        <color rgb="FF000000"/>
        <rFont val="Book Antiqua"/>
        <family val="1"/>
      </rPr>
      <t>Y</t>
    </r>
    <r>
      <rPr>
        <sz val="10"/>
        <color rgb="FF000000"/>
        <rFont val="Book Antiqua"/>
        <family val="1"/>
      </rPr>
      <t xml:space="preserve">) = </t>
    </r>
    <r>
      <rPr>
        <b/>
        <sz val="10"/>
        <color rgb="FF000000"/>
        <rFont val="Book Antiqua"/>
        <family val="1"/>
      </rPr>
      <t>A</t>
    </r>
    <r>
      <rPr>
        <sz val="10"/>
        <color rgb="FF000000"/>
        <rFont val="Book Antiqua"/>
        <family val="1"/>
      </rPr>
      <t>*Log (</t>
    </r>
    <r>
      <rPr>
        <b/>
        <sz val="10"/>
        <color rgb="FF000000"/>
        <rFont val="Book Antiqua"/>
        <family val="1"/>
      </rPr>
      <t>X</t>
    </r>
    <r>
      <rPr>
        <sz val="10"/>
        <color rgb="FF000000"/>
        <rFont val="Book Antiqua"/>
        <family val="1"/>
      </rPr>
      <t xml:space="preserve">) + </t>
    </r>
    <r>
      <rPr>
        <b/>
        <sz val="10"/>
        <color rgb="FF000000"/>
        <rFont val="Book Antiqua"/>
        <family val="1"/>
      </rPr>
      <t>B</t>
    </r>
  </si>
  <si>
    <r>
      <t>Sample Volume (</t>
    </r>
    <r>
      <rPr>
        <b/>
        <sz val="10"/>
        <color rgb="FF000000"/>
        <rFont val="Calibri"/>
        <family val="2"/>
      </rPr>
      <t>µ</t>
    </r>
    <r>
      <rPr>
        <b/>
        <sz val="10"/>
        <color rgb="FF000000"/>
        <rFont val="Book Antiqua"/>
        <family val="1"/>
      </rPr>
      <t>L)</t>
    </r>
  </si>
  <si>
    <r>
      <t xml:space="preserve">Sample </t>
    </r>
    <r>
      <rPr>
        <b/>
        <sz val="10"/>
        <color rgb="FF000000"/>
        <rFont val="Calibri"/>
        <family val="2"/>
      </rPr>
      <t>Δ</t>
    </r>
    <r>
      <rPr>
        <b/>
        <sz val="10"/>
        <color rgb="FF000000"/>
        <rFont val="Book Antiqua"/>
        <family val="1"/>
      </rPr>
      <t>t at onset OD (Y)</t>
    </r>
  </si>
  <si>
    <r>
      <t xml:space="preserve">Approved By </t>
    </r>
    <r>
      <rPr>
        <b/>
        <sz val="10"/>
        <color rgb="FF000000"/>
        <rFont val="Book Antiqua"/>
        <family val="1"/>
      </rPr>
      <t>:</t>
    </r>
  </si>
  <si>
    <t>Sample dilution factor: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</si>
</sst>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20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sz val="12"/>
      <color rgb="FF000000"/>
      <name val="Calibri"/>
    </font>
    <font>
      <b/>
      <sz val="9.6"/>
      <color rgb="FF000000"/>
      <name val="Book Antiqua"/>
    </font>
    <font>
      <sz val="10"/>
      <color rgb="FF000000"/>
      <name val="Book Antiqua"/>
      <family val="1"/>
    </font>
    <font>
      <sz val="10"/>
      <color rgb="FF000000"/>
      <name val="Arial"/>
      <family val="2"/>
    </font>
    <font>
      <b/>
      <u/>
      <sz val="10"/>
      <color rgb="FF000000"/>
      <name val="Book Antiqua"/>
      <family val="1"/>
    </font>
    <font>
      <b/>
      <sz val="10"/>
      <color rgb="FF000000"/>
      <name val="Book Antiqua"/>
      <family val="1"/>
    </font>
    <font>
      <sz val="10"/>
      <color rgb="FF000000"/>
      <name val="Calibri"/>
      <family val="2"/>
    </font>
    <font>
      <b/>
      <vertAlign val="superscript"/>
      <sz val="10"/>
      <color rgb="FF000000"/>
      <name val="Book Antiqua"/>
      <family val="1"/>
    </font>
    <font>
      <b/>
      <u/>
      <sz val="10"/>
      <color rgb="FF000000"/>
      <name val="Calibri"/>
      <family val="2"/>
    </font>
    <font>
      <b/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0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2" fillId="2" borderId="0" xfId="0" applyFont="1" applyFill="1" applyAlignment="1">
      <alignment horizontal="center" vertical="center"/>
    </xf>
    <xf numFmtId="0" fontId="15" fillId="2" borderId="0" xfId="0" applyFont="1" applyFill="1"/>
    <xf numFmtId="0" fontId="12" fillId="2" borderId="0" xfId="0" applyFont="1" applyFill="1" applyAlignment="1">
      <alignment horizontal="left"/>
    </xf>
    <xf numFmtId="164" fontId="12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vertical="top"/>
    </xf>
    <xf numFmtId="0" fontId="12" fillId="2" borderId="0" xfId="0" applyFont="1" applyFill="1" applyAlignment="1">
      <alignment vertical="top"/>
    </xf>
    <xf numFmtId="0" fontId="12" fillId="2" borderId="0" xfId="0" applyFont="1" applyFill="1" applyAlignment="1">
      <alignment vertical="top" wrapText="1"/>
    </xf>
    <xf numFmtId="0" fontId="15" fillId="2" borderId="0" xfId="0" applyFont="1" applyFill="1" applyAlignment="1">
      <alignment horizontal="center" vertical="top"/>
    </xf>
    <xf numFmtId="0" fontId="15" fillId="2" borderId="0" xfId="0" applyFont="1" applyFill="1" applyAlignment="1">
      <alignment vertical="top"/>
    </xf>
    <xf numFmtId="0" fontId="1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right" vertical="center"/>
    </xf>
    <xf numFmtId="0" fontId="12" fillId="2" borderId="0" xfId="0" applyFont="1" applyFill="1" applyAlignment="1">
      <alignment horizontal="left" vertical="center"/>
    </xf>
    <xf numFmtId="165" fontId="15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5" fillId="2" borderId="29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2" fontId="15" fillId="2" borderId="23" xfId="0" applyNumberFormat="1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2" fontId="15" fillId="2" borderId="24" xfId="0" applyNumberFormat="1" applyFont="1" applyFill="1" applyBorder="1" applyAlignment="1">
      <alignment horizontal="center"/>
    </xf>
    <xf numFmtId="166" fontId="12" fillId="2" borderId="26" xfId="0" applyNumberFormat="1" applyFont="1" applyFill="1" applyBorder="1" applyAlignment="1">
      <alignment horizontal="center"/>
    </xf>
    <xf numFmtId="0" fontId="12" fillId="2" borderId="28" xfId="0" applyFont="1" applyFill="1" applyBorder="1" applyAlignment="1">
      <alignment horizontal="center"/>
    </xf>
    <xf numFmtId="166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2" fontId="15" fillId="2" borderId="0" xfId="0" applyNumberFormat="1" applyFont="1" applyFill="1" applyAlignment="1">
      <alignment horizontal="center"/>
    </xf>
    <xf numFmtId="0" fontId="14" fillId="2" borderId="26" xfId="0" applyFont="1" applyFill="1" applyBorder="1" applyAlignment="1">
      <alignment horizontal="center"/>
    </xf>
    <xf numFmtId="0" fontId="14" fillId="2" borderId="3" xfId="0" applyFont="1" applyFill="1" applyBorder="1"/>
    <xf numFmtId="0" fontId="14" fillId="2" borderId="25" xfId="0" applyFont="1" applyFill="1" applyBorder="1" applyAlignment="1">
      <alignment horizontal="center"/>
    </xf>
    <xf numFmtId="166" fontId="12" fillId="2" borderId="23" xfId="0" applyNumberFormat="1" applyFont="1" applyFill="1" applyBorder="1" applyAlignment="1">
      <alignment horizontal="center"/>
    </xf>
    <xf numFmtId="2" fontId="12" fillId="2" borderId="29" xfId="0" applyNumberFormat="1" applyFont="1" applyFill="1" applyBorder="1" applyAlignment="1">
      <alignment horizontal="center"/>
    </xf>
    <xf numFmtId="0" fontId="12" fillId="2" borderId="23" xfId="0" applyFont="1" applyFill="1" applyBorder="1"/>
    <xf numFmtId="0" fontId="12" fillId="2" borderId="23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2" fontId="12" fillId="2" borderId="23" xfId="0" applyNumberFormat="1" applyFont="1" applyFill="1" applyBorder="1" applyAlignment="1">
      <alignment horizontal="center"/>
    </xf>
    <xf numFmtId="0" fontId="12" fillId="2" borderId="2" xfId="0" applyFont="1" applyFill="1" applyBorder="1"/>
    <xf numFmtId="166" fontId="12" fillId="2" borderId="24" xfId="0" applyNumberFormat="1" applyFont="1" applyFill="1" applyBorder="1" applyAlignment="1">
      <alignment horizontal="center"/>
    </xf>
    <xf numFmtId="2" fontId="12" fillId="2" borderId="24" xfId="0" applyNumberFormat="1" applyFont="1" applyFill="1" applyBorder="1" applyAlignment="1">
      <alignment horizontal="center"/>
    </xf>
    <xf numFmtId="0" fontId="12" fillId="2" borderId="24" xfId="0" applyFont="1" applyFill="1" applyBorder="1"/>
    <xf numFmtId="0" fontId="12" fillId="2" borderId="22" xfId="0" applyFont="1" applyFill="1" applyBorder="1"/>
    <xf numFmtId="2" fontId="12" fillId="2" borderId="2" xfId="0" applyNumberFormat="1" applyFont="1" applyFill="1" applyBorder="1" applyAlignment="1">
      <alignment horizontal="center"/>
    </xf>
    <xf numFmtId="0" fontId="12" fillId="2" borderId="6" xfId="0" applyFont="1" applyFill="1" applyBorder="1"/>
    <xf numFmtId="0" fontId="14" fillId="2" borderId="25" xfId="0" applyFont="1" applyFill="1" applyBorder="1"/>
    <xf numFmtId="0" fontId="12" fillId="2" borderId="24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left" vertical="top"/>
    </xf>
    <xf numFmtId="0" fontId="15" fillId="2" borderId="0" xfId="0" applyFont="1" applyFill="1" applyAlignment="1">
      <alignment horizontal="left"/>
    </xf>
    <xf numFmtId="2" fontId="12" fillId="2" borderId="0" xfId="0" applyNumberFormat="1" applyFont="1" applyFill="1" applyAlignment="1">
      <alignment horizontal="center" vertical="top"/>
    </xf>
    <xf numFmtId="0" fontId="14" fillId="2" borderId="0" xfId="0" applyFont="1" applyFill="1" applyAlignment="1">
      <alignment horizontal="left"/>
    </xf>
    <xf numFmtId="167" fontId="14" fillId="2" borderId="0" xfId="0" applyNumberFormat="1" applyFont="1" applyFill="1" applyAlignment="1">
      <alignment horizontal="left" vertical="top"/>
    </xf>
    <xf numFmtId="168" fontId="15" fillId="2" borderId="0" xfId="0" applyNumberFormat="1" applyFont="1" applyFill="1" applyAlignment="1">
      <alignment horizontal="left" vertical="top"/>
    </xf>
    <xf numFmtId="167" fontId="12" fillId="2" borderId="0" xfId="0" applyNumberFormat="1" applyFont="1" applyFill="1" applyAlignment="1">
      <alignment horizontal="center" vertical="top"/>
    </xf>
    <xf numFmtId="169" fontId="12" fillId="2" borderId="0" xfId="0" applyNumberFormat="1" applyFont="1" applyFill="1" applyAlignment="1">
      <alignment vertical="top"/>
    </xf>
    <xf numFmtId="2" fontId="12" fillId="2" borderId="0" xfId="0" applyNumberFormat="1" applyFont="1" applyFill="1" applyAlignment="1">
      <alignment vertical="top"/>
    </xf>
    <xf numFmtId="170" fontId="12" fillId="2" borderId="0" xfId="0" applyNumberFormat="1" applyFont="1" applyFill="1" applyAlignment="1">
      <alignment vertical="top"/>
    </xf>
    <xf numFmtId="171" fontId="12" fillId="2" borderId="0" xfId="0" applyNumberFormat="1" applyFont="1" applyFill="1" applyAlignment="1">
      <alignment vertical="top"/>
    </xf>
    <xf numFmtId="0" fontId="15" fillId="2" borderId="13" xfId="0" applyFont="1" applyFill="1" applyBorder="1" applyAlignment="1">
      <alignment horizontal="center" vertical="top"/>
    </xf>
    <xf numFmtId="167" fontId="15" fillId="2" borderId="14" xfId="0" applyNumberFormat="1" applyFont="1" applyFill="1" applyBorder="1" applyAlignment="1">
      <alignment horizontal="center" vertical="top"/>
    </xf>
    <xf numFmtId="0" fontId="15" fillId="2" borderId="14" xfId="0" applyFont="1" applyFill="1" applyBorder="1" applyAlignment="1">
      <alignment horizontal="center" vertical="top"/>
    </xf>
    <xf numFmtId="0" fontId="15" fillId="2" borderId="15" xfId="0" applyFont="1" applyFill="1" applyBorder="1" applyAlignment="1">
      <alignment horizontal="center" vertical="top"/>
    </xf>
    <xf numFmtId="0" fontId="15" fillId="2" borderId="16" xfId="0" applyFont="1" applyFill="1" applyBorder="1" applyAlignment="1">
      <alignment horizontal="center" vertical="top" wrapText="1"/>
    </xf>
    <xf numFmtId="0" fontId="12" fillId="2" borderId="0" xfId="0" applyFont="1" applyFill="1" applyAlignment="1">
      <alignment horizontal="center" vertical="top"/>
    </xf>
    <xf numFmtId="0" fontId="12" fillId="2" borderId="17" xfId="0" applyFont="1" applyFill="1" applyBorder="1" applyAlignment="1">
      <alignment horizontal="center" vertical="top"/>
    </xf>
    <xf numFmtId="165" fontId="12" fillId="2" borderId="3" xfId="0" applyNumberFormat="1" applyFont="1" applyFill="1" applyBorder="1" applyAlignment="1">
      <alignment horizontal="center" vertical="top"/>
    </xf>
    <xf numFmtId="2" fontId="12" fillId="2" borderId="3" xfId="0" applyNumberFormat="1" applyFont="1" applyFill="1" applyBorder="1" applyAlignment="1">
      <alignment horizontal="center" vertical="top"/>
    </xf>
    <xf numFmtId="0" fontId="12" fillId="2" borderId="3" xfId="0" applyFont="1" applyFill="1" applyBorder="1" applyAlignment="1">
      <alignment horizontal="center" vertical="top"/>
    </xf>
    <xf numFmtId="0" fontId="12" fillId="2" borderId="18" xfId="0" applyFont="1" applyFill="1" applyBorder="1" applyAlignment="1">
      <alignment horizontal="center"/>
    </xf>
    <xf numFmtId="0" fontId="12" fillId="2" borderId="19" xfId="0" applyFont="1" applyFill="1" applyBorder="1" applyAlignment="1">
      <alignment horizontal="center" vertical="top"/>
    </xf>
    <xf numFmtId="165" fontId="12" fillId="2" borderId="20" xfId="0" applyNumberFormat="1" applyFont="1" applyFill="1" applyBorder="1" applyAlignment="1">
      <alignment horizontal="center" vertical="top"/>
    </xf>
    <xf numFmtId="2" fontId="12" fillId="2" borderId="20" xfId="0" applyNumberFormat="1" applyFont="1" applyFill="1" applyBorder="1" applyAlignment="1">
      <alignment horizontal="center" vertical="top"/>
    </xf>
    <xf numFmtId="0" fontId="12" fillId="2" borderId="20" xfId="0" applyFont="1" applyFill="1" applyBorder="1" applyAlignment="1">
      <alignment horizontal="center" vertical="top"/>
    </xf>
    <xf numFmtId="0" fontId="12" fillId="2" borderId="21" xfId="0" applyFont="1" applyFill="1" applyBorder="1" applyAlignment="1">
      <alignment horizontal="center"/>
    </xf>
    <xf numFmtId="0" fontId="15" fillId="3" borderId="3" xfId="0" applyFont="1" applyFill="1" applyBorder="1" applyAlignment="1">
      <alignment horizontal="center"/>
    </xf>
    <xf numFmtId="0" fontId="15" fillId="2" borderId="0" xfId="0" applyFont="1" applyFill="1" applyAlignment="1">
      <alignment horizontal="right"/>
    </xf>
    <xf numFmtId="172" fontId="15" fillId="2" borderId="3" xfId="0" applyNumberFormat="1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/>
    </xf>
    <xf numFmtId="173" fontId="15" fillId="3" borderId="3" xfId="0" applyNumberFormat="1" applyFont="1" applyFill="1" applyBorder="1" applyAlignment="1">
      <alignment horizontal="center" vertical="center"/>
    </xf>
    <xf numFmtId="174" fontId="12" fillId="2" borderId="0" xfId="0" applyNumberFormat="1" applyFont="1" applyFill="1"/>
    <xf numFmtId="0" fontId="15" fillId="2" borderId="10" xfId="0" applyFont="1" applyFill="1" applyBorder="1" applyAlignment="1">
      <alignment horizontal="center"/>
    </xf>
    <xf numFmtId="0" fontId="12" fillId="2" borderId="10" xfId="0" applyFont="1" applyFill="1" applyBorder="1"/>
    <xf numFmtId="0" fontId="12" fillId="2" borderId="0" xfId="0" applyFont="1" applyFill="1" applyAlignment="1">
      <alignment horizontal="right"/>
    </xf>
    <xf numFmtId="2" fontId="12" fillId="2" borderId="0" xfId="0" applyNumberFormat="1" applyFont="1" applyFill="1"/>
    <xf numFmtId="0" fontId="15" fillId="2" borderId="0" xfId="0" applyFont="1" applyFill="1" applyAlignment="1">
      <alignment horizontal="center" vertical="top"/>
    </xf>
    <xf numFmtId="0" fontId="14" fillId="2" borderId="26" xfId="0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  <xf numFmtId="0" fontId="15" fillId="2" borderId="30" xfId="0" applyFont="1" applyFill="1" applyBorder="1" applyAlignment="1">
      <alignment horizontal="center"/>
    </xf>
    <xf numFmtId="0" fontId="15" fillId="2" borderId="31" xfId="0" applyFont="1" applyFill="1" applyBorder="1" applyAlignment="1">
      <alignment horizontal="center"/>
    </xf>
    <xf numFmtId="0" fontId="15" fillId="2" borderId="32" xfId="0" applyFont="1" applyFill="1" applyBorder="1" applyAlignment="1">
      <alignment horizontal="center"/>
    </xf>
    <xf numFmtId="0" fontId="15" fillId="2" borderId="33" xfId="0" applyFont="1" applyFill="1" applyBorder="1" applyAlignment="1">
      <alignment horizontal="center"/>
    </xf>
    <xf numFmtId="0" fontId="15" fillId="2" borderId="25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18" xfId="0" applyFont="1" applyFill="1" applyBorder="1" applyAlignment="1">
      <alignment horizontal="center"/>
    </xf>
    <xf numFmtId="166" fontId="12" fillId="2" borderId="34" xfId="0" applyNumberFormat="1" applyFont="1" applyFill="1" applyBorder="1" applyAlignment="1">
      <alignment horizontal="center"/>
    </xf>
    <xf numFmtId="166" fontId="12" fillId="2" borderId="5" xfId="0" applyNumberFormat="1" applyFont="1" applyFill="1" applyBorder="1" applyAlignment="1">
      <alignment horizontal="center"/>
    </xf>
    <xf numFmtId="0" fontId="12" fillId="2" borderId="35" xfId="0" applyFont="1" applyFill="1" applyBorder="1" applyAlignment="1">
      <alignment horizontal="center"/>
    </xf>
    <xf numFmtId="0" fontId="12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1" fontId="12" fillId="2" borderId="0" xfId="0" applyNumberFormat="1" applyFont="1" applyFill="1" applyAlignment="1">
      <alignment horizontal="left" vertical="top"/>
    </xf>
    <xf numFmtId="1" fontId="15" fillId="2" borderId="3" xfId="0" applyNumberFormat="1" applyFont="1" applyFill="1" applyBorder="1" applyAlignment="1">
      <alignment horizontal="center"/>
    </xf>
    <xf numFmtId="11" fontId="15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7810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619125"/>
          <a:ext cx="7810500" cy="155257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zoomScaleNormal="85" zoomScaleSheetLayoutView="100" workbookViewId="0">
      <selection activeCell="D70" sqref="D70"/>
    </sheetView>
  </sheetViews>
  <sheetFormatPr defaultRowHeight="13.5" x14ac:dyDescent="0.25"/>
  <cols>
    <col min="1" max="1" width="36.7109375" style="85" customWidth="1"/>
    <col min="2" max="2" width="18.42578125" style="85" customWidth="1"/>
    <col min="3" max="3" width="25.42578125" style="85" customWidth="1"/>
    <col min="4" max="4" width="13.140625" style="85" customWidth="1"/>
    <col min="5" max="5" width="11.85546875" style="85" customWidth="1"/>
    <col min="6" max="6" width="16" style="85" customWidth="1"/>
    <col min="7" max="7" width="9.140625" style="85" customWidth="1"/>
    <col min="8" max="16384" width="9.140625" style="86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85" t="s">
        <v>74</v>
      </c>
      <c r="C12" s="85" t="s">
        <v>0</v>
      </c>
      <c r="D12" s="85" t="s">
        <v>1</v>
      </c>
    </row>
    <row r="13" spans="1:6" ht="15.95" customHeight="1" x14ac:dyDescent="0.3">
      <c r="A13" s="87" t="s">
        <v>2</v>
      </c>
      <c r="B13" s="87" t="s">
        <v>3</v>
      </c>
      <c r="F13" s="88"/>
    </row>
    <row r="14" spans="1:6" ht="15.95" customHeight="1" x14ac:dyDescent="0.3">
      <c r="A14" s="89" t="s">
        <v>4</v>
      </c>
      <c r="B14" s="87" t="s">
        <v>5</v>
      </c>
      <c r="F14" s="88"/>
    </row>
    <row r="15" spans="1:6" ht="15.95" customHeight="1" x14ac:dyDescent="0.3">
      <c r="A15" s="89" t="s">
        <v>6</v>
      </c>
      <c r="B15" s="85" t="s">
        <v>7</v>
      </c>
    </row>
    <row r="16" spans="1:6" ht="15.95" customHeight="1" x14ac:dyDescent="0.3">
      <c r="A16" s="89" t="s">
        <v>8</v>
      </c>
      <c r="B16" s="90" t="s">
        <v>9</v>
      </c>
    </row>
    <row r="17" spans="1:6" ht="15.95" customHeight="1" x14ac:dyDescent="0.3">
      <c r="A17" s="89" t="s">
        <v>10</v>
      </c>
      <c r="B17" s="85" t="s">
        <v>72</v>
      </c>
    </row>
    <row r="18" spans="1:6" ht="15.95" customHeight="1" x14ac:dyDescent="0.3">
      <c r="A18" s="89" t="s">
        <v>11</v>
      </c>
      <c r="B18" s="91" t="s">
        <v>12</v>
      </c>
    </row>
    <row r="19" spans="1:6" ht="15.95" customHeight="1" x14ac:dyDescent="0.3">
      <c r="A19" s="89" t="s">
        <v>13</v>
      </c>
      <c r="B19" s="91" t="s">
        <v>14</v>
      </c>
    </row>
    <row r="20" spans="1:6" ht="15.95" customHeight="1" x14ac:dyDescent="0.3">
      <c r="A20" s="89"/>
      <c r="B20" s="91"/>
      <c r="C20" s="90"/>
      <c r="D20" s="90"/>
    </row>
    <row r="21" spans="1:6" s="85" customFormat="1" ht="23.25" customHeight="1" x14ac:dyDescent="0.25">
      <c r="A21" s="92" t="s">
        <v>15</v>
      </c>
      <c r="B21" s="92" t="s">
        <v>16</v>
      </c>
      <c r="C21" s="93"/>
    </row>
    <row r="22" spans="1:6" s="85" customFormat="1" ht="33.75" customHeight="1" x14ac:dyDescent="0.25">
      <c r="A22" s="94" t="s">
        <v>75</v>
      </c>
      <c r="B22" s="95">
        <v>5.0000000000000001E-3</v>
      </c>
      <c r="C22" s="96" t="s">
        <v>18</v>
      </c>
    </row>
    <row r="23" spans="1:6" s="85" customFormat="1" ht="16.5" customHeight="1" x14ac:dyDescent="0.3">
      <c r="A23" s="85" t="s">
        <v>19</v>
      </c>
      <c r="B23" s="97">
        <f>4.4/2</f>
        <v>2.2000000000000002</v>
      </c>
      <c r="C23" s="89" t="s">
        <v>20</v>
      </c>
      <c r="D23" s="98"/>
      <c r="E23" s="90"/>
    </row>
    <row r="24" spans="1:6" s="85" customFormat="1" ht="16.5" customHeight="1" x14ac:dyDescent="0.3">
      <c r="A24" s="99" t="s">
        <v>21</v>
      </c>
      <c r="B24" s="100"/>
      <c r="C24" s="89" t="s">
        <v>22</v>
      </c>
      <c r="D24" s="98"/>
      <c r="E24" s="90"/>
    </row>
    <row r="25" spans="1:6" s="85" customFormat="1" ht="19.5" customHeight="1" x14ac:dyDescent="0.3">
      <c r="A25" s="99" t="s">
        <v>23</v>
      </c>
      <c r="B25" s="100">
        <v>2</v>
      </c>
      <c r="C25" s="89"/>
      <c r="D25" s="98"/>
      <c r="E25" s="90"/>
    </row>
    <row r="26" spans="1:6" s="85" customFormat="1" ht="19.5" customHeight="1" x14ac:dyDescent="0.3">
      <c r="A26" s="99"/>
      <c r="B26" s="100"/>
      <c r="C26" s="89"/>
      <c r="D26" s="98"/>
      <c r="E26" s="90"/>
    </row>
    <row r="27" spans="1:6" s="85" customFormat="1" ht="18.75" customHeight="1" x14ac:dyDescent="0.3">
      <c r="A27" s="88" t="s">
        <v>76</v>
      </c>
      <c r="B27" s="97">
        <f>B23*B25/B22</f>
        <v>880</v>
      </c>
      <c r="C27" s="89"/>
      <c r="D27" s="98"/>
      <c r="E27" s="90"/>
    </row>
    <row r="28" spans="1:6" s="85" customFormat="1" ht="19.5" customHeight="1" x14ac:dyDescent="0.3">
      <c r="A28" s="98" t="s">
        <v>25</v>
      </c>
      <c r="B28" s="101"/>
    </row>
    <row r="29" spans="1:6" s="85" customFormat="1" ht="19.5" customHeight="1" x14ac:dyDescent="0.3">
      <c r="A29" s="98"/>
      <c r="B29" s="101"/>
    </row>
    <row r="30" spans="1:6" ht="20.100000000000001" customHeight="1" x14ac:dyDescent="0.3">
      <c r="A30" s="173" t="s">
        <v>26</v>
      </c>
      <c r="B30" s="174"/>
      <c r="C30" s="175" t="s">
        <v>27</v>
      </c>
      <c r="D30" s="175"/>
      <c r="E30" s="175"/>
      <c r="F30" s="176"/>
    </row>
    <row r="31" spans="1:6" ht="20.100000000000001" customHeight="1" x14ac:dyDescent="0.3">
      <c r="A31" s="102" t="s">
        <v>28</v>
      </c>
      <c r="B31" s="103" t="s">
        <v>70</v>
      </c>
      <c r="C31" s="177" t="s">
        <v>29</v>
      </c>
      <c r="D31" s="178"/>
      <c r="E31" s="178" t="s">
        <v>77</v>
      </c>
      <c r="F31" s="179"/>
    </row>
    <row r="32" spans="1:6" ht="20.100000000000001" customHeight="1" x14ac:dyDescent="0.3">
      <c r="A32" s="104" t="s">
        <v>31</v>
      </c>
      <c r="B32" s="105" t="s">
        <v>71</v>
      </c>
      <c r="C32" s="180">
        <v>-0.996</v>
      </c>
      <c r="D32" s="181"/>
      <c r="E32" s="182">
        <f>POWER(C32,2)</f>
        <v>0.99201600000000001</v>
      </c>
      <c r="F32" s="183"/>
    </row>
    <row r="33" spans="1:9" ht="20.100000000000001" customHeight="1" x14ac:dyDescent="0.3">
      <c r="A33" s="106" t="s">
        <v>33</v>
      </c>
      <c r="B33" s="107">
        <f>14000/7</f>
        <v>2000</v>
      </c>
      <c r="C33" s="108"/>
      <c r="D33" s="108"/>
      <c r="E33" s="106"/>
      <c r="F33" s="109"/>
    </row>
    <row r="34" spans="1:9" ht="20.100000000000001" customHeight="1" x14ac:dyDescent="0.25">
      <c r="C34" s="110"/>
      <c r="D34" s="110"/>
      <c r="E34" s="111"/>
      <c r="F34" s="111"/>
    </row>
    <row r="35" spans="1:9" ht="20.100000000000001" customHeight="1" x14ac:dyDescent="0.3">
      <c r="A35" s="111"/>
      <c r="B35" s="112"/>
      <c r="C35" s="110"/>
      <c r="D35" s="110"/>
      <c r="E35" s="111"/>
      <c r="F35" s="111"/>
    </row>
    <row r="36" spans="1:9" ht="20.100000000000001" customHeight="1" x14ac:dyDescent="0.3">
      <c r="A36" s="171" t="s">
        <v>34</v>
      </c>
      <c r="B36" s="171"/>
      <c r="C36" s="171"/>
      <c r="D36" s="171"/>
      <c r="E36" s="171"/>
      <c r="F36" s="171"/>
    </row>
    <row r="37" spans="1:9" ht="20.100000000000001" customHeight="1" x14ac:dyDescent="0.3">
      <c r="A37" s="113"/>
      <c r="B37" s="113"/>
      <c r="C37" s="113"/>
      <c r="D37" s="113"/>
      <c r="E37" s="113"/>
      <c r="F37" s="113"/>
    </row>
    <row r="38" spans="1:9" s="87" customFormat="1" ht="16.5" customHeight="1" x14ac:dyDescent="0.3">
      <c r="A38" s="114" t="s">
        <v>78</v>
      </c>
      <c r="B38" s="114" t="s">
        <v>73</v>
      </c>
      <c r="C38" s="114" t="s">
        <v>35</v>
      </c>
      <c r="D38" s="114" t="s">
        <v>36</v>
      </c>
      <c r="E38" s="114" t="s">
        <v>37</v>
      </c>
      <c r="F38" s="115" t="s">
        <v>38</v>
      </c>
    </row>
    <row r="39" spans="1:9" s="85" customFormat="1" x14ac:dyDescent="0.25">
      <c r="A39" s="116">
        <f>B39*C39/(D39)*E39/F39</f>
        <v>5</v>
      </c>
      <c r="B39" s="117">
        <f>B33</f>
        <v>2000</v>
      </c>
      <c r="C39" s="118">
        <v>100</v>
      </c>
      <c r="D39" s="118">
        <v>2000</v>
      </c>
      <c r="E39" s="119">
        <v>100</v>
      </c>
      <c r="F39" s="120">
        <v>2000</v>
      </c>
    </row>
    <row r="40" spans="1:9" s="85" customFormat="1" x14ac:dyDescent="0.25">
      <c r="A40" s="116">
        <f>B40*C40/D40</f>
        <v>0.5</v>
      </c>
      <c r="B40" s="121">
        <f>A39</f>
        <v>5</v>
      </c>
      <c r="C40" s="118">
        <v>300</v>
      </c>
      <c r="D40" s="118">
        <v>3000</v>
      </c>
      <c r="E40" s="118"/>
      <c r="F40" s="122"/>
    </row>
    <row r="41" spans="1:9" s="85" customFormat="1" x14ac:dyDescent="0.25">
      <c r="A41" s="116">
        <f>B41*C41/D41</f>
        <v>0.05</v>
      </c>
      <c r="B41" s="121">
        <f>A40</f>
        <v>0.5</v>
      </c>
      <c r="C41" s="118">
        <v>200</v>
      </c>
      <c r="D41" s="118">
        <v>2000</v>
      </c>
      <c r="E41" s="118"/>
      <c r="F41" s="122"/>
    </row>
    <row r="42" spans="1:9" s="85" customFormat="1" x14ac:dyDescent="0.25">
      <c r="A42" s="123">
        <f>B42*C42/D42</f>
        <v>5.0000000000000001E-3</v>
      </c>
      <c r="B42" s="124">
        <f>A41</f>
        <v>0.05</v>
      </c>
      <c r="C42" s="125">
        <v>200</v>
      </c>
      <c r="D42" s="125">
        <v>2000</v>
      </c>
      <c r="E42" s="125"/>
      <c r="F42" s="126"/>
    </row>
    <row r="43" spans="1:9" s="85" customFormat="1" x14ac:dyDescent="0.25">
      <c r="A43" s="110"/>
      <c r="B43" s="127"/>
      <c r="E43" s="128"/>
    </row>
    <row r="44" spans="1:9" s="85" customFormat="1" ht="16.5" customHeight="1" x14ac:dyDescent="0.3">
      <c r="A44" s="172" t="s">
        <v>39</v>
      </c>
      <c r="B44" s="172"/>
      <c r="C44" s="172"/>
      <c r="D44" s="172"/>
      <c r="E44" s="172"/>
      <c r="F44" s="172"/>
    </row>
    <row r="45" spans="1:9" s="85" customFormat="1" x14ac:dyDescent="0.25">
      <c r="A45" s="110"/>
      <c r="B45" s="127"/>
      <c r="E45" s="128"/>
    </row>
    <row r="46" spans="1:9" s="87" customFormat="1" ht="16.5" customHeight="1" x14ac:dyDescent="0.3">
      <c r="A46" s="114" t="s">
        <v>35</v>
      </c>
      <c r="B46" s="114" t="s">
        <v>36</v>
      </c>
      <c r="C46" s="114" t="s">
        <v>37</v>
      </c>
      <c r="D46" s="129" t="s">
        <v>38</v>
      </c>
      <c r="E46" s="114" t="s">
        <v>40</v>
      </c>
      <c r="F46" s="129" t="s">
        <v>41</v>
      </c>
    </row>
    <row r="47" spans="1:9" s="85" customFormat="1" x14ac:dyDescent="0.25">
      <c r="A47" s="130">
        <v>100</v>
      </c>
      <c r="B47" s="131">
        <v>2500</v>
      </c>
      <c r="C47" s="130">
        <v>100</v>
      </c>
      <c r="D47" s="131">
        <v>2500</v>
      </c>
      <c r="E47" s="125"/>
      <c r="F47" s="126"/>
    </row>
    <row r="48" spans="1:9" ht="15.95" customHeight="1" x14ac:dyDescent="0.3">
      <c r="A48" s="132"/>
      <c r="B48" s="112"/>
      <c r="E48" s="93"/>
      <c r="H48" s="85"/>
      <c r="I48" s="85"/>
    </row>
    <row r="49" spans="1:9" ht="15.95" customHeight="1" x14ac:dyDescent="0.25">
      <c r="A49" s="96" t="s">
        <v>42</v>
      </c>
      <c r="B49" s="133">
        <v>50</v>
      </c>
      <c r="C49" s="93"/>
      <c r="F49" s="93"/>
      <c r="H49" s="85"/>
      <c r="I49" s="85"/>
    </row>
    <row r="50" spans="1:9" ht="15.95" customHeight="1" x14ac:dyDescent="0.3">
      <c r="A50" s="134" t="s">
        <v>43</v>
      </c>
      <c r="B50" s="133">
        <v>50</v>
      </c>
      <c r="C50" s="135"/>
      <c r="F50" s="93"/>
      <c r="H50" s="85"/>
      <c r="I50" s="85"/>
    </row>
    <row r="51" spans="1:9" ht="15.95" customHeight="1" x14ac:dyDescent="0.3">
      <c r="A51" s="134" t="s">
        <v>85</v>
      </c>
      <c r="B51" s="197">
        <f>B47/A47*D47/C47</f>
        <v>625</v>
      </c>
      <c r="C51" s="87"/>
      <c r="F51" s="93"/>
      <c r="H51" s="85"/>
      <c r="I51" s="85"/>
    </row>
    <row r="52" spans="1:9" ht="18.75" customHeight="1" x14ac:dyDescent="0.3">
      <c r="A52" s="136" t="s">
        <v>15</v>
      </c>
      <c r="B52" s="137" t="s">
        <v>44</v>
      </c>
      <c r="C52" s="87"/>
      <c r="D52" s="93"/>
      <c r="E52" s="138"/>
      <c r="H52" s="85"/>
      <c r="I52" s="85"/>
    </row>
    <row r="53" spans="1:9" x14ac:dyDescent="0.25">
      <c r="A53" s="93"/>
      <c r="B53" s="139"/>
      <c r="C53" s="93"/>
      <c r="D53" s="139"/>
      <c r="E53" s="93"/>
      <c r="H53" s="85"/>
      <c r="I53" s="85"/>
    </row>
    <row r="54" spans="1:9" ht="15.95" customHeight="1" x14ac:dyDescent="0.25">
      <c r="A54" s="93" t="s">
        <v>79</v>
      </c>
      <c r="B54" s="110">
        <v>6.19</v>
      </c>
      <c r="C54" s="93"/>
      <c r="D54" s="140"/>
      <c r="E54" s="141"/>
      <c r="H54" s="85"/>
      <c r="I54" s="85"/>
    </row>
    <row r="55" spans="1:9" ht="15.95" customHeight="1" x14ac:dyDescent="0.25">
      <c r="A55" s="93" t="s">
        <v>80</v>
      </c>
      <c r="B55" s="139">
        <v>-0.104</v>
      </c>
      <c r="C55" s="93"/>
      <c r="D55" s="142"/>
      <c r="E55" s="143"/>
      <c r="H55" s="85"/>
      <c r="I55" s="85"/>
    </row>
    <row r="56" spans="1:9" ht="26.25" customHeight="1" x14ac:dyDescent="0.25">
      <c r="A56" s="93" t="s">
        <v>81</v>
      </c>
      <c r="B56" s="139"/>
      <c r="C56" s="93"/>
      <c r="D56" s="93"/>
      <c r="E56" s="93"/>
      <c r="H56" s="85"/>
      <c r="I56" s="85"/>
    </row>
    <row r="57" spans="1:9" ht="26.25" customHeight="1" x14ac:dyDescent="0.25">
      <c r="A57" s="93"/>
      <c r="D57" s="93"/>
      <c r="E57" s="93"/>
      <c r="H57" s="85"/>
      <c r="I57" s="85"/>
    </row>
    <row r="58" spans="1:9" s="149" customFormat="1" ht="27" customHeight="1" x14ac:dyDescent="0.2">
      <c r="A58" s="144" t="s">
        <v>48</v>
      </c>
      <c r="B58" s="145" t="s">
        <v>82</v>
      </c>
      <c r="C58" s="146" t="s">
        <v>83</v>
      </c>
      <c r="D58" s="147" t="s">
        <v>51</v>
      </c>
      <c r="E58" s="146" t="s">
        <v>52</v>
      </c>
      <c r="F58" s="148" t="s">
        <v>53</v>
      </c>
    </row>
    <row r="59" spans="1:9" s="111" customFormat="1" ht="27" customHeight="1" x14ac:dyDescent="0.25">
      <c r="A59" s="150"/>
      <c r="B59" s="151">
        <v>50</v>
      </c>
      <c r="C59" s="152">
        <v>3001</v>
      </c>
      <c r="D59" s="153">
        <f>LN(C59)</f>
        <v>8.006700845440367</v>
      </c>
      <c r="E59" s="153">
        <f>(D59-$B$54)/$B$55</f>
        <v>-17.468277360003526</v>
      </c>
      <c r="F59" s="154">
        <f>EXP(E59)</f>
        <v>2.591931586252117E-8</v>
      </c>
    </row>
    <row r="60" spans="1:9" s="111" customFormat="1" ht="27" customHeight="1" x14ac:dyDescent="0.25">
      <c r="A60" s="155"/>
      <c r="B60" s="156">
        <v>50</v>
      </c>
      <c r="C60" s="157">
        <v>2891</v>
      </c>
      <c r="D60" s="158">
        <f>LN(C60)</f>
        <v>7.9693577420163457</v>
      </c>
      <c r="E60" s="158">
        <f>(D60-$B$54)/$B$55</f>
        <v>-17.109209057849476</v>
      </c>
      <c r="F60" s="159">
        <f>EXP(E60)</f>
        <v>3.7116320520536318E-8</v>
      </c>
    </row>
    <row r="61" spans="1:9" ht="26.25" customHeight="1" x14ac:dyDescent="0.3">
      <c r="A61" s="93"/>
      <c r="B61" s="139"/>
      <c r="C61" s="93"/>
      <c r="D61" s="170" t="s">
        <v>54</v>
      </c>
      <c r="E61" s="170"/>
      <c r="F61" s="160">
        <f>AVERAGE(F59:F60)</f>
        <v>3.151781819152874E-8</v>
      </c>
      <c r="H61" s="85"/>
      <c r="I61" s="85"/>
    </row>
    <row r="62" spans="1:9" ht="25.5" customHeight="1" x14ac:dyDescent="0.3">
      <c r="E62" s="161" t="s">
        <v>55</v>
      </c>
      <c r="F62" s="162">
        <f>STDEV(C59:C60)/AVERAGE(C59:C60)</f>
        <v>2.6402493526992612E-2</v>
      </c>
      <c r="H62" s="85"/>
    </row>
    <row r="63" spans="1:9" ht="26.25" customHeight="1" x14ac:dyDescent="0.3">
      <c r="A63" s="93"/>
      <c r="B63" s="139"/>
      <c r="C63" s="93"/>
      <c r="D63" s="170" t="s">
        <v>56</v>
      </c>
      <c r="E63" s="170"/>
      <c r="F63" s="163">
        <v>2</v>
      </c>
      <c r="H63" s="85"/>
      <c r="I63" s="85"/>
    </row>
    <row r="64" spans="1:9" ht="25.5" customHeight="1" x14ac:dyDescent="0.3">
      <c r="C64" s="89"/>
      <c r="E64" s="161" t="s">
        <v>57</v>
      </c>
      <c r="F64" s="198">
        <f>B51</f>
        <v>625</v>
      </c>
      <c r="H64" s="85"/>
    </row>
    <row r="65" spans="1:9" ht="25.5" customHeight="1" x14ac:dyDescent="0.3">
      <c r="E65" s="161" t="s">
        <v>58</v>
      </c>
      <c r="F65" s="164">
        <f>F64*F61</f>
        <v>1.9698636369705463E-5</v>
      </c>
      <c r="H65" s="85"/>
    </row>
    <row r="66" spans="1:9" ht="15.95" customHeight="1" x14ac:dyDescent="0.25">
      <c r="H66" s="85"/>
    </row>
    <row r="67" spans="1:9" x14ac:dyDescent="0.25">
      <c r="H67" s="85"/>
    </row>
    <row r="68" spans="1:9" ht="19.5" customHeight="1" x14ac:dyDescent="0.3">
      <c r="A68" s="89" t="s">
        <v>59</v>
      </c>
      <c r="C68" s="161" t="s">
        <v>60</v>
      </c>
      <c r="D68" s="199">
        <f>F65*5/500</f>
        <v>1.9698636369705463E-7</v>
      </c>
      <c r="E68" s="199"/>
      <c r="F68" s="89" t="str">
        <f>C23</f>
        <v>EU/mg</v>
      </c>
      <c r="H68" s="85"/>
    </row>
    <row r="69" spans="1:9" ht="21" customHeight="1" x14ac:dyDescent="0.3">
      <c r="B69" s="101"/>
      <c r="C69" s="101"/>
      <c r="D69" s="165"/>
      <c r="H69" s="85"/>
    </row>
    <row r="70" spans="1:9" ht="18" customHeight="1" x14ac:dyDescent="0.25">
      <c r="H70" s="85"/>
    </row>
    <row r="71" spans="1:9" ht="18" customHeight="1" x14ac:dyDescent="0.25">
      <c r="H71" s="85"/>
    </row>
    <row r="72" spans="1:9" ht="18" customHeight="1" x14ac:dyDescent="0.25">
      <c r="H72" s="85"/>
    </row>
    <row r="73" spans="1:9" ht="24.95" customHeight="1" x14ac:dyDescent="0.3">
      <c r="A73" s="111" t="s">
        <v>61</v>
      </c>
      <c r="C73" s="111" t="s">
        <v>62</v>
      </c>
      <c r="D73" s="86"/>
      <c r="F73" s="111" t="s">
        <v>84</v>
      </c>
      <c r="H73" s="85"/>
    </row>
    <row r="74" spans="1:9" ht="24.95" customHeight="1" x14ac:dyDescent="0.3">
      <c r="A74" s="101"/>
      <c r="C74" s="101" t="s">
        <v>64</v>
      </c>
      <c r="D74" s="101"/>
      <c r="F74" s="101" t="s">
        <v>65</v>
      </c>
      <c r="H74" s="85"/>
    </row>
    <row r="75" spans="1:9" ht="24.95" customHeight="1" x14ac:dyDescent="0.3">
      <c r="A75" s="166"/>
      <c r="C75" s="167"/>
      <c r="F75" s="167"/>
      <c r="H75" s="85"/>
    </row>
    <row r="76" spans="1:9" ht="24.95" customHeight="1" x14ac:dyDescent="0.25">
      <c r="H76" s="85"/>
    </row>
    <row r="77" spans="1:9" ht="24.95" customHeight="1" x14ac:dyDescent="0.25">
      <c r="H77" s="85"/>
      <c r="I77" s="85"/>
    </row>
    <row r="78" spans="1:9" ht="24.95" customHeight="1" x14ac:dyDescent="0.25">
      <c r="H78" s="85"/>
      <c r="I78" s="85"/>
    </row>
    <row r="79" spans="1:9" ht="24.95" customHeight="1" x14ac:dyDescent="0.25">
      <c r="H79" s="85"/>
      <c r="I79" s="85"/>
    </row>
    <row r="80" spans="1:9" ht="15.95" customHeight="1" x14ac:dyDescent="0.25">
      <c r="H80" s="85"/>
      <c r="I80" s="85"/>
    </row>
    <row r="81" spans="8:9" ht="15.95" customHeight="1" x14ac:dyDescent="0.25">
      <c r="H81" s="85"/>
      <c r="I81" s="85"/>
    </row>
    <row r="82" spans="8:9" ht="15.95" customHeight="1" x14ac:dyDescent="0.25">
      <c r="H82" s="85"/>
      <c r="I82" s="85"/>
    </row>
    <row r="83" spans="8:9" ht="15.95" customHeight="1" x14ac:dyDescent="0.25">
      <c r="H83" s="85"/>
      <c r="I83" s="85"/>
    </row>
    <row r="84" spans="8:9" ht="15.95" customHeight="1" x14ac:dyDescent="0.25">
      <c r="H84" s="85"/>
      <c r="I84" s="85"/>
    </row>
    <row r="85" spans="8:9" ht="15.95" customHeight="1" x14ac:dyDescent="0.25">
      <c r="H85" s="85"/>
      <c r="I85" s="85"/>
    </row>
    <row r="86" spans="8:9" ht="15.95" customHeight="1" x14ac:dyDescent="0.25">
      <c r="H86" s="85"/>
      <c r="I86" s="85"/>
    </row>
    <row r="87" spans="8:9" ht="15.95" customHeight="1" x14ac:dyDescent="0.25">
      <c r="H87" s="85"/>
      <c r="I87" s="85"/>
    </row>
    <row r="88" spans="8:9" ht="15.95" customHeight="1" x14ac:dyDescent="0.25">
      <c r="H88" s="85"/>
      <c r="I88" s="85"/>
    </row>
    <row r="89" spans="8:9" ht="15.95" customHeight="1" x14ac:dyDescent="0.25">
      <c r="H89" s="85"/>
      <c r="I89" s="85"/>
    </row>
    <row r="90" spans="8:9" ht="15.95" customHeight="1" x14ac:dyDescent="0.25">
      <c r="H90" s="85"/>
      <c r="I90" s="85"/>
    </row>
    <row r="91" spans="8:9" ht="15.95" customHeight="1" x14ac:dyDescent="0.25">
      <c r="H91" s="85"/>
      <c r="I91" s="85"/>
    </row>
    <row r="92" spans="8:9" ht="15.95" customHeight="1" x14ac:dyDescent="0.25">
      <c r="H92" s="85"/>
      <c r="I92" s="85"/>
    </row>
    <row r="93" spans="8:9" ht="15.95" customHeight="1" x14ac:dyDescent="0.25">
      <c r="H93" s="85"/>
      <c r="I93" s="85"/>
    </row>
    <row r="94" spans="8:9" ht="15.95" customHeight="1" x14ac:dyDescent="0.25">
      <c r="H94" s="85"/>
      <c r="I94" s="85"/>
    </row>
    <row r="95" spans="8:9" ht="15.95" customHeight="1" x14ac:dyDescent="0.25">
      <c r="H95" s="85"/>
      <c r="I95" s="85"/>
    </row>
    <row r="96" spans="8:9" x14ac:dyDescent="0.25">
      <c r="H96" s="85"/>
      <c r="I96" s="85"/>
    </row>
    <row r="97" spans="7:9" x14ac:dyDescent="0.25">
      <c r="H97" s="85"/>
      <c r="I97" s="85"/>
    </row>
    <row r="98" spans="7:9" x14ac:dyDescent="0.25">
      <c r="H98" s="85"/>
      <c r="I98" s="85"/>
    </row>
    <row r="99" spans="7:9" x14ac:dyDescent="0.25">
      <c r="H99" s="85"/>
      <c r="I99" s="85"/>
    </row>
    <row r="100" spans="7:9" x14ac:dyDescent="0.25">
      <c r="H100" s="85"/>
      <c r="I100" s="85"/>
    </row>
    <row r="101" spans="7:9" x14ac:dyDescent="0.25">
      <c r="H101" s="85"/>
      <c r="I101" s="85"/>
    </row>
    <row r="102" spans="7:9" x14ac:dyDescent="0.25">
      <c r="H102" s="85"/>
      <c r="I102" s="85"/>
    </row>
    <row r="103" spans="7:9" x14ac:dyDescent="0.25">
      <c r="H103" s="85"/>
      <c r="I103" s="85"/>
    </row>
    <row r="104" spans="7:9" x14ac:dyDescent="0.25">
      <c r="H104" s="85"/>
      <c r="I104" s="85"/>
    </row>
    <row r="105" spans="7:9" x14ac:dyDescent="0.25">
      <c r="H105" s="85"/>
      <c r="I105" s="85"/>
    </row>
    <row r="106" spans="7:9" x14ac:dyDescent="0.25">
      <c r="H106" s="85"/>
      <c r="I106" s="85"/>
    </row>
    <row r="107" spans="7:9" x14ac:dyDescent="0.25">
      <c r="G107" s="168"/>
      <c r="H107" s="85"/>
      <c r="I107" s="85"/>
    </row>
    <row r="108" spans="7:9" x14ac:dyDescent="0.25">
      <c r="G108" s="169"/>
      <c r="H108" s="85"/>
      <c r="I108" s="85"/>
    </row>
    <row r="109" spans="7:9" x14ac:dyDescent="0.25">
      <c r="G109" s="169"/>
      <c r="H109" s="85"/>
      <c r="I109" s="85"/>
    </row>
    <row r="110" spans="7:9" x14ac:dyDescent="0.25">
      <c r="G110" s="169"/>
      <c r="H110" s="85"/>
      <c r="I110" s="85"/>
    </row>
    <row r="111" spans="7:9" x14ac:dyDescent="0.25">
      <c r="H111" s="85"/>
      <c r="I111" s="85"/>
    </row>
    <row r="112" spans="7:9" x14ac:dyDescent="0.25">
      <c r="H112" s="85"/>
      <c r="I112" s="85"/>
    </row>
    <row r="113" spans="8:9" x14ac:dyDescent="0.25">
      <c r="H113" s="85"/>
      <c r="I113" s="85"/>
    </row>
    <row r="114" spans="8:9" x14ac:dyDescent="0.25">
      <c r="H114" s="85"/>
      <c r="I114" s="85"/>
    </row>
    <row r="115" spans="8:9" x14ac:dyDescent="0.25">
      <c r="H115" s="85"/>
      <c r="I115" s="85"/>
    </row>
    <row r="116" spans="8:9" x14ac:dyDescent="0.25">
      <c r="H116" s="85"/>
      <c r="I116" s="85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NDQD2016061176 / Bacterial Endotoxin / Download 1  /  Analyst - Francis  Naula /  Date 22-09-2016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2</v>
      </c>
      <c r="B13" s="2" t="s">
        <v>66</v>
      </c>
      <c r="F13" s="3"/>
    </row>
    <row r="14" spans="1:6" ht="15.95" customHeight="1" x14ac:dyDescent="0.3">
      <c r="A14" s="4" t="s">
        <v>4</v>
      </c>
      <c r="B14" s="2" t="s">
        <v>66</v>
      </c>
      <c r="F14" s="3"/>
    </row>
    <row r="15" spans="1:6" ht="15.95" customHeight="1" x14ac:dyDescent="0.3">
      <c r="A15" s="4" t="s">
        <v>6</v>
      </c>
      <c r="B15" s="1" t="s">
        <v>67</v>
      </c>
    </row>
    <row r="16" spans="1:6" ht="15.95" customHeight="1" x14ac:dyDescent="0.3">
      <c r="A16" s="4" t="s">
        <v>8</v>
      </c>
      <c r="B16" s="5" t="str">
        <f>B13</f>
        <v>PACLITAXEL INJECTION</v>
      </c>
    </row>
    <row r="17" spans="1:7" ht="15.95" customHeight="1" x14ac:dyDescent="0.3">
      <c r="A17" s="4" t="s">
        <v>10</v>
      </c>
      <c r="B17" s="1" t="s">
        <v>68</v>
      </c>
    </row>
    <row r="18" spans="1:7" ht="15.95" customHeight="1" x14ac:dyDescent="0.3">
      <c r="A18" s="4" t="s">
        <v>11</v>
      </c>
      <c r="B18" s="6">
        <v>41716</v>
      </c>
    </row>
    <row r="19" spans="1:7" ht="15.95" customHeight="1" x14ac:dyDescent="0.3">
      <c r="A19" s="4" t="s">
        <v>13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15</v>
      </c>
      <c r="B21" s="7" t="s">
        <v>16</v>
      </c>
      <c r="C21" s="8"/>
    </row>
    <row r="22" spans="1:7" s="9" customFormat="1" ht="15.95" customHeight="1" x14ac:dyDescent="0.25">
      <c r="A22" s="8" t="s">
        <v>17</v>
      </c>
      <c r="B22" s="10">
        <v>5.0000000000000001E-3</v>
      </c>
      <c r="C22" s="11" t="s">
        <v>18</v>
      </c>
    </row>
    <row r="23" spans="1:7" s="9" customFormat="1" ht="16.5" customHeight="1" x14ac:dyDescent="0.3">
      <c r="A23" s="9" t="s">
        <v>19</v>
      </c>
      <c r="B23" s="12">
        <v>0.67</v>
      </c>
      <c r="C23" s="13" t="s">
        <v>20</v>
      </c>
      <c r="D23" s="14"/>
      <c r="E23" s="15"/>
    </row>
    <row r="24" spans="1:7" s="9" customFormat="1" ht="16.5" customHeight="1" x14ac:dyDescent="0.3">
      <c r="A24" s="16" t="s">
        <v>21</v>
      </c>
      <c r="B24" s="17"/>
      <c r="C24" s="13" t="s">
        <v>22</v>
      </c>
      <c r="D24" s="14"/>
      <c r="E24" s="15"/>
    </row>
    <row r="25" spans="1:7" s="9" customFormat="1" ht="19.5" customHeight="1" x14ac:dyDescent="0.3">
      <c r="A25" s="16" t="s">
        <v>23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24</v>
      </c>
      <c r="B27" s="20"/>
      <c r="C27" s="18"/>
      <c r="D27" s="14"/>
      <c r="E27" s="15"/>
    </row>
    <row r="28" spans="1:7" s="9" customFormat="1" ht="19.5" customHeight="1" x14ac:dyDescent="0.3">
      <c r="A28" s="14" t="s">
        <v>25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86" t="s">
        <v>26</v>
      </c>
      <c r="B30" s="187"/>
      <c r="C30" s="188" t="s">
        <v>27</v>
      </c>
      <c r="D30" s="188"/>
      <c r="E30" s="188"/>
      <c r="F30" s="189"/>
    </row>
    <row r="31" spans="1:7" ht="20.100000000000001" customHeight="1" x14ac:dyDescent="0.3">
      <c r="A31" s="22"/>
      <c r="B31" s="23"/>
      <c r="C31" s="190" t="s">
        <v>29</v>
      </c>
      <c r="D31" s="191"/>
      <c r="E31" s="191" t="s">
        <v>30</v>
      </c>
      <c r="F31" s="192"/>
    </row>
    <row r="32" spans="1:7" ht="20.100000000000001" customHeight="1" x14ac:dyDescent="0.3">
      <c r="A32" s="25" t="s">
        <v>28</v>
      </c>
      <c r="B32" s="26" t="s">
        <v>69</v>
      </c>
      <c r="C32" s="193">
        <v>-0.999</v>
      </c>
      <c r="D32" s="194"/>
      <c r="E32" s="195">
        <v>0.998</v>
      </c>
      <c r="F32" s="196"/>
      <c r="G32" s="9"/>
    </row>
    <row r="33" spans="1:9" ht="20.100000000000001" customHeight="1" x14ac:dyDescent="0.3">
      <c r="A33" s="27" t="s">
        <v>31</v>
      </c>
      <c r="B33" s="28" t="s">
        <v>32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33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42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43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15</v>
      </c>
      <c r="B39" s="42" t="s">
        <v>44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45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46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47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48</v>
      </c>
      <c r="B45" s="52" t="s">
        <v>49</v>
      </c>
      <c r="C45" s="53" t="s">
        <v>50</v>
      </c>
      <c r="D45" s="54" t="s">
        <v>51</v>
      </c>
      <c r="E45" s="53" t="s">
        <v>52</v>
      </c>
      <c r="F45" s="55" t="s">
        <v>53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84" t="s">
        <v>54</v>
      </c>
      <c r="E48" s="184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55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84" t="s">
        <v>56</v>
      </c>
      <c r="E50" s="184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57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58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59</v>
      </c>
      <c r="C55" s="76" t="s">
        <v>60</v>
      </c>
      <c r="D55" s="185">
        <f>F52*5/500</f>
        <v>4.3190433674064307E-7</v>
      </c>
      <c r="E55" s="185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61</v>
      </c>
      <c r="C60" s="63" t="s">
        <v>62</v>
      </c>
      <c r="D60" s="79"/>
      <c r="F60" s="80" t="s">
        <v>63</v>
      </c>
      <c r="G60" s="9"/>
      <c r="H60" s="9"/>
    </row>
    <row r="61" spans="1:9" ht="24.95" customHeight="1" x14ac:dyDescent="0.3">
      <c r="A61" s="21"/>
      <c r="C61" s="81" t="s">
        <v>64</v>
      </c>
      <c r="D61" s="21"/>
      <c r="F61" s="21" t="s">
        <v>65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2016-09-22T08:51:14Z</cp:lastPrinted>
  <dcterms:created xsi:type="dcterms:W3CDTF">2014-04-25T13:22:50Z</dcterms:created>
  <dcterms:modified xsi:type="dcterms:W3CDTF">2016-09-28T09:12:36Z</dcterms:modified>
</cp:coreProperties>
</file>