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/>
  </bookViews>
  <sheets>
    <sheet name="Levamisole Hydrochloride" sheetId="2" r:id="rId1"/>
    <sheet name="Levamisole Hydrochloride 1" sheetId="3" r:id="rId2"/>
  </sheets>
  <externalReferences>
    <externalReference r:id="rId3"/>
  </externalReferences>
  <definedNames>
    <definedName name="_xlnm.Print_Area" localSheetId="0">'Levamisole Hydrochloride'!$A$1:$I$63</definedName>
    <definedName name="_xlnm.Print_Area" localSheetId="1">'Levamisole Hydrochloride 1'!$A$1:$F$44</definedName>
  </definedNames>
  <calcPr calcId="145621"/>
</workbook>
</file>

<file path=xl/calcChain.xml><?xml version="1.0" encoding="utf-8"?>
<calcChain xmlns="http://schemas.openxmlformats.org/spreadsheetml/2006/main">
  <c r="H51" i="2" l="1"/>
  <c r="G51" i="2"/>
  <c r="D33" i="3" l="1"/>
  <c r="C37" i="3" s="1"/>
  <c r="C33" i="3"/>
  <c r="C35" i="3" s="1"/>
  <c r="B33" i="3"/>
  <c r="B18" i="3"/>
  <c r="D57" i="2"/>
  <c r="D55" i="2"/>
  <c r="D56" i="2" s="1"/>
  <c r="I54" i="2"/>
  <c r="H54" i="2"/>
  <c r="G54" i="2"/>
  <c r="F54" i="2"/>
  <c r="E54" i="2"/>
  <c r="E53" i="2"/>
  <c r="E52" i="2"/>
  <c r="E51" i="2"/>
  <c r="E47" i="2"/>
  <c r="B47" i="2"/>
  <c r="E45" i="2"/>
  <c r="G37" i="2"/>
  <c r="F37" i="2"/>
  <c r="E37" i="2"/>
  <c r="C37" i="2"/>
  <c r="C36" i="2"/>
  <c r="C35" i="2"/>
  <c r="C34" i="2"/>
  <c r="E34" i="2" s="1"/>
  <c r="E35" i="2" l="1"/>
  <c r="G35" i="2" s="1"/>
  <c r="F34" i="2"/>
  <c r="C39" i="3"/>
  <c r="G34" i="2"/>
  <c r="E36" i="2"/>
  <c r="G36" i="2" s="1"/>
  <c r="F35" i="2" l="1"/>
  <c r="G38" i="2"/>
  <c r="F52" i="2" s="1"/>
  <c r="G52" i="2" s="1"/>
  <c r="H52" i="2" s="1"/>
  <c r="I52" i="2" s="1"/>
  <c r="E38" i="2"/>
  <c r="E39" i="2" s="1"/>
  <c r="E40" i="2"/>
  <c r="F36" i="2"/>
  <c r="F38" i="2" s="1"/>
  <c r="F53" i="2" l="1"/>
  <c r="G53" i="2" s="1"/>
  <c r="H53" i="2" s="1"/>
  <c r="I53" i="2" s="1"/>
  <c r="F51" i="2"/>
  <c r="G57" i="2" l="1"/>
  <c r="G55" i="2"/>
  <c r="H57" i="2"/>
  <c r="I51" i="2" l="1"/>
  <c r="I55" i="2" s="1"/>
  <c r="I56" i="2" s="1"/>
  <c r="H55" i="2"/>
  <c r="H56" i="2" s="1"/>
  <c r="I57" i="2" l="1"/>
</calcChain>
</file>

<file path=xl/sharedStrings.xml><?xml version="1.0" encoding="utf-8"?>
<sst xmlns="http://schemas.openxmlformats.org/spreadsheetml/2006/main" count="96" uniqueCount="70">
  <si>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</si>
  <si>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</si>
  <si>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</si>
  <si>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</si>
  <si>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</si>
  <si>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</si>
  <si>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</si>
  <si>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</si>
  <si>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</si>
  <si>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</si>
  <si>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</si>
  <si>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</si>
  <si>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</si>
  <si>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</si>
  <si>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</si>
  <si>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Date Analysis Started:</t>
  </si>
  <si>
    <t>Date Analysis Completed:</t>
  </si>
  <si>
    <t>Standardisation of the Volumetric Solutions</t>
  </si>
  <si>
    <t>Volumetric Solution: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</si>
  <si>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</si>
  <si>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</si>
  <si>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</si>
  <si>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</si>
  <si>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</si>
  <si>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</si>
  <si>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</si>
  <si>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</si>
  <si>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</si>
  <si>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</si>
  <si>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</si>
  <si>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</si>
  <si>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</si>
  <si>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</si>
  <si>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</si>
  <si>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</si>
  <si>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</si>
  <si>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</si>
  <si>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>Each</t>
  </si>
  <si>
    <t>contains</t>
  </si>
  <si>
    <t>Each mL of</t>
  </si>
  <si>
    <t>is equivalent to</t>
  </si>
  <si>
    <t>Sample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</si>
  <si>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</si>
  <si>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</si>
  <si>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</si>
  <si>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</si>
  <si>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</si>
  <si>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</si>
  <si>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</si>
  <si>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National Quality Control Laboratory</t>
  </si>
  <si>
    <t>Relative Density Test Report</t>
  </si>
  <si>
    <t>Label Claim: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</si>
  <si>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</si>
  <si>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</si>
  <si>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</si>
  <si>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</si>
  <si>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</si>
  <si>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</si>
  <si>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Potassium Hydrogen Phthalate</t>
  </si>
  <si>
    <t>NDQD2016061191</t>
  </si>
  <si>
    <t>Levamisole Hydrochloride</t>
  </si>
  <si>
    <t>19/07/2016</t>
  </si>
  <si>
    <t>Perchloric Acid</t>
  </si>
  <si>
    <t>RUTTO/JOYFRIDA</t>
  </si>
  <si>
    <t>ZANIDE - L SUSPENSION 1000 mL</t>
  </si>
  <si>
    <t>Each mL contains Oxyclozanide BP (Vet) 30 mg and Levamisole hydrochloride BP 15 mg</t>
  </si>
  <si>
    <t>Levamisole hydrochloride B.P</t>
  </si>
  <si>
    <t>Suspension Volume (mL)</t>
  </si>
  <si>
    <t>Levamisole Content (mg)</t>
  </si>
  <si>
    <t>ZANIDE-L SUSPENSION 1000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</si>
</sst>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dd\-mmm\-yy"/>
    <numFmt numFmtId="166" formatCode="0.0000"/>
    <numFmt numFmtId="167" formatCode="0.00\ &quot;M&quot;"/>
    <numFmt numFmtId="168" formatCode="0.00\ &quot;mg&quot;"/>
    <numFmt numFmtId="169" formatCode="General\ &quot;VS&quot;"/>
    <numFmt numFmtId="170" formatCode="0.0000000"/>
    <numFmt numFmtId="171" formatCode="0.000"/>
    <numFmt numFmtId="172" formatCode="[$-409]d/mmm/yy;@"/>
    <numFmt numFmtId="173" formatCode="0.0"/>
  </numFmts>
  <fonts count="1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4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/>
    <xf numFmtId="0" fontId="6" fillId="2" borderId="0" xfId="0" applyFont="1" applyFill="1"/>
    <xf numFmtId="0" fontId="7" fillId="2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65" fontId="6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2" borderId="4" xfId="0" applyFont="1" applyFill="1" applyBorder="1" applyAlignment="1" applyProtection="1">
      <alignment vertical="center"/>
      <protection locked="0"/>
    </xf>
    <xf numFmtId="0" fontId="8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8" fillId="3" borderId="0" xfId="0" applyFont="1" applyFill="1" applyAlignment="1" applyProtection="1">
      <alignment vertical="center"/>
      <protection locked="0"/>
    </xf>
    <xf numFmtId="2" fontId="6" fillId="2" borderId="7" xfId="0" applyNumberFormat="1" applyFont="1" applyFill="1" applyBorder="1"/>
    <xf numFmtId="164" fontId="6" fillId="5" borderId="7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right"/>
    </xf>
    <xf numFmtId="0" fontId="6" fillId="2" borderId="0" xfId="0" applyFont="1" applyFill="1"/>
    <xf numFmtId="0" fontId="6" fillId="2" borderId="8" xfId="0" applyFont="1" applyFill="1" applyBorder="1" applyAlignment="1">
      <alignment horizontal="right"/>
    </xf>
    <xf numFmtId="0" fontId="6" fillId="2" borderId="9" xfId="0" applyFont="1" applyFill="1" applyBorder="1" applyAlignment="1">
      <alignment horizontal="right"/>
    </xf>
    <xf numFmtId="10" fontId="6" fillId="6" borderId="10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center"/>
    </xf>
    <xf numFmtId="164" fontId="8" fillId="7" borderId="13" xfId="0" applyNumberFormat="1" applyFont="1" applyFill="1" applyBorder="1" applyAlignment="1">
      <alignment horizontal="center"/>
    </xf>
    <xf numFmtId="0" fontId="6" fillId="2" borderId="0" xfId="0" applyFont="1" applyFill="1"/>
    <xf numFmtId="2" fontId="8" fillId="2" borderId="0" xfId="0" applyNumberFormat="1" applyFont="1" applyFill="1" applyAlignment="1">
      <alignment horizontal="centerContinuous"/>
    </xf>
    <xf numFmtId="0" fontId="6" fillId="2" borderId="13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2" fontId="6" fillId="2" borderId="0" xfId="0" applyNumberFormat="1" applyFont="1" applyFill="1" applyAlignment="1">
      <alignment horizontal="right"/>
    </xf>
    <xf numFmtId="2" fontId="9" fillId="3" borderId="13" xfId="0" applyNumberFormat="1" applyFont="1" applyFill="1" applyBorder="1" applyAlignment="1" applyProtection="1">
      <alignment horizontal="center"/>
      <protection locked="0"/>
    </xf>
    <xf numFmtId="2" fontId="9" fillId="3" borderId="10" xfId="0" applyNumberFormat="1" applyFont="1" applyFill="1" applyBorder="1" applyAlignment="1" applyProtection="1">
      <alignment horizontal="center"/>
      <protection locked="0"/>
    </xf>
    <xf numFmtId="2" fontId="9" fillId="3" borderId="12" xfId="0" applyNumberFormat="1" applyFont="1" applyFill="1" applyBorder="1" applyAlignment="1" applyProtection="1">
      <alignment horizontal="center"/>
      <protection locked="0"/>
    </xf>
    <xf numFmtId="2" fontId="8" fillId="2" borderId="3" xfId="0" applyNumberFormat="1" applyFont="1" applyFill="1" applyBorder="1" applyAlignment="1">
      <alignment horizontal="center" vertical="center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left"/>
      <protection locked="0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6" fillId="2" borderId="1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9" fillId="3" borderId="16" xfId="0" applyNumberFormat="1" applyFont="1" applyFill="1" applyBorder="1" applyAlignment="1" applyProtection="1">
      <alignment horizontal="center"/>
      <protection locked="0"/>
    </xf>
    <xf numFmtId="2" fontId="9" fillId="3" borderId="9" xfId="0" applyNumberFormat="1" applyFont="1" applyFill="1" applyBorder="1" applyAlignment="1" applyProtection="1">
      <alignment horizontal="center"/>
      <protection locked="0"/>
    </xf>
    <xf numFmtId="2" fontId="9" fillId="3" borderId="11" xfId="0" applyNumberFormat="1" applyFont="1" applyFill="1" applyBorder="1" applyAlignment="1" applyProtection="1">
      <alignment horizontal="center"/>
      <protection locked="0"/>
    </xf>
    <xf numFmtId="166" fontId="8" fillId="7" borderId="17" xfId="0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right"/>
    </xf>
    <xf numFmtId="10" fontId="10" fillId="6" borderId="10" xfId="0" applyNumberFormat="1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 vertical="center"/>
    </xf>
    <xf numFmtId="2" fontId="9" fillId="7" borderId="17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166" fontId="6" fillId="2" borderId="13" xfId="0" applyNumberFormat="1" applyFont="1" applyFill="1" applyBorder="1" applyAlignment="1">
      <alignment horizontal="center" vertical="center"/>
    </xf>
    <xf numFmtId="166" fontId="6" fillId="2" borderId="10" xfId="0" applyNumberFormat="1" applyFont="1" applyFill="1" applyBorder="1" applyAlignment="1">
      <alignment horizontal="center" vertical="center"/>
    </xf>
    <xf numFmtId="166" fontId="6" fillId="2" borderId="12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167" fontId="9" fillId="3" borderId="0" xfId="0" applyNumberFormat="1" applyFont="1" applyFill="1" applyAlignment="1" applyProtection="1">
      <alignment horizontal="center"/>
      <protection locked="0"/>
    </xf>
    <xf numFmtId="164" fontId="6" fillId="2" borderId="19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2" borderId="10" xfId="0" applyNumberFormat="1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8" fillId="2" borderId="6" xfId="0" applyNumberFormat="1" applyFont="1" applyFill="1" applyBorder="1" applyAlignment="1">
      <alignment vertical="center"/>
    </xf>
    <xf numFmtId="2" fontId="6" fillId="2" borderId="20" xfId="0" applyNumberFormat="1" applyFont="1" applyFill="1" applyBorder="1" applyAlignment="1">
      <alignment horizontal="center"/>
    </xf>
    <xf numFmtId="10" fontId="8" fillId="7" borderId="21" xfId="0" applyNumberFormat="1" applyFont="1" applyFill="1" applyBorder="1" applyAlignment="1">
      <alignment horizontal="center"/>
    </xf>
    <xf numFmtId="168" fontId="8" fillId="3" borderId="0" xfId="0" applyNumberFormat="1" applyFont="1" applyFill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9" fillId="3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horizontal="left" vertical="center"/>
      <protection locked="0"/>
    </xf>
    <xf numFmtId="165" fontId="10" fillId="3" borderId="0" xfId="0" applyNumberFormat="1" applyFont="1" applyFill="1" applyAlignment="1" applyProtection="1">
      <alignment horizontal="left" vertical="center"/>
      <protection locked="0"/>
    </xf>
    <xf numFmtId="169" fontId="9" fillId="3" borderId="0" xfId="0" applyNumberFormat="1" applyFont="1" applyFill="1" applyAlignment="1" applyProtection="1">
      <alignment horizontal="left"/>
      <protection locked="0"/>
    </xf>
    <xf numFmtId="2" fontId="9" fillId="3" borderId="22" xfId="0" applyNumberFormat="1" applyFont="1" applyFill="1" applyBorder="1" applyAlignment="1" applyProtection="1">
      <alignment horizontal="center"/>
      <protection locked="0"/>
    </xf>
    <xf numFmtId="2" fontId="9" fillId="3" borderId="23" xfId="0" applyNumberFormat="1" applyFont="1" applyFill="1" applyBorder="1" applyAlignment="1" applyProtection="1">
      <alignment horizontal="center"/>
      <protection locked="0"/>
    </xf>
    <xf numFmtId="2" fontId="9" fillId="3" borderId="24" xfId="0" applyNumberFormat="1" applyFont="1" applyFill="1" applyBorder="1" applyAlignment="1" applyProtection="1">
      <alignment horizontal="center"/>
      <protection locked="0"/>
    </xf>
    <xf numFmtId="166" fontId="6" fillId="2" borderId="13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6" fontId="6" fillId="2" borderId="12" xfId="0" applyNumberFormat="1" applyFont="1" applyFill="1" applyBorder="1" applyAlignment="1">
      <alignment horizontal="center"/>
    </xf>
    <xf numFmtId="10" fontId="6" fillId="2" borderId="16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10" fontId="6" fillId="2" borderId="11" xfId="0" applyNumberFormat="1" applyFont="1" applyFill="1" applyBorder="1" applyAlignment="1">
      <alignment horizontal="center"/>
    </xf>
    <xf numFmtId="166" fontId="8" fillId="7" borderId="25" xfId="0" applyNumberFormat="1" applyFont="1" applyFill="1" applyBorder="1" applyAlignment="1">
      <alignment horizontal="center"/>
    </xf>
    <xf numFmtId="10" fontId="10" fillId="6" borderId="10" xfId="0" applyNumberFormat="1" applyFont="1" applyFill="1" applyBorder="1" applyAlignment="1">
      <alignment horizontal="center"/>
    </xf>
    <xf numFmtId="10" fontId="6" fillId="2" borderId="13" xfId="0" applyNumberFormat="1" applyFont="1" applyFill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0" fontId="6" fillId="2" borderId="12" xfId="0" applyNumberFormat="1" applyFont="1" applyFill="1" applyBorder="1" applyAlignment="1">
      <alignment horizontal="center"/>
    </xf>
    <xf numFmtId="10" fontId="9" fillId="7" borderId="17" xfId="0" applyNumberFormat="1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26" xfId="0" applyNumberFormat="1" applyFont="1" applyFill="1" applyBorder="1" applyAlignment="1">
      <alignment horizontal="center" wrapText="1"/>
    </xf>
    <xf numFmtId="2" fontId="4" fillId="2" borderId="13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5" xfId="0" applyNumberFormat="1" applyFont="1" applyFill="1" applyBorder="1" applyAlignment="1" applyProtection="1">
      <alignment horizontal="center"/>
      <protection locked="0"/>
    </xf>
    <xf numFmtId="164" fontId="5" fillId="3" borderId="10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9" xfId="0" applyNumberFormat="1" applyFont="1" applyFill="1" applyBorder="1" applyAlignment="1">
      <alignment horizontal="center"/>
    </xf>
    <xf numFmtId="170" fontId="4" fillId="4" borderId="15" xfId="0" applyNumberFormat="1" applyFont="1" applyFill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5" xfId="0" applyNumberFormat="1" applyFont="1" applyFill="1" applyBorder="1" applyAlignment="1">
      <alignment horizontal="center"/>
    </xf>
    <xf numFmtId="170" fontId="5" fillId="2" borderId="15" xfId="0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5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5" xfId="0" applyNumberFormat="1" applyFont="1" applyFill="1" applyBorder="1" applyAlignment="1">
      <alignment horizontal="center" wrapText="1"/>
    </xf>
    <xf numFmtId="166" fontId="4" fillId="4" borderId="2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2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2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1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1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5" fillId="2" borderId="4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71" fontId="0" fillId="2" borderId="0" xfId="0" applyNumberFormat="1" applyFill="1"/>
    <xf numFmtId="0" fontId="0" fillId="2" borderId="0" xfId="0" applyFill="1" applyAlignment="1">
      <alignment horizontal="right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72" fontId="5" fillId="2" borderId="0" xfId="0" applyNumberFormat="1" applyFont="1" applyFill="1" applyProtection="1"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73" fontId="9" fillId="3" borderId="16" xfId="0" applyNumberFormat="1" applyFont="1" applyFill="1" applyBorder="1" applyAlignment="1" applyProtection="1">
      <alignment horizontal="center"/>
      <protection locked="0"/>
    </xf>
    <xf numFmtId="173" fontId="9" fillId="3" borderId="9" xfId="0" applyNumberFormat="1" applyFont="1" applyFill="1" applyBorder="1" applyAlignment="1" applyProtection="1">
      <alignment horizontal="center"/>
      <protection locked="0"/>
    </xf>
    <xf numFmtId="173" fontId="9" fillId="3" borderId="11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zoomScale="75" zoomScaleNormal="75" zoomScalePageLayoutView="50" workbookViewId="0">
      <selection activeCell="D63" sqref="D63"/>
    </sheetView>
  </sheetViews>
  <sheetFormatPr defaultRowHeight="18" x14ac:dyDescent="0.35"/>
  <cols>
    <col min="1" max="1" width="42.88671875" style="2" customWidth="1"/>
    <col min="2" max="2" width="34.8867187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86" t="s">
        <v>8</v>
      </c>
      <c r="B1" s="186"/>
      <c r="C1" s="186"/>
      <c r="D1" s="186"/>
      <c r="E1" s="186"/>
      <c r="F1" s="186"/>
      <c r="G1" s="186"/>
      <c r="H1" s="186"/>
      <c r="I1" s="186"/>
    </row>
    <row r="2" spans="1:9" ht="13.8" x14ac:dyDescent="0.3">
      <c r="A2" s="186"/>
      <c r="B2" s="186"/>
      <c r="C2" s="186"/>
      <c r="D2" s="186"/>
      <c r="E2" s="186"/>
      <c r="F2" s="186"/>
      <c r="G2" s="186"/>
      <c r="H2" s="186"/>
      <c r="I2" s="186"/>
    </row>
    <row r="3" spans="1:9" ht="13.8" x14ac:dyDescent="0.3">
      <c r="A3" s="186"/>
      <c r="B3" s="186"/>
      <c r="C3" s="186"/>
      <c r="D3" s="186"/>
      <c r="E3" s="186"/>
      <c r="F3" s="186"/>
      <c r="G3" s="186"/>
      <c r="H3" s="186"/>
      <c r="I3" s="186"/>
    </row>
    <row r="4" spans="1:9" ht="13.8" x14ac:dyDescent="0.3">
      <c r="A4" s="186"/>
      <c r="B4" s="186"/>
      <c r="C4" s="186"/>
      <c r="D4" s="186"/>
      <c r="E4" s="186"/>
      <c r="F4" s="186"/>
      <c r="G4" s="186"/>
      <c r="H4" s="186"/>
      <c r="I4" s="186"/>
    </row>
    <row r="5" spans="1:9" ht="13.8" x14ac:dyDescent="0.3">
      <c r="A5" s="186"/>
      <c r="B5" s="186"/>
      <c r="C5" s="186"/>
      <c r="D5" s="186"/>
      <c r="E5" s="186"/>
      <c r="F5" s="186"/>
      <c r="G5" s="186"/>
      <c r="H5" s="186"/>
      <c r="I5" s="186"/>
    </row>
    <row r="6" spans="1:9" ht="13.8" x14ac:dyDescent="0.3">
      <c r="A6" s="186"/>
      <c r="B6" s="186"/>
      <c r="C6" s="186"/>
      <c r="D6" s="186"/>
      <c r="E6" s="186"/>
      <c r="F6" s="186"/>
      <c r="G6" s="186"/>
      <c r="H6" s="186"/>
      <c r="I6" s="186"/>
    </row>
    <row r="7" spans="1:9" ht="13.8" x14ac:dyDescent="0.3">
      <c r="A7" s="186"/>
      <c r="B7" s="186"/>
      <c r="C7" s="186"/>
      <c r="D7" s="186"/>
      <c r="E7" s="186"/>
      <c r="F7" s="186"/>
      <c r="G7" s="186"/>
      <c r="H7" s="186"/>
      <c r="I7" s="186"/>
    </row>
    <row r="8" spans="1:9" ht="13.8" x14ac:dyDescent="0.3">
      <c r="A8" s="187" t="s">
        <v>9</v>
      </c>
      <c r="B8" s="187"/>
      <c r="C8" s="187"/>
      <c r="D8" s="187"/>
      <c r="E8" s="187"/>
      <c r="F8" s="187"/>
      <c r="G8" s="187"/>
      <c r="H8" s="187"/>
      <c r="I8" s="187"/>
    </row>
    <row r="9" spans="1:9" ht="13.8" x14ac:dyDescent="0.3">
      <c r="A9" s="187"/>
      <c r="B9" s="187"/>
      <c r="C9" s="187"/>
      <c r="D9" s="187"/>
      <c r="E9" s="187"/>
      <c r="F9" s="187"/>
      <c r="G9" s="187"/>
      <c r="H9" s="187"/>
      <c r="I9" s="187"/>
    </row>
    <row r="10" spans="1:9" ht="13.8" x14ac:dyDescent="0.3">
      <c r="A10" s="187"/>
      <c r="B10" s="187"/>
      <c r="C10" s="187"/>
      <c r="D10" s="187"/>
      <c r="E10" s="187"/>
      <c r="F10" s="187"/>
      <c r="G10" s="187"/>
      <c r="H10" s="187"/>
      <c r="I10" s="187"/>
    </row>
    <row r="11" spans="1:9" ht="13.8" x14ac:dyDescent="0.3">
      <c r="A11" s="187"/>
      <c r="B11" s="187"/>
      <c r="C11" s="187"/>
      <c r="D11" s="187"/>
      <c r="E11" s="187"/>
      <c r="F11" s="187"/>
      <c r="G11" s="187"/>
      <c r="H11" s="187"/>
      <c r="I11" s="187"/>
    </row>
    <row r="12" spans="1:9" ht="13.8" x14ac:dyDescent="0.3">
      <c r="A12" s="187"/>
      <c r="B12" s="187"/>
      <c r="C12" s="187"/>
      <c r="D12" s="187"/>
      <c r="E12" s="187"/>
      <c r="F12" s="187"/>
      <c r="G12" s="187"/>
      <c r="H12" s="187"/>
      <c r="I12" s="187"/>
    </row>
    <row r="13" spans="1:9" ht="13.8" x14ac:dyDescent="0.3">
      <c r="A13" s="187"/>
      <c r="B13" s="187"/>
      <c r="C13" s="187"/>
      <c r="D13" s="187"/>
      <c r="E13" s="187"/>
      <c r="F13" s="187"/>
      <c r="G13" s="187"/>
      <c r="H13" s="187"/>
      <c r="I13" s="187"/>
    </row>
    <row r="14" spans="1:9" ht="13.8" x14ac:dyDescent="0.3">
      <c r="A14" s="187"/>
      <c r="B14" s="187"/>
      <c r="C14" s="187"/>
      <c r="D14" s="187"/>
      <c r="E14" s="187"/>
      <c r="F14" s="187"/>
      <c r="G14" s="187"/>
      <c r="H14" s="187"/>
      <c r="I14" s="187"/>
    </row>
    <row r="15" spans="1:9" ht="19.5" customHeight="1" x14ac:dyDescent="0.35"/>
    <row r="16" spans="1:9" ht="19.5" customHeight="1" x14ac:dyDescent="0.3">
      <c r="A16" s="191" t="s">
        <v>10</v>
      </c>
      <c r="B16" s="192"/>
      <c r="C16" s="192"/>
      <c r="D16" s="192"/>
      <c r="E16" s="192"/>
      <c r="F16" s="192"/>
      <c r="G16" s="192"/>
      <c r="H16" s="193"/>
    </row>
    <row r="17" spans="1:8" x14ac:dyDescent="0.3">
      <c r="A17" s="194" t="s">
        <v>11</v>
      </c>
      <c r="B17" s="194"/>
      <c r="C17" s="194"/>
      <c r="D17" s="194"/>
      <c r="E17" s="194"/>
      <c r="F17" s="194"/>
      <c r="G17" s="194"/>
      <c r="H17" s="194"/>
    </row>
    <row r="18" spans="1:8" ht="26.25" customHeight="1" x14ac:dyDescent="0.35">
      <c r="A18" s="8" t="s">
        <v>12</v>
      </c>
      <c r="B18" s="108" t="s">
        <v>69</v>
      </c>
      <c r="C18" s="33"/>
      <c r="D18" s="33"/>
      <c r="E18" s="33"/>
    </row>
    <row r="19" spans="1:8" ht="26.25" customHeight="1" x14ac:dyDescent="0.35">
      <c r="A19" s="8" t="s">
        <v>13</v>
      </c>
      <c r="B19" s="109" t="s">
        <v>59</v>
      </c>
      <c r="C19" s="127">
        <v>26</v>
      </c>
    </row>
    <row r="20" spans="1:8" ht="26.25" customHeight="1" x14ac:dyDescent="0.35">
      <c r="A20" s="8" t="s">
        <v>14</v>
      </c>
      <c r="B20" s="109" t="s">
        <v>66</v>
      </c>
    </row>
    <row r="21" spans="1:8" ht="26.25" customHeight="1" x14ac:dyDescent="0.35">
      <c r="A21" s="8" t="s">
        <v>15</v>
      </c>
      <c r="B21" s="110" t="s">
        <v>65</v>
      </c>
    </row>
    <row r="22" spans="1:8" ht="26.25" customHeight="1" x14ac:dyDescent="0.35">
      <c r="A22" s="8" t="s">
        <v>16</v>
      </c>
      <c r="B22" s="110">
        <v>42570</v>
      </c>
    </row>
    <row r="23" spans="1:8" x14ac:dyDescent="0.35">
      <c r="A23" s="8"/>
      <c r="B23" s="9"/>
    </row>
    <row r="24" spans="1:8" x14ac:dyDescent="0.35">
      <c r="A24" s="10" t="s">
        <v>0</v>
      </c>
      <c r="B24" s="15" t="s">
        <v>17</v>
      </c>
    </row>
    <row r="25" spans="1:8" x14ac:dyDescent="0.35">
      <c r="A25" s="10"/>
      <c r="B25" s="15"/>
    </row>
    <row r="26" spans="1:8" ht="26.25" customHeight="1" x14ac:dyDescent="0.45">
      <c r="A26" s="105" t="s">
        <v>18</v>
      </c>
      <c r="B26" s="111" t="s">
        <v>62</v>
      </c>
      <c r="C26" s="55"/>
      <c r="D26" s="31"/>
      <c r="E26" s="31"/>
      <c r="F26" s="31"/>
    </row>
    <row r="27" spans="1:8" ht="26.25" customHeight="1" x14ac:dyDescent="0.45">
      <c r="A27" s="37" t="s">
        <v>1</v>
      </c>
      <c r="B27" s="57" t="s">
        <v>58</v>
      </c>
      <c r="C27" s="55"/>
      <c r="D27" s="45"/>
      <c r="E27" s="38"/>
      <c r="F27" s="38"/>
      <c r="G27" s="38"/>
    </row>
    <row r="28" spans="1:8" ht="26.25" customHeight="1" x14ac:dyDescent="0.45">
      <c r="A28" s="203" t="s">
        <v>19</v>
      </c>
      <c r="B28" s="55">
        <v>204.23</v>
      </c>
      <c r="C28" s="56"/>
      <c r="D28" s="36"/>
      <c r="E28" s="36"/>
      <c r="F28" s="36"/>
      <c r="G28" s="36"/>
    </row>
    <row r="29" spans="1:8" ht="26.25" customHeight="1" x14ac:dyDescent="0.45">
      <c r="A29" s="80" t="s">
        <v>20</v>
      </c>
      <c r="B29" s="81">
        <v>0.1</v>
      </c>
      <c r="C29" s="56"/>
      <c r="D29" s="36"/>
      <c r="E29" s="36"/>
      <c r="F29" s="36"/>
      <c r="G29" s="36"/>
    </row>
    <row r="30" spans="1:8" x14ac:dyDescent="0.35">
      <c r="A30" s="80"/>
      <c r="E30" s="36"/>
      <c r="F30" s="36"/>
      <c r="G30" s="36"/>
    </row>
    <row r="31" spans="1:8" ht="26.25" customHeight="1" x14ac:dyDescent="0.45">
      <c r="A31" s="50" t="s">
        <v>21</v>
      </c>
      <c r="B31" s="55">
        <v>1</v>
      </c>
      <c r="C31" s="46" t="s">
        <v>22</v>
      </c>
      <c r="D31" s="55">
        <v>1</v>
      </c>
      <c r="E31" s="32"/>
      <c r="F31" s="31"/>
    </row>
    <row r="32" spans="1:8" ht="19.5" customHeight="1" x14ac:dyDescent="0.35">
      <c r="A32" s="11"/>
      <c r="B32" s="12"/>
      <c r="C32" s="31"/>
      <c r="D32" s="31"/>
      <c r="E32" s="31"/>
      <c r="F32" s="31"/>
    </row>
    <row r="33" spans="1:8" ht="19.5" customHeight="1" x14ac:dyDescent="0.35">
      <c r="A33" s="17" t="s">
        <v>23</v>
      </c>
      <c r="B33" s="17" t="s">
        <v>24</v>
      </c>
      <c r="C33" s="54" t="s">
        <v>25</v>
      </c>
      <c r="D33" s="17" t="s">
        <v>26</v>
      </c>
      <c r="E33" s="58" t="s">
        <v>27</v>
      </c>
      <c r="F33" s="58" t="s">
        <v>28</v>
      </c>
      <c r="G33" s="17" t="s">
        <v>29</v>
      </c>
    </row>
    <row r="34" spans="1:8" ht="26.25" customHeight="1" x14ac:dyDescent="0.45">
      <c r="A34" s="47" t="s">
        <v>30</v>
      </c>
      <c r="B34" s="64">
        <v>350.26</v>
      </c>
      <c r="C34" s="115">
        <f>IF(ISBLANK(B34), "-",B34/$B$28*($B$31/$D$31))</f>
        <v>1.7150271752435979</v>
      </c>
      <c r="D34" s="112">
        <v>17.600000000000001</v>
      </c>
      <c r="E34" s="82">
        <f>IF(ISBLANK(B34), "-",C34/D34)</f>
        <v>9.744472586611351E-2</v>
      </c>
      <c r="F34" s="118">
        <f>IF(ISBLANK(B34), "-",(E34-$B$29)/$B$29)</f>
        <v>-2.5552741338864954E-2</v>
      </c>
      <c r="G34" s="85">
        <f>IF(ISBLANK(B34),"-",E34/$B$29)</f>
        <v>0.97444725866113502</v>
      </c>
    </row>
    <row r="35" spans="1:8" ht="26.25" customHeight="1" x14ac:dyDescent="0.45">
      <c r="A35" s="48" t="s">
        <v>31</v>
      </c>
      <c r="B35" s="65">
        <v>350.18</v>
      </c>
      <c r="C35" s="116">
        <f>IF(ISBLANK(B35), "-",B35/$B$28*($B$31/$D$31))</f>
        <v>1.7146354600205651</v>
      </c>
      <c r="D35" s="113">
        <v>17.600000000000001</v>
      </c>
      <c r="E35" s="83">
        <f>IF(ISBLANK(B35), "-",C35/D35)</f>
        <v>9.742246931935028E-2</v>
      </c>
      <c r="F35" s="119">
        <f>IF(ISBLANK(B35), "-",(E35-$B$29)/$B$29)</f>
        <v>-2.5775306806497256E-2</v>
      </c>
      <c r="G35" s="86">
        <f>IF(ISBLANK(B35),"-",E35/$B$29)</f>
        <v>0.9742246931935028</v>
      </c>
    </row>
    <row r="36" spans="1:8" ht="26.25" customHeight="1" x14ac:dyDescent="0.45">
      <c r="A36" s="48" t="s">
        <v>32</v>
      </c>
      <c r="B36" s="65">
        <v>350.09</v>
      </c>
      <c r="C36" s="116">
        <f>IF(ISBLANK(B36), "-",B36/$B$28*($B$31/$D$31))</f>
        <v>1.7141947803946531</v>
      </c>
      <c r="D36" s="113">
        <v>17.600000000000001</v>
      </c>
      <c r="E36" s="83">
        <f>IF(ISBLANK(B36), "-",C36/D36)</f>
        <v>9.7397430704241644E-2</v>
      </c>
      <c r="F36" s="119">
        <f>IF(ISBLANK(B36), "-",(E36-$B$29)/$B$29)</f>
        <v>-2.6025692957583613E-2</v>
      </c>
      <c r="G36" s="86">
        <f>IF(ISBLANK(B36),"-",E36/$B$29)</f>
        <v>0.97397430704241639</v>
      </c>
    </row>
    <row r="37" spans="1:8" ht="27" customHeight="1" x14ac:dyDescent="0.45">
      <c r="A37" s="49" t="s">
        <v>33</v>
      </c>
      <c r="B37" s="66"/>
      <c r="C37" s="117" t="str">
        <f>IF(ISBLANK(B37), "-",B37/$B$28*($B$31/$D$31))</f>
        <v>-</v>
      </c>
      <c r="D37" s="114"/>
      <c r="E37" s="84" t="str">
        <f>IF(ISBLANK(B37), "-",C37/D37)</f>
        <v>-</v>
      </c>
      <c r="F37" s="120" t="str">
        <f>IF(ISBLANK(B37), "-",(E37-$B$29)/$B$29)</f>
        <v>-</v>
      </c>
      <c r="G37" s="87" t="str">
        <f>IF(ISBLANK(B37),"-",E37/$B$29)</f>
        <v>-</v>
      </c>
    </row>
    <row r="38" spans="1:8" ht="19.5" customHeight="1" x14ac:dyDescent="0.35">
      <c r="A38" s="3"/>
      <c r="B38" s="3"/>
      <c r="C38" s="3"/>
      <c r="D38" s="68" t="s">
        <v>34</v>
      </c>
      <c r="E38" s="44">
        <f>AVERAGE(E34:E37)</f>
        <v>9.7421541963235159E-2</v>
      </c>
      <c r="F38" s="103">
        <f>AVERAGE(F34:F37)</f>
        <v>-2.5784580367648607E-2</v>
      </c>
      <c r="G38" s="121">
        <f>AVERAGE(G34:G37)</f>
        <v>0.97421541963235148</v>
      </c>
    </row>
    <row r="39" spans="1:8" x14ac:dyDescent="0.35">
      <c r="A39" s="3"/>
      <c r="B39" s="34"/>
      <c r="C39" s="35"/>
      <c r="D39" s="40" t="s">
        <v>35</v>
      </c>
      <c r="E39" s="41">
        <f>STDEV(E34:E37)/E38</f>
        <v>2.428745646896981E-4</v>
      </c>
      <c r="F39" s="88"/>
      <c r="G39" s="3"/>
    </row>
    <row r="40" spans="1:8" ht="19.5" customHeight="1" x14ac:dyDescent="0.35">
      <c r="A40" s="3"/>
      <c r="B40" s="34"/>
      <c r="C40" s="35"/>
      <c r="D40" s="42" t="s">
        <v>2</v>
      </c>
      <c r="E40" s="43">
        <f>COUNT(E34:E37)</f>
        <v>3</v>
      </c>
      <c r="F40" s="89"/>
      <c r="G40" s="3"/>
    </row>
    <row r="41" spans="1:8" x14ac:dyDescent="0.35">
      <c r="A41" s="10"/>
      <c r="B41" s="15"/>
    </row>
    <row r="42" spans="1:8" x14ac:dyDescent="0.35">
      <c r="A42" s="10"/>
      <c r="B42" s="15"/>
    </row>
    <row r="44" spans="1:8" x14ac:dyDescent="0.35">
      <c r="A44" s="14" t="s">
        <v>0</v>
      </c>
      <c r="B44" s="15" t="s">
        <v>36</v>
      </c>
    </row>
    <row r="45" spans="1:8" x14ac:dyDescent="0.35">
      <c r="A45" s="11" t="s">
        <v>37</v>
      </c>
      <c r="B45" s="104">
        <v>1</v>
      </c>
      <c r="C45" s="7" t="s">
        <v>38</v>
      </c>
      <c r="D45" s="104">
        <v>15</v>
      </c>
      <c r="E45" s="7" t="str">
        <f>B20</f>
        <v>Levamisole hydrochloride B.P</v>
      </c>
      <c r="H45" s="16"/>
    </row>
    <row r="46" spans="1:8" x14ac:dyDescent="0.35">
      <c r="A46" s="11"/>
      <c r="H46" s="16"/>
    </row>
    <row r="47" spans="1:8" ht="26.25" customHeight="1" x14ac:dyDescent="0.45">
      <c r="A47" s="11" t="s">
        <v>39</v>
      </c>
      <c r="B47" s="107" t="str">
        <f>B26</f>
        <v>Perchloric Acid</v>
      </c>
      <c r="C47" s="106" t="s">
        <v>40</v>
      </c>
      <c r="D47" s="55">
        <v>24.08</v>
      </c>
      <c r="E47" s="3" t="str">
        <f>B20</f>
        <v>Levamisole hydrochloride B.P</v>
      </c>
      <c r="H47" s="16"/>
    </row>
    <row r="48" spans="1:8" ht="19.5" customHeight="1" x14ac:dyDescent="0.35">
      <c r="A48" s="3"/>
      <c r="B48" s="3"/>
      <c r="C48" s="3"/>
      <c r="D48" s="3"/>
      <c r="H48" s="16"/>
    </row>
    <row r="49" spans="1:10" ht="19.5" customHeight="1" x14ac:dyDescent="0.35">
      <c r="C49" s="3"/>
      <c r="D49" s="3"/>
      <c r="E49" s="3"/>
      <c r="F49" s="3"/>
      <c r="G49" s="189" t="s">
        <v>68</v>
      </c>
      <c r="H49" s="190"/>
      <c r="J49" s="95"/>
    </row>
    <row r="50" spans="1:10" ht="19.5" customHeight="1" x14ac:dyDescent="0.3">
      <c r="A50" s="59" t="s">
        <v>41</v>
      </c>
      <c r="B50" s="17" t="s">
        <v>67</v>
      </c>
      <c r="C50" s="71" t="s">
        <v>42</v>
      </c>
      <c r="D50" s="17" t="s">
        <v>43</v>
      </c>
      <c r="E50" s="17" t="s">
        <v>44</v>
      </c>
      <c r="F50" s="71" t="s">
        <v>45</v>
      </c>
      <c r="G50" s="17" t="s">
        <v>46</v>
      </c>
      <c r="H50" s="17" t="s">
        <v>47</v>
      </c>
      <c r="I50" s="101" t="s">
        <v>48</v>
      </c>
      <c r="J50" s="60"/>
    </row>
    <row r="51" spans="1:10" ht="26.25" customHeight="1" x14ac:dyDescent="0.45">
      <c r="A51" s="61" t="s">
        <v>30</v>
      </c>
      <c r="B51" s="200">
        <v>25</v>
      </c>
      <c r="C51" s="64">
        <v>15.5</v>
      </c>
      <c r="D51" s="51">
        <v>0</v>
      </c>
      <c r="E51" s="74">
        <f>IF(ISBLANK(B51),"-",C51-$D$55)</f>
        <v>15.5</v>
      </c>
      <c r="F51" s="76">
        <f>IF(ISBLANK(B51), "-",E51*$G$38)</f>
        <v>15.100339004301448</v>
      </c>
      <c r="G51" s="73">
        <f>IF(ISBLANK(B51),"-",F51*$D$47)</f>
        <v>363.61616322357884</v>
      </c>
      <c r="H51" s="90">
        <f>IF(ISBLANK(B51),"-",G51*$B$45/B51)</f>
        <v>14.544646528943154</v>
      </c>
      <c r="I51" s="123">
        <f>IF(ISBLANK(B51),"-",H51/$D$45)</f>
        <v>0.96964310192954362</v>
      </c>
      <c r="J51" s="96"/>
    </row>
    <row r="52" spans="1:10" ht="26.25" customHeight="1" x14ac:dyDescent="0.45">
      <c r="A52" s="62" t="s">
        <v>31</v>
      </c>
      <c r="B52" s="201">
        <v>25</v>
      </c>
      <c r="C52" s="65">
        <v>15.4</v>
      </c>
      <c r="D52" s="52">
        <v>0</v>
      </c>
      <c r="E52" s="75">
        <f>IF(ISBLANK(B52),"-",C52-$D$55)</f>
        <v>15.4</v>
      </c>
      <c r="F52" s="77">
        <f>IF(ISBLANK(B52), "-",E52*$G$38)</f>
        <v>15.002917462338212</v>
      </c>
      <c r="G52" s="94">
        <f>IF(ISBLANK(B52),"-",F52*$D$47)</f>
        <v>361.27025249310412</v>
      </c>
      <c r="H52" s="91">
        <f>IF(ISBLANK(B52),"-",G52*$B$45/B52)</f>
        <v>14.450810099724166</v>
      </c>
      <c r="I52" s="124">
        <f>IF(ISBLANK(B52),"-",H52/$D$45)</f>
        <v>0.96338733998161108</v>
      </c>
      <c r="J52" s="96"/>
    </row>
    <row r="53" spans="1:10" ht="26.25" customHeight="1" x14ac:dyDescent="0.45">
      <c r="A53" s="62" t="s">
        <v>32</v>
      </c>
      <c r="B53" s="201">
        <v>25</v>
      </c>
      <c r="C53" s="65">
        <v>15.4</v>
      </c>
      <c r="D53" s="52">
        <v>0</v>
      </c>
      <c r="E53" s="75">
        <f>IF(ISBLANK(B53),"-",C53-$D$55)</f>
        <v>15.4</v>
      </c>
      <c r="F53" s="77">
        <f>IF(ISBLANK(B53), "-",E53*$G$38)</f>
        <v>15.002917462338212</v>
      </c>
      <c r="G53" s="94">
        <f>IF(ISBLANK(B53),"-",F53*$D$47)</f>
        <v>361.27025249310412</v>
      </c>
      <c r="H53" s="91">
        <f>IF(ISBLANK(B53),"-",G53*$B$45/B53)</f>
        <v>14.450810099724166</v>
      </c>
      <c r="I53" s="124">
        <f>IF(ISBLANK(B53),"-",H53/$D$45)</f>
        <v>0.96338733998161108</v>
      </c>
      <c r="J53" s="96"/>
    </row>
    <row r="54" spans="1:10" ht="27" customHeight="1" x14ac:dyDescent="0.45">
      <c r="A54" s="63" t="s">
        <v>33</v>
      </c>
      <c r="B54" s="202"/>
      <c r="C54" s="66"/>
      <c r="D54" s="53"/>
      <c r="E54" s="79" t="str">
        <f>IF(ISBLANK(B54),"-",C54-$D$55)</f>
        <v>-</v>
      </c>
      <c r="F54" s="78" t="str">
        <f>IF(ISBLANK(B54), "-",E54*$G$38)</f>
        <v>-</v>
      </c>
      <c r="G54" s="102" t="str">
        <f>IF(ISBLANK(B54),"-",F54*$D$47)</f>
        <v>-</v>
      </c>
      <c r="H54" s="92" t="str">
        <f>IF(ISBLANK(B54),"-",G54*$B$45/B54)</f>
        <v>-</v>
      </c>
      <c r="I54" s="125" t="str">
        <f>IF(ISBLANK(B54),"-",H54/$D$45)</f>
        <v>-</v>
      </c>
      <c r="J54" s="97"/>
    </row>
    <row r="55" spans="1:10" ht="26.25" customHeight="1" x14ac:dyDescent="0.45">
      <c r="C55" s="39" t="s">
        <v>34</v>
      </c>
      <c r="D55" s="67">
        <f>AVERAGE(D51:D54)</f>
        <v>0</v>
      </c>
      <c r="F55" s="39" t="s">
        <v>34</v>
      </c>
      <c r="G55" s="72">
        <f>AVERAGE(G51:G54)</f>
        <v>362.0522227365957</v>
      </c>
      <c r="H55" s="72">
        <f>AVERAGE(H51:H54)</f>
        <v>14.482088909463828</v>
      </c>
      <c r="I55" s="126">
        <f>AVERAGE(I51:I54)</f>
        <v>0.96547259396425533</v>
      </c>
      <c r="J55" s="98"/>
    </row>
    <row r="56" spans="1:10" ht="26.25" customHeight="1" x14ac:dyDescent="0.5">
      <c r="C56" s="40" t="s">
        <v>35</v>
      </c>
      <c r="D56" s="41" t="str">
        <f>IF(D55=0,"-",STDEV(D51:D54)/D55)</f>
        <v>-</v>
      </c>
      <c r="F56" s="40" t="s">
        <v>35</v>
      </c>
      <c r="G56" s="93"/>
      <c r="H56" s="69">
        <f>STDEV(H51:H54)/H55</f>
        <v>3.7409304699112115E-3</v>
      </c>
      <c r="I56" s="122">
        <f>STDEV(I51:I54)/I55</f>
        <v>3.7409304699111802E-3</v>
      </c>
      <c r="J56" s="99"/>
    </row>
    <row r="57" spans="1:10" ht="27" customHeight="1" x14ac:dyDescent="0.5">
      <c r="C57" s="42" t="s">
        <v>2</v>
      </c>
      <c r="D57" s="43">
        <f>COUNT(D51:D54)</f>
        <v>3</v>
      </c>
      <c r="F57" s="42" t="s">
        <v>2</v>
      </c>
      <c r="G57" s="70">
        <f>COUNT(G51:G54)</f>
        <v>3</v>
      </c>
      <c r="H57" s="70">
        <f>COUNT(H51:H54)</f>
        <v>3</v>
      </c>
      <c r="I57" s="70">
        <f>COUNT(I51:I54)</f>
        <v>3</v>
      </c>
      <c r="J57" s="100"/>
    </row>
    <row r="58" spans="1:10" x14ac:dyDescent="0.35">
      <c r="H58" s="16"/>
      <c r="I58" s="107"/>
      <c r="J58" s="4"/>
    </row>
    <row r="59" spans="1:10" x14ac:dyDescent="0.35">
      <c r="H59" s="16"/>
    </row>
    <row r="60" spans="1:10" ht="19.5" customHeight="1" x14ac:dyDescent="0.3">
      <c r="A60" s="6"/>
      <c r="B60" s="6"/>
      <c r="C60" s="21"/>
      <c r="D60" s="21"/>
      <c r="E60" s="21"/>
      <c r="F60" s="21"/>
      <c r="G60" s="21"/>
      <c r="H60" s="21"/>
    </row>
    <row r="61" spans="1:10" x14ac:dyDescent="0.35">
      <c r="B61" s="188" t="s">
        <v>3</v>
      </c>
      <c r="C61" s="188"/>
      <c r="E61" s="30" t="s">
        <v>4</v>
      </c>
      <c r="F61" s="22"/>
      <c r="G61" s="188" t="s">
        <v>5</v>
      </c>
      <c r="H61" s="188"/>
    </row>
    <row r="62" spans="1:10" ht="54.6" customHeight="1" x14ac:dyDescent="0.35">
      <c r="A62" s="23" t="s">
        <v>6</v>
      </c>
      <c r="B62" s="24" t="s">
        <v>63</v>
      </c>
      <c r="C62" s="24"/>
      <c r="E62" s="25"/>
      <c r="F62" s="20"/>
      <c r="G62" s="26"/>
      <c r="H62" s="26"/>
    </row>
    <row r="63" spans="1:10" ht="84" customHeight="1" x14ac:dyDescent="0.35">
      <c r="A63" s="23" t="s">
        <v>7</v>
      </c>
      <c r="B63" s="27"/>
      <c r="C63" s="27"/>
      <c r="E63" s="28"/>
      <c r="F63" s="20"/>
      <c r="G63" s="29"/>
      <c r="H63" s="29"/>
    </row>
    <row r="64" spans="1:10" x14ac:dyDescent="0.35">
      <c r="A64" s="18"/>
      <c r="B64" s="18"/>
      <c r="C64" s="13"/>
      <c r="D64" s="13"/>
      <c r="E64" s="13"/>
      <c r="F64" s="19"/>
      <c r="G64" s="13"/>
      <c r="H64" s="13"/>
      <c r="I64" s="5"/>
    </row>
    <row r="65" spans="1:9" x14ac:dyDescent="0.35">
      <c r="A65" s="18"/>
      <c r="B65" s="18"/>
      <c r="C65" s="13"/>
      <c r="D65" s="13"/>
      <c r="E65" s="13"/>
      <c r="F65" s="19"/>
      <c r="G65" s="13"/>
      <c r="H65" s="13"/>
      <c r="I65" s="5"/>
    </row>
    <row r="66" spans="1:9" x14ac:dyDescent="0.35">
      <c r="A66" s="18"/>
      <c r="B66" s="18"/>
      <c r="C66" s="13"/>
      <c r="D66" s="13"/>
      <c r="E66" s="13"/>
      <c r="F66" s="19"/>
      <c r="G66" s="13"/>
      <c r="H66" s="13"/>
      <c r="I66" s="5"/>
    </row>
    <row r="67" spans="1:9" x14ac:dyDescent="0.35">
      <c r="A67" s="18"/>
      <c r="B67" s="18"/>
      <c r="C67" s="13"/>
      <c r="D67" s="13"/>
      <c r="E67" s="13"/>
      <c r="F67" s="19"/>
      <c r="G67" s="13"/>
      <c r="H67" s="13"/>
      <c r="I67" s="5"/>
    </row>
    <row r="68" spans="1:9" x14ac:dyDescent="0.35">
      <c r="A68" s="18"/>
      <c r="B68" s="18"/>
      <c r="C68" s="13"/>
      <c r="D68" s="13"/>
      <c r="E68" s="13"/>
      <c r="F68" s="19"/>
      <c r="G68" s="13"/>
      <c r="H68" s="13"/>
      <c r="I68" s="5"/>
    </row>
    <row r="69" spans="1:9" x14ac:dyDescent="0.35">
      <c r="A69" s="18"/>
      <c r="B69" s="18"/>
      <c r="C69" s="13"/>
      <c r="D69" s="13"/>
      <c r="E69" s="13"/>
      <c r="F69" s="19"/>
      <c r="G69" s="13"/>
      <c r="H69" s="13"/>
      <c r="I69" s="5"/>
    </row>
    <row r="70" spans="1:9" x14ac:dyDescent="0.35">
      <c r="A70" s="18"/>
      <c r="B70" s="18"/>
      <c r="C70" s="13"/>
      <c r="D70" s="13"/>
      <c r="E70" s="13"/>
      <c r="F70" s="19"/>
      <c r="G70" s="13"/>
      <c r="H70" s="13"/>
      <c r="I70" s="5"/>
    </row>
    <row r="71" spans="1:9" x14ac:dyDescent="0.35">
      <c r="A71" s="18"/>
      <c r="B71" s="18"/>
      <c r="C71" s="13"/>
      <c r="D71" s="13"/>
      <c r="E71" s="13"/>
      <c r="F71" s="19"/>
      <c r="G71" s="13"/>
      <c r="H71" s="13"/>
      <c r="I71" s="5"/>
    </row>
    <row r="72" spans="1:9" x14ac:dyDescent="0.35">
      <c r="A72" s="18"/>
      <c r="B72" s="18"/>
      <c r="C72" s="13"/>
      <c r="D72" s="13"/>
      <c r="E72" s="13"/>
      <c r="F72" s="19"/>
      <c r="G72" s="13"/>
      <c r="H72" s="13"/>
      <c r="I72" s="5"/>
    </row>
    <row r="250" spans="1:1" x14ac:dyDescent="0.35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1:I7"/>
    <mergeCell ref="A8:I14"/>
    <mergeCell ref="B61:C61"/>
    <mergeCell ref="G61:H61"/>
    <mergeCell ref="G49:H49"/>
    <mergeCell ref="A16:H16"/>
    <mergeCell ref="A17:H17"/>
  </mergeCells>
  <conditionalFormatting sqref="G56">
    <cfRule type="cellIs" dxfId="6" priority="1" operator="greaterThan">
      <formula>0.02</formula>
    </cfRule>
  </conditionalFormatting>
  <conditionalFormatting sqref="H56">
    <cfRule type="cellIs" dxfId="5" priority="2" operator="greaterThan">
      <formula>0.02</formula>
    </cfRule>
  </conditionalFormatting>
  <conditionalFormatting sqref="I56">
    <cfRule type="cellIs" dxfId="4" priority="3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5" operator="greaterThan">
      <formula>0.1</formula>
    </cfRule>
  </conditionalFormatting>
  <conditionalFormatting sqref="E39">
    <cfRule type="cellIs" dxfId="1" priority="6" operator="greaterThan">
      <formula>0.002</formula>
    </cfRule>
  </conditionalFormatting>
  <conditionalFormatting sqref="F39">
    <cfRule type="cellIs" dxfId="0" priority="7" operator="greaterThan">
      <formula>0.002</formula>
    </cfRule>
  </conditionalFormatting>
  <printOptions horizontalCentered="1" verticalCentered="1"/>
  <pageMargins left="0.7" right="0.7" top="0.75" bottom="0.75" header="0.3" footer="0.3"/>
  <pageSetup scale="39" orientation="landscape" r:id="rId1"/>
  <headerFooter alignWithMargins="0">
    <oddHeader>&amp;LVer. 1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21" zoomScaleSheetLayoutView="100" workbookViewId="0">
      <selection activeCell="F28" sqref="F28"/>
    </sheetView>
  </sheetViews>
  <sheetFormatPr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256" width="9" style="1" customWidth="1"/>
    <col min="257" max="257" width="21" style="1" customWidth="1"/>
    <col min="258" max="258" width="18.88671875" style="1" customWidth="1"/>
    <col min="259" max="259" width="20.109375" style="1" customWidth="1"/>
    <col min="260" max="512" width="9" style="1" customWidth="1"/>
    <col min="513" max="513" width="21" style="1" customWidth="1"/>
    <col min="514" max="514" width="18.88671875" style="1" customWidth="1"/>
    <col min="515" max="515" width="20.109375" style="1" customWidth="1"/>
    <col min="516" max="768" width="9" style="1" customWidth="1"/>
    <col min="769" max="769" width="21" style="1" customWidth="1"/>
    <col min="770" max="770" width="18.88671875" style="1" customWidth="1"/>
    <col min="771" max="771" width="20.109375" style="1" customWidth="1"/>
    <col min="772" max="1024" width="9" style="1" customWidth="1"/>
    <col min="1025" max="1025" width="21" style="1" customWidth="1"/>
    <col min="1026" max="1026" width="18.88671875" style="1" customWidth="1"/>
    <col min="1027" max="1027" width="20.109375" style="1" customWidth="1"/>
    <col min="1028" max="1280" width="9" style="1" customWidth="1"/>
    <col min="1281" max="1281" width="21" style="1" customWidth="1"/>
    <col min="1282" max="1282" width="18.88671875" style="1" customWidth="1"/>
    <col min="1283" max="1283" width="20.109375" style="1" customWidth="1"/>
    <col min="1284" max="1536" width="9" style="1" customWidth="1"/>
    <col min="1537" max="1537" width="21" style="1" customWidth="1"/>
    <col min="1538" max="1538" width="18.88671875" style="1" customWidth="1"/>
    <col min="1539" max="1539" width="20.109375" style="1" customWidth="1"/>
    <col min="1540" max="1792" width="9" style="1" customWidth="1"/>
    <col min="1793" max="1793" width="21" style="1" customWidth="1"/>
    <col min="1794" max="1794" width="18.88671875" style="1" customWidth="1"/>
    <col min="1795" max="1795" width="20.109375" style="1" customWidth="1"/>
    <col min="1796" max="2048" width="9" style="1" customWidth="1"/>
    <col min="2049" max="2049" width="21" style="1" customWidth="1"/>
    <col min="2050" max="2050" width="18.88671875" style="1" customWidth="1"/>
    <col min="2051" max="2051" width="20.109375" style="1" customWidth="1"/>
    <col min="2052" max="2304" width="9" style="1" customWidth="1"/>
    <col min="2305" max="2305" width="21" style="1" customWidth="1"/>
    <col min="2306" max="2306" width="18.88671875" style="1" customWidth="1"/>
    <col min="2307" max="2307" width="20.109375" style="1" customWidth="1"/>
    <col min="2308" max="2560" width="9" style="1" customWidth="1"/>
    <col min="2561" max="2561" width="21" style="1" customWidth="1"/>
    <col min="2562" max="2562" width="18.88671875" style="1" customWidth="1"/>
    <col min="2563" max="2563" width="20.109375" style="1" customWidth="1"/>
    <col min="2564" max="2816" width="9" style="1" customWidth="1"/>
    <col min="2817" max="2817" width="21" style="1" customWidth="1"/>
    <col min="2818" max="2818" width="18.88671875" style="1" customWidth="1"/>
    <col min="2819" max="2819" width="20.109375" style="1" customWidth="1"/>
    <col min="2820" max="3072" width="9" style="1" customWidth="1"/>
    <col min="3073" max="3073" width="21" style="1" customWidth="1"/>
    <col min="3074" max="3074" width="18.88671875" style="1" customWidth="1"/>
    <col min="3075" max="3075" width="20.109375" style="1" customWidth="1"/>
    <col min="3076" max="3328" width="9" style="1" customWidth="1"/>
    <col min="3329" max="3329" width="21" style="1" customWidth="1"/>
    <col min="3330" max="3330" width="18.88671875" style="1" customWidth="1"/>
    <col min="3331" max="3331" width="20.109375" style="1" customWidth="1"/>
    <col min="3332" max="3584" width="9" style="1" customWidth="1"/>
    <col min="3585" max="3585" width="21" style="1" customWidth="1"/>
    <col min="3586" max="3586" width="18.88671875" style="1" customWidth="1"/>
    <col min="3587" max="3587" width="20.109375" style="1" customWidth="1"/>
    <col min="3588" max="3840" width="9" style="1" customWidth="1"/>
    <col min="3841" max="3841" width="21" style="1" customWidth="1"/>
    <col min="3842" max="3842" width="18.88671875" style="1" customWidth="1"/>
    <col min="3843" max="3843" width="20.109375" style="1" customWidth="1"/>
    <col min="3844" max="4096" width="9" style="1" customWidth="1"/>
    <col min="4097" max="4097" width="21" style="1" customWidth="1"/>
    <col min="4098" max="4098" width="18.88671875" style="1" customWidth="1"/>
    <col min="4099" max="4099" width="20.109375" style="1" customWidth="1"/>
    <col min="4100" max="4352" width="9" style="1" customWidth="1"/>
    <col min="4353" max="4353" width="21" style="1" customWidth="1"/>
    <col min="4354" max="4354" width="18.88671875" style="1" customWidth="1"/>
    <col min="4355" max="4355" width="20.109375" style="1" customWidth="1"/>
    <col min="4356" max="4608" width="9" style="1" customWidth="1"/>
    <col min="4609" max="4609" width="21" style="1" customWidth="1"/>
    <col min="4610" max="4610" width="18.88671875" style="1" customWidth="1"/>
    <col min="4611" max="4611" width="20.109375" style="1" customWidth="1"/>
    <col min="4612" max="4864" width="9" style="1" customWidth="1"/>
    <col min="4865" max="4865" width="21" style="1" customWidth="1"/>
    <col min="4866" max="4866" width="18.88671875" style="1" customWidth="1"/>
    <col min="4867" max="4867" width="20.109375" style="1" customWidth="1"/>
    <col min="4868" max="5120" width="9" style="1" customWidth="1"/>
    <col min="5121" max="5121" width="21" style="1" customWidth="1"/>
    <col min="5122" max="5122" width="18.88671875" style="1" customWidth="1"/>
    <col min="5123" max="5123" width="20.109375" style="1" customWidth="1"/>
    <col min="5124" max="5376" width="9" style="1" customWidth="1"/>
    <col min="5377" max="5377" width="21" style="1" customWidth="1"/>
    <col min="5378" max="5378" width="18.88671875" style="1" customWidth="1"/>
    <col min="5379" max="5379" width="20.109375" style="1" customWidth="1"/>
    <col min="5380" max="5632" width="9" style="1" customWidth="1"/>
    <col min="5633" max="5633" width="21" style="1" customWidth="1"/>
    <col min="5634" max="5634" width="18.88671875" style="1" customWidth="1"/>
    <col min="5635" max="5635" width="20.109375" style="1" customWidth="1"/>
    <col min="5636" max="5888" width="9" style="1" customWidth="1"/>
    <col min="5889" max="5889" width="21" style="1" customWidth="1"/>
    <col min="5890" max="5890" width="18.88671875" style="1" customWidth="1"/>
    <col min="5891" max="5891" width="20.109375" style="1" customWidth="1"/>
    <col min="5892" max="6144" width="9" style="1" customWidth="1"/>
    <col min="6145" max="6145" width="21" style="1" customWidth="1"/>
    <col min="6146" max="6146" width="18.88671875" style="1" customWidth="1"/>
    <col min="6147" max="6147" width="20.109375" style="1" customWidth="1"/>
    <col min="6148" max="6400" width="9" style="1" customWidth="1"/>
    <col min="6401" max="6401" width="21" style="1" customWidth="1"/>
    <col min="6402" max="6402" width="18.88671875" style="1" customWidth="1"/>
    <col min="6403" max="6403" width="20.109375" style="1" customWidth="1"/>
    <col min="6404" max="6656" width="9" style="1" customWidth="1"/>
    <col min="6657" max="6657" width="21" style="1" customWidth="1"/>
    <col min="6658" max="6658" width="18.88671875" style="1" customWidth="1"/>
    <col min="6659" max="6659" width="20.109375" style="1" customWidth="1"/>
    <col min="6660" max="6912" width="9" style="1" customWidth="1"/>
    <col min="6913" max="6913" width="21" style="1" customWidth="1"/>
    <col min="6914" max="6914" width="18.88671875" style="1" customWidth="1"/>
    <col min="6915" max="6915" width="20.109375" style="1" customWidth="1"/>
    <col min="6916" max="7168" width="9" style="1" customWidth="1"/>
    <col min="7169" max="7169" width="21" style="1" customWidth="1"/>
    <col min="7170" max="7170" width="18.88671875" style="1" customWidth="1"/>
    <col min="7171" max="7171" width="20.109375" style="1" customWidth="1"/>
    <col min="7172" max="7424" width="9" style="1" customWidth="1"/>
    <col min="7425" max="7425" width="21" style="1" customWidth="1"/>
    <col min="7426" max="7426" width="18.88671875" style="1" customWidth="1"/>
    <col min="7427" max="7427" width="20.109375" style="1" customWidth="1"/>
    <col min="7428" max="7680" width="9" style="1" customWidth="1"/>
    <col min="7681" max="7681" width="21" style="1" customWidth="1"/>
    <col min="7682" max="7682" width="18.88671875" style="1" customWidth="1"/>
    <col min="7683" max="7683" width="20.109375" style="1" customWidth="1"/>
    <col min="7684" max="7936" width="9" style="1" customWidth="1"/>
    <col min="7937" max="7937" width="21" style="1" customWidth="1"/>
    <col min="7938" max="7938" width="18.88671875" style="1" customWidth="1"/>
    <col min="7939" max="7939" width="20.109375" style="1" customWidth="1"/>
    <col min="7940" max="8192" width="9" style="1" customWidth="1"/>
    <col min="8193" max="8193" width="21" style="1" customWidth="1"/>
    <col min="8194" max="8194" width="18.88671875" style="1" customWidth="1"/>
    <col min="8195" max="8195" width="20.109375" style="1" customWidth="1"/>
    <col min="8196" max="8448" width="9" style="1" customWidth="1"/>
    <col min="8449" max="8449" width="21" style="1" customWidth="1"/>
    <col min="8450" max="8450" width="18.88671875" style="1" customWidth="1"/>
    <col min="8451" max="8451" width="20.109375" style="1" customWidth="1"/>
    <col min="8452" max="8704" width="9" style="1" customWidth="1"/>
    <col min="8705" max="8705" width="21" style="1" customWidth="1"/>
    <col min="8706" max="8706" width="18.88671875" style="1" customWidth="1"/>
    <col min="8707" max="8707" width="20.109375" style="1" customWidth="1"/>
    <col min="8708" max="8960" width="9" style="1" customWidth="1"/>
    <col min="8961" max="8961" width="21" style="1" customWidth="1"/>
    <col min="8962" max="8962" width="18.88671875" style="1" customWidth="1"/>
    <col min="8963" max="8963" width="20.109375" style="1" customWidth="1"/>
    <col min="8964" max="9216" width="9" style="1" customWidth="1"/>
    <col min="9217" max="9217" width="21" style="1" customWidth="1"/>
    <col min="9218" max="9218" width="18.88671875" style="1" customWidth="1"/>
    <col min="9219" max="9219" width="20.109375" style="1" customWidth="1"/>
    <col min="9220" max="9472" width="9" style="1" customWidth="1"/>
    <col min="9473" max="9473" width="21" style="1" customWidth="1"/>
    <col min="9474" max="9474" width="18.88671875" style="1" customWidth="1"/>
    <col min="9475" max="9475" width="20.109375" style="1" customWidth="1"/>
    <col min="9476" max="9728" width="9" style="1" customWidth="1"/>
    <col min="9729" max="9729" width="21" style="1" customWidth="1"/>
    <col min="9730" max="9730" width="18.88671875" style="1" customWidth="1"/>
    <col min="9731" max="9731" width="20.109375" style="1" customWidth="1"/>
    <col min="9732" max="9984" width="9" style="1" customWidth="1"/>
    <col min="9985" max="9985" width="21" style="1" customWidth="1"/>
    <col min="9986" max="9986" width="18.88671875" style="1" customWidth="1"/>
    <col min="9987" max="9987" width="20.109375" style="1" customWidth="1"/>
    <col min="9988" max="10240" width="9" style="1" customWidth="1"/>
    <col min="10241" max="10241" width="21" style="1" customWidth="1"/>
    <col min="10242" max="10242" width="18.88671875" style="1" customWidth="1"/>
    <col min="10243" max="10243" width="20.109375" style="1" customWidth="1"/>
    <col min="10244" max="10496" width="9" style="1" customWidth="1"/>
    <col min="10497" max="10497" width="21" style="1" customWidth="1"/>
    <col min="10498" max="10498" width="18.88671875" style="1" customWidth="1"/>
    <col min="10499" max="10499" width="20.109375" style="1" customWidth="1"/>
    <col min="10500" max="10752" width="9" style="1" customWidth="1"/>
    <col min="10753" max="10753" width="21" style="1" customWidth="1"/>
    <col min="10754" max="10754" width="18.88671875" style="1" customWidth="1"/>
    <col min="10755" max="10755" width="20.109375" style="1" customWidth="1"/>
    <col min="10756" max="11008" width="9" style="1" customWidth="1"/>
    <col min="11009" max="11009" width="21" style="1" customWidth="1"/>
    <col min="11010" max="11010" width="18.88671875" style="1" customWidth="1"/>
    <col min="11011" max="11011" width="20.109375" style="1" customWidth="1"/>
    <col min="11012" max="11264" width="9" style="1" customWidth="1"/>
    <col min="11265" max="11265" width="21" style="1" customWidth="1"/>
    <col min="11266" max="11266" width="18.88671875" style="1" customWidth="1"/>
    <col min="11267" max="11267" width="20.109375" style="1" customWidth="1"/>
    <col min="11268" max="11520" width="9" style="1" customWidth="1"/>
    <col min="11521" max="11521" width="21" style="1" customWidth="1"/>
    <col min="11522" max="11522" width="18.88671875" style="1" customWidth="1"/>
    <col min="11523" max="11523" width="20.109375" style="1" customWidth="1"/>
    <col min="11524" max="11776" width="9" style="1" customWidth="1"/>
    <col min="11777" max="11777" width="21" style="1" customWidth="1"/>
    <col min="11778" max="11778" width="18.88671875" style="1" customWidth="1"/>
    <col min="11779" max="11779" width="20.109375" style="1" customWidth="1"/>
    <col min="11780" max="12032" width="9" style="1" customWidth="1"/>
    <col min="12033" max="12033" width="21" style="1" customWidth="1"/>
    <col min="12034" max="12034" width="18.88671875" style="1" customWidth="1"/>
    <col min="12035" max="12035" width="20.109375" style="1" customWidth="1"/>
    <col min="12036" max="12288" width="9" style="1" customWidth="1"/>
    <col min="12289" max="12289" width="21" style="1" customWidth="1"/>
    <col min="12290" max="12290" width="18.88671875" style="1" customWidth="1"/>
    <col min="12291" max="12291" width="20.109375" style="1" customWidth="1"/>
    <col min="12292" max="12544" width="9" style="1" customWidth="1"/>
    <col min="12545" max="12545" width="21" style="1" customWidth="1"/>
    <col min="12546" max="12546" width="18.88671875" style="1" customWidth="1"/>
    <col min="12547" max="12547" width="20.109375" style="1" customWidth="1"/>
    <col min="12548" max="12800" width="9" style="1" customWidth="1"/>
    <col min="12801" max="12801" width="21" style="1" customWidth="1"/>
    <col min="12802" max="12802" width="18.88671875" style="1" customWidth="1"/>
    <col min="12803" max="12803" width="20.109375" style="1" customWidth="1"/>
    <col min="12804" max="13056" width="9" style="1" customWidth="1"/>
    <col min="13057" max="13057" width="21" style="1" customWidth="1"/>
    <col min="13058" max="13058" width="18.88671875" style="1" customWidth="1"/>
    <col min="13059" max="13059" width="20.109375" style="1" customWidth="1"/>
    <col min="13060" max="13312" width="9" style="1" customWidth="1"/>
    <col min="13313" max="13313" width="21" style="1" customWidth="1"/>
    <col min="13314" max="13314" width="18.88671875" style="1" customWidth="1"/>
    <col min="13315" max="13315" width="20.109375" style="1" customWidth="1"/>
    <col min="13316" max="13568" width="9" style="1" customWidth="1"/>
    <col min="13569" max="13569" width="21" style="1" customWidth="1"/>
    <col min="13570" max="13570" width="18.88671875" style="1" customWidth="1"/>
    <col min="13571" max="13571" width="20.109375" style="1" customWidth="1"/>
    <col min="13572" max="13824" width="9" style="1" customWidth="1"/>
    <col min="13825" max="13825" width="21" style="1" customWidth="1"/>
    <col min="13826" max="13826" width="18.88671875" style="1" customWidth="1"/>
    <col min="13827" max="13827" width="20.109375" style="1" customWidth="1"/>
    <col min="13828" max="14080" width="9" style="1" customWidth="1"/>
    <col min="14081" max="14081" width="21" style="1" customWidth="1"/>
    <col min="14082" max="14082" width="18.88671875" style="1" customWidth="1"/>
    <col min="14083" max="14083" width="20.109375" style="1" customWidth="1"/>
    <col min="14084" max="14336" width="9" style="1" customWidth="1"/>
    <col min="14337" max="14337" width="21" style="1" customWidth="1"/>
    <col min="14338" max="14338" width="18.88671875" style="1" customWidth="1"/>
    <col min="14339" max="14339" width="20.109375" style="1" customWidth="1"/>
    <col min="14340" max="14592" width="9" style="1" customWidth="1"/>
    <col min="14593" max="14593" width="21" style="1" customWidth="1"/>
    <col min="14594" max="14594" width="18.88671875" style="1" customWidth="1"/>
    <col min="14595" max="14595" width="20.109375" style="1" customWidth="1"/>
    <col min="14596" max="14848" width="9" style="1" customWidth="1"/>
    <col min="14849" max="14849" width="21" style="1" customWidth="1"/>
    <col min="14850" max="14850" width="18.88671875" style="1" customWidth="1"/>
    <col min="14851" max="14851" width="20.109375" style="1" customWidth="1"/>
    <col min="14852" max="15104" width="9" style="1" customWidth="1"/>
    <col min="15105" max="15105" width="21" style="1" customWidth="1"/>
    <col min="15106" max="15106" width="18.88671875" style="1" customWidth="1"/>
    <col min="15107" max="15107" width="20.109375" style="1" customWidth="1"/>
    <col min="15108" max="15360" width="9" style="1" customWidth="1"/>
    <col min="15361" max="15361" width="21" style="1" customWidth="1"/>
    <col min="15362" max="15362" width="18.88671875" style="1" customWidth="1"/>
    <col min="15363" max="15363" width="20.109375" style="1" customWidth="1"/>
    <col min="15364" max="15616" width="9" style="1" customWidth="1"/>
    <col min="15617" max="15617" width="21" style="1" customWidth="1"/>
    <col min="15618" max="15618" width="18.88671875" style="1" customWidth="1"/>
    <col min="15619" max="15619" width="20.109375" style="1" customWidth="1"/>
    <col min="15620" max="15872" width="9" style="1" customWidth="1"/>
    <col min="15873" max="15873" width="21" style="1" customWidth="1"/>
    <col min="15874" max="15874" width="18.88671875" style="1" customWidth="1"/>
    <col min="15875" max="15875" width="20.109375" style="1" customWidth="1"/>
    <col min="15876" max="16128" width="9" style="1" customWidth="1"/>
    <col min="16129" max="16129" width="21" style="1" customWidth="1"/>
    <col min="16130" max="16130" width="18.88671875" style="1" customWidth="1"/>
    <col min="16131" max="16131" width="20.109375" style="1" customWidth="1"/>
    <col min="16132" max="16132" width="9" style="1" customWidth="1"/>
  </cols>
  <sheetData>
    <row r="1" spans="1:7" ht="12.75" customHeight="1" x14ac:dyDescent="0.3">
      <c r="A1" s="199" t="s">
        <v>49</v>
      </c>
      <c r="B1" s="199"/>
      <c r="C1" s="199"/>
      <c r="D1" s="199"/>
      <c r="E1" s="199"/>
      <c r="F1" s="199"/>
      <c r="G1" s="181"/>
    </row>
    <row r="2" spans="1:7" ht="12.75" customHeight="1" x14ac:dyDescent="0.3">
      <c r="A2" s="199"/>
      <c r="B2" s="199"/>
      <c r="C2" s="199"/>
      <c r="D2" s="199"/>
      <c r="E2" s="199"/>
      <c r="F2" s="199"/>
      <c r="G2" s="181"/>
    </row>
    <row r="3" spans="1:7" ht="12.75" customHeight="1" x14ac:dyDescent="0.3">
      <c r="A3" s="199"/>
      <c r="B3" s="199"/>
      <c r="C3" s="199"/>
      <c r="D3" s="199"/>
      <c r="E3" s="199"/>
      <c r="F3" s="199"/>
      <c r="G3" s="181"/>
    </row>
    <row r="4" spans="1:7" ht="12.75" customHeight="1" x14ac:dyDescent="0.3">
      <c r="A4" s="199"/>
      <c r="B4" s="199"/>
      <c r="C4" s="199"/>
      <c r="D4" s="199"/>
      <c r="E4" s="199"/>
      <c r="F4" s="199"/>
      <c r="G4" s="181"/>
    </row>
    <row r="5" spans="1:7" ht="12.75" customHeight="1" x14ac:dyDescent="0.3">
      <c r="A5" s="199"/>
      <c r="B5" s="199"/>
      <c r="C5" s="199"/>
      <c r="D5" s="199"/>
      <c r="E5" s="199"/>
      <c r="F5" s="199"/>
      <c r="G5" s="181"/>
    </row>
    <row r="6" spans="1:7" ht="12.75" customHeight="1" x14ac:dyDescent="0.3">
      <c r="A6" s="199"/>
      <c r="B6" s="199"/>
      <c r="C6" s="199"/>
      <c r="D6" s="199"/>
      <c r="E6" s="199"/>
      <c r="F6" s="199"/>
      <c r="G6" s="181"/>
    </row>
    <row r="7" spans="1:7" ht="12.75" customHeight="1" x14ac:dyDescent="0.3">
      <c r="A7" s="199"/>
      <c r="B7" s="199"/>
      <c r="C7" s="199"/>
      <c r="D7" s="199"/>
      <c r="E7" s="199"/>
      <c r="F7" s="199"/>
      <c r="G7" s="181"/>
    </row>
    <row r="8" spans="1:7" ht="15" customHeight="1" x14ac:dyDescent="0.3">
      <c r="A8" s="198" t="s">
        <v>9</v>
      </c>
      <c r="B8" s="198"/>
      <c r="C8" s="198"/>
      <c r="D8" s="198"/>
      <c r="E8" s="198"/>
      <c r="F8" s="198"/>
      <c r="G8" s="182"/>
    </row>
    <row r="9" spans="1:7" ht="12.75" customHeight="1" x14ac:dyDescent="0.3">
      <c r="A9" s="198"/>
      <c r="B9" s="198"/>
      <c r="C9" s="198"/>
      <c r="D9" s="198"/>
      <c r="E9" s="198"/>
      <c r="F9" s="198"/>
      <c r="G9" s="182"/>
    </row>
    <row r="10" spans="1:7" ht="12.75" customHeight="1" x14ac:dyDescent="0.3">
      <c r="A10" s="198"/>
      <c r="B10" s="198"/>
      <c r="C10" s="198"/>
      <c r="D10" s="198"/>
      <c r="E10" s="198"/>
      <c r="F10" s="198"/>
      <c r="G10" s="182"/>
    </row>
    <row r="11" spans="1:7" ht="12.75" customHeight="1" x14ac:dyDescent="0.3">
      <c r="A11" s="198"/>
      <c r="B11" s="198"/>
      <c r="C11" s="198"/>
      <c r="D11" s="198"/>
      <c r="E11" s="198"/>
      <c r="F11" s="198"/>
      <c r="G11" s="182"/>
    </row>
    <row r="12" spans="1:7" ht="12.75" customHeight="1" x14ac:dyDescent="0.3">
      <c r="A12" s="198"/>
      <c r="B12" s="198"/>
      <c r="C12" s="198"/>
      <c r="D12" s="198"/>
      <c r="E12" s="198"/>
      <c r="F12" s="198"/>
      <c r="G12" s="182"/>
    </row>
    <row r="13" spans="1:7" ht="12.75" customHeight="1" x14ac:dyDescent="0.3">
      <c r="A13" s="198"/>
      <c r="B13" s="198"/>
      <c r="C13" s="198"/>
      <c r="D13" s="198"/>
      <c r="E13" s="198"/>
      <c r="F13" s="198"/>
      <c r="G13" s="182"/>
    </row>
    <row r="14" spans="1:7" ht="12.75" customHeight="1" x14ac:dyDescent="0.3">
      <c r="A14" s="198"/>
      <c r="B14" s="198"/>
      <c r="C14" s="198"/>
      <c r="D14" s="198"/>
      <c r="E14" s="198"/>
      <c r="F14" s="198"/>
      <c r="G14" s="182"/>
    </row>
    <row r="15" spans="1:7" ht="13.5" customHeight="1" x14ac:dyDescent="0.3"/>
    <row r="16" spans="1:7" ht="19.5" customHeight="1" x14ac:dyDescent="0.35">
      <c r="A16" s="195" t="s">
        <v>10</v>
      </c>
      <c r="B16" s="196"/>
      <c r="C16" s="196"/>
      <c r="D16" s="196"/>
      <c r="E16" s="196"/>
      <c r="F16" s="197"/>
    </row>
    <row r="17" spans="1:13" ht="18.75" customHeight="1" x14ac:dyDescent="0.3">
      <c r="A17" s="194" t="s">
        <v>50</v>
      </c>
      <c r="B17" s="194"/>
      <c r="C17" s="194"/>
      <c r="D17" s="194"/>
      <c r="E17" s="194"/>
      <c r="F17" s="194"/>
    </row>
    <row r="18" spans="1:13" x14ac:dyDescent="0.3">
      <c r="B18" s="1" t="e">
        <f>[1]Relative!B13</f>
        <v>#REF!</v>
      </c>
    </row>
    <row r="20" spans="1:13" ht="16.5" customHeight="1" x14ac:dyDescent="0.3">
      <c r="A20" s="128" t="s">
        <v>12</v>
      </c>
      <c r="B20" s="185" t="s">
        <v>64</v>
      </c>
    </row>
    <row r="21" spans="1:13" ht="16.5" customHeight="1" x14ac:dyDescent="0.3">
      <c r="A21" s="128" t="s">
        <v>13</v>
      </c>
      <c r="B21" s="183" t="s">
        <v>59</v>
      </c>
    </row>
    <row r="22" spans="1:13" ht="16.5" customHeight="1" x14ac:dyDescent="0.3">
      <c r="A22" s="128" t="s">
        <v>14</v>
      </c>
      <c r="B22" s="183" t="s">
        <v>60</v>
      </c>
    </row>
    <row r="23" spans="1:13" ht="16.5" customHeight="1" x14ac:dyDescent="0.3">
      <c r="A23" s="128" t="s">
        <v>51</v>
      </c>
      <c r="B23" s="183" t="s">
        <v>65</v>
      </c>
    </row>
    <row r="24" spans="1:13" ht="16.5" customHeight="1" x14ac:dyDescent="0.3">
      <c r="A24" s="128" t="s">
        <v>15</v>
      </c>
      <c r="B24" s="184" t="s">
        <v>61</v>
      </c>
    </row>
    <row r="25" spans="1:13" ht="16.5" customHeight="1" x14ac:dyDescent="0.3">
      <c r="A25" s="128" t="s">
        <v>16</v>
      </c>
      <c r="B25" s="184" t="s">
        <v>61</v>
      </c>
    </row>
    <row r="27" spans="1:13" ht="13.5" customHeight="1" x14ac:dyDescent="0.3"/>
    <row r="28" spans="1:13" ht="31.2" x14ac:dyDescent="0.3">
      <c r="B28" s="130" t="s">
        <v>52</v>
      </c>
      <c r="C28" s="131" t="s">
        <v>53</v>
      </c>
      <c r="D28" s="131" t="s">
        <v>54</v>
      </c>
      <c r="E28" s="132"/>
      <c r="F28" s="132"/>
      <c r="G28" s="132"/>
      <c r="H28" s="133"/>
      <c r="I28" s="132"/>
      <c r="J28" s="132"/>
      <c r="K28" s="132"/>
      <c r="L28" s="134"/>
      <c r="M28" s="134"/>
    </row>
    <row r="29" spans="1:13" ht="16.5" customHeight="1" x14ac:dyDescent="0.3">
      <c r="B29" s="135">
        <v>9.9667600000000007</v>
      </c>
      <c r="C29" s="136">
        <v>15.779159999999999</v>
      </c>
      <c r="D29" s="136">
        <v>16.03378</v>
      </c>
      <c r="E29" s="137"/>
      <c r="F29" s="137"/>
      <c r="G29" s="137"/>
      <c r="H29" s="133"/>
      <c r="I29" s="137"/>
      <c r="J29" s="137"/>
      <c r="K29" s="137"/>
      <c r="L29" s="134"/>
      <c r="M29" s="134"/>
    </row>
    <row r="30" spans="1:13" ht="15.75" customHeight="1" x14ac:dyDescent="0.3">
      <c r="B30" s="138"/>
      <c r="C30" s="136">
        <v>15.76315</v>
      </c>
      <c r="D30" s="136">
        <v>16.025739999999999</v>
      </c>
      <c r="E30" s="137"/>
      <c r="F30" s="137"/>
      <c r="G30" s="137"/>
      <c r="H30" s="133"/>
      <c r="I30" s="137"/>
      <c r="J30" s="137"/>
      <c r="K30" s="137"/>
      <c r="L30" s="134"/>
      <c r="M30" s="134"/>
    </row>
    <row r="31" spans="1:13" ht="16.5" customHeight="1" x14ac:dyDescent="0.3">
      <c r="B31" s="138"/>
      <c r="C31" s="139">
        <v>15.76482</v>
      </c>
      <c r="D31" s="139">
        <v>16.028289999999998</v>
      </c>
      <c r="E31" s="137"/>
      <c r="F31" s="137"/>
      <c r="G31" s="137"/>
      <c r="H31" s="133"/>
      <c r="I31" s="137"/>
      <c r="J31" s="137"/>
      <c r="K31" s="137"/>
      <c r="L31" s="134"/>
      <c r="M31" s="134"/>
    </row>
    <row r="32" spans="1:13" ht="16.5" customHeight="1" x14ac:dyDescent="0.3">
      <c r="B32" s="138"/>
      <c r="C32" s="140"/>
      <c r="D32" s="141"/>
      <c r="E32" s="137"/>
      <c r="F32" s="137"/>
      <c r="G32" s="137"/>
      <c r="H32" s="133"/>
      <c r="I32" s="137"/>
      <c r="J32" s="137"/>
      <c r="K32" s="137"/>
      <c r="L32" s="134"/>
      <c r="M32" s="134"/>
    </row>
    <row r="33" spans="1:13" ht="17.25" customHeight="1" x14ac:dyDescent="0.3">
      <c r="B33" s="142">
        <f>AVERAGE(B29:B32)</f>
        <v>9.9667600000000007</v>
      </c>
      <c r="C33" s="142">
        <f>AVERAGE(C29:C32)</f>
        <v>15.769043333333334</v>
      </c>
      <c r="D33" s="142">
        <f>AVERAGE(D29:D32)</f>
        <v>16.02927</v>
      </c>
      <c r="E33" s="143"/>
      <c r="F33" s="143"/>
      <c r="G33" s="143"/>
      <c r="H33" s="133"/>
      <c r="I33" s="143"/>
      <c r="J33" s="143"/>
      <c r="K33" s="143"/>
      <c r="L33" s="134"/>
      <c r="M33" s="134"/>
    </row>
    <row r="34" spans="1:13" ht="16.5" customHeight="1" x14ac:dyDescent="0.3">
      <c r="B34" s="144"/>
      <c r="C34" s="144"/>
      <c r="D34" s="144"/>
      <c r="E34" s="133"/>
      <c r="F34" s="133"/>
      <c r="G34" s="133"/>
      <c r="H34" s="133"/>
      <c r="I34" s="133"/>
      <c r="J34" s="133"/>
      <c r="K34" s="133"/>
      <c r="L34" s="134"/>
      <c r="M34" s="134"/>
    </row>
    <row r="35" spans="1:13" ht="16.5" customHeight="1" x14ac:dyDescent="0.3">
      <c r="B35" s="145" t="s">
        <v>55</v>
      </c>
      <c r="C35" s="146">
        <f>C33-B33</f>
        <v>5.8022833333333335</v>
      </c>
      <c r="D35" s="144"/>
      <c r="E35" s="133"/>
      <c r="F35" s="147"/>
      <c r="G35" s="133"/>
      <c r="H35" s="133"/>
      <c r="I35" s="133"/>
      <c r="J35" s="147"/>
      <c r="K35" s="133"/>
      <c r="L35" s="134"/>
      <c r="M35" s="134"/>
    </row>
    <row r="36" spans="1:13" ht="16.5" customHeight="1" x14ac:dyDescent="0.3">
      <c r="B36" s="144"/>
      <c r="C36" s="148"/>
      <c r="D36" s="144"/>
      <c r="E36" s="133"/>
      <c r="F36" s="147"/>
      <c r="G36" s="133"/>
      <c r="H36" s="133"/>
      <c r="I36" s="133"/>
      <c r="J36" s="147"/>
      <c r="K36" s="133"/>
      <c r="L36" s="134"/>
      <c r="M36" s="134"/>
    </row>
    <row r="37" spans="1:13" ht="16.5" customHeight="1" x14ac:dyDescent="0.3">
      <c r="B37" s="145" t="s">
        <v>56</v>
      </c>
      <c r="C37" s="146">
        <f>D33-B33</f>
        <v>6.0625099999999996</v>
      </c>
      <c r="D37" s="144"/>
      <c r="E37" s="133"/>
      <c r="F37" s="147"/>
      <c r="G37" s="133"/>
      <c r="H37" s="133"/>
      <c r="I37" s="133"/>
      <c r="J37" s="147"/>
      <c r="K37" s="133"/>
      <c r="L37" s="134"/>
      <c r="M37" s="134"/>
    </row>
    <row r="38" spans="1:13" ht="16.5" customHeight="1" x14ac:dyDescent="0.3">
      <c r="B38" s="144"/>
      <c r="C38" s="148"/>
      <c r="D38" s="144"/>
      <c r="E38" s="133"/>
      <c r="F38" s="149"/>
      <c r="G38" s="150"/>
      <c r="H38" s="150"/>
      <c r="I38" s="150"/>
      <c r="J38" s="149"/>
      <c r="K38" s="133"/>
      <c r="L38" s="134"/>
      <c r="M38" s="134"/>
    </row>
    <row r="39" spans="1:13" ht="32.25" customHeight="1" x14ac:dyDescent="0.3">
      <c r="B39" s="151" t="s">
        <v>57</v>
      </c>
      <c r="C39" s="152">
        <f>C37/C35</f>
        <v>1.0448490105906583</v>
      </c>
      <c r="D39" s="144"/>
      <c r="E39" s="153"/>
      <c r="F39" s="154"/>
      <c r="G39" s="150"/>
      <c r="H39" s="150"/>
      <c r="I39" s="155"/>
      <c r="J39" s="154"/>
      <c r="K39" s="133"/>
      <c r="L39" s="134"/>
      <c r="M39" s="134"/>
    </row>
    <row r="40" spans="1:13" ht="14.25" customHeight="1" x14ac:dyDescent="0.3">
      <c r="A40" s="156"/>
      <c r="B40" s="157"/>
      <c r="C40" s="158"/>
      <c r="D40" s="159"/>
      <c r="E40" s="158"/>
      <c r="G40" s="160"/>
      <c r="H40" s="160"/>
      <c r="I40" s="161"/>
      <c r="J40" s="162"/>
    </row>
    <row r="41" spans="1:13" ht="16.5" customHeight="1" x14ac:dyDescent="0.3">
      <c r="A41" s="129"/>
      <c r="B41" s="163" t="s">
        <v>3</v>
      </c>
      <c r="C41" s="163"/>
      <c r="D41" s="164" t="s">
        <v>4</v>
      </c>
      <c r="E41" s="165"/>
      <c r="F41" s="164" t="s">
        <v>5</v>
      </c>
      <c r="G41" s="160"/>
      <c r="H41" s="160"/>
      <c r="I41" s="161"/>
      <c r="J41" s="162"/>
    </row>
    <row r="42" spans="1:13" ht="59.25" customHeight="1" x14ac:dyDescent="0.3">
      <c r="A42" s="166" t="s">
        <v>6</v>
      </c>
      <c r="B42" s="167"/>
      <c r="C42" s="168"/>
      <c r="D42" s="167"/>
      <c r="E42" s="169"/>
      <c r="F42" s="170"/>
      <c r="G42" s="160"/>
      <c r="H42" s="160"/>
      <c r="I42" s="161"/>
      <c r="J42" s="162"/>
    </row>
    <row r="43" spans="1:13" ht="59.25" customHeight="1" x14ac:dyDescent="0.3">
      <c r="A43" s="166" t="s">
        <v>7</v>
      </c>
      <c r="B43" s="171"/>
      <c r="C43" s="172"/>
      <c r="D43" s="171"/>
      <c r="E43" s="169"/>
      <c r="F43" s="173"/>
      <c r="G43" s="174"/>
      <c r="H43" s="174"/>
      <c r="I43" s="175"/>
    </row>
    <row r="44" spans="1:13" ht="13.5" customHeight="1" x14ac:dyDescent="0.3">
      <c r="A44" s="174"/>
      <c r="B44" s="174"/>
      <c r="C44" s="174"/>
      <c r="D44" s="175"/>
      <c r="F44" s="174"/>
      <c r="G44" s="174"/>
      <c r="H44" s="174"/>
      <c r="I44" s="175"/>
    </row>
    <row r="45" spans="1:13" ht="13.5" customHeight="1" x14ac:dyDescent="0.3">
      <c r="A45" s="174"/>
      <c r="B45" s="174"/>
      <c r="C45" s="174"/>
      <c r="D45" s="175"/>
      <c r="F45" s="174"/>
      <c r="G45" s="174"/>
      <c r="H45" s="174"/>
      <c r="I45" s="175"/>
    </row>
    <row r="47" spans="1:13" ht="13.5" customHeight="1" x14ac:dyDescent="0.3">
      <c r="A47" s="176"/>
      <c r="B47" s="176"/>
      <c r="C47" s="176"/>
      <c r="F47" s="176"/>
      <c r="G47" s="176"/>
      <c r="H47" s="176"/>
    </row>
    <row r="48" spans="1:13" ht="13.5" customHeight="1" x14ac:dyDescent="0.3">
      <c r="A48" s="177"/>
      <c r="B48" s="177"/>
      <c r="C48" s="177"/>
      <c r="F48" s="177"/>
      <c r="G48" s="177"/>
      <c r="H48" s="177"/>
    </row>
    <row r="49" spans="1:8" x14ac:dyDescent="0.3">
      <c r="B49" s="178"/>
      <c r="C49" s="178"/>
      <c r="G49" s="178"/>
      <c r="H49" s="178"/>
    </row>
    <row r="50" spans="1:8" x14ac:dyDescent="0.3">
      <c r="A50" s="179"/>
      <c r="F50" s="179"/>
    </row>
    <row r="51" spans="1:8" x14ac:dyDescent="0.3">
      <c r="C51" s="180"/>
    </row>
    <row r="52" spans="1:8" x14ac:dyDescent="0.3">
      <c r="C52" s="180"/>
    </row>
    <row r="57" spans="1:8" ht="13.5" customHeight="1" x14ac:dyDescent="0.3">
      <c r="C57" s="174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Levamisole Hydrochloride</vt:lpstr>
      <vt:lpstr>Levamisole Hydrochloride 1</vt:lpstr>
      <vt:lpstr>'Levamisole Hydrochloride'!Print_Area</vt:lpstr>
      <vt:lpstr>'Levamisole 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2016-11-07T15:01:51Z</cp:lastPrinted>
  <dcterms:created xsi:type="dcterms:W3CDTF">2005-07-05T10:19:27Z</dcterms:created>
  <dcterms:modified xsi:type="dcterms:W3CDTF">2016-11-07T15:02:11Z</dcterms:modified>
</cp:coreProperties>
</file>