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E31"/>
  <c r="B32"/>
  <c r="B38" s="1"/>
  <c r="A38" s="1"/>
  <c r="B39" s="1"/>
  <c r="A39" s="1"/>
  <c r="B40" s="1"/>
  <c r="A40" s="1"/>
  <c r="B41" s="1"/>
  <c r="A41" s="1"/>
  <c r="B26"/>
  <c r="F55" i="2"/>
  <c r="F51"/>
  <c r="F49"/>
  <c r="D47"/>
  <c r="E47" s="1"/>
  <c r="F47" s="1"/>
  <c r="E46"/>
  <c r="F46" s="1"/>
  <c r="F48" s="1"/>
  <c r="F52" s="1"/>
  <c r="D55" s="1"/>
  <c r="D46"/>
  <c r="B34"/>
  <c r="B16"/>
  <c r="F67" i="1"/>
  <c r="F63"/>
  <c r="F61"/>
  <c r="D59"/>
  <c r="E59" s="1"/>
  <c r="F59" s="1"/>
  <c r="E58"/>
  <c r="F58" s="1"/>
  <c r="D58"/>
  <c r="F60" l="1"/>
  <c r="F64" s="1"/>
</calcChain>
</file>

<file path=xl/sharedStrings.xml><?xml version="1.0" encoding="utf-8"?>
<sst xmlns="http://schemas.openxmlformats.org/spreadsheetml/2006/main" count="135" uniqueCount="81">
  <si>
    <t>MICOBIOLOGY NO.</t>
  </si>
  <si>
    <t>DATE RECEIVED</t>
  </si>
  <si>
    <t>2016-07-08 08:43:18</t>
  </si>
  <si>
    <t>Analysis Report</t>
  </si>
  <si>
    <t>Cetuximab Microbial Assay</t>
  </si>
  <si>
    <t>Sample Name:</t>
  </si>
  <si>
    <t>CETURIMAB SOLUTION FOR INFUSION</t>
  </si>
  <si>
    <t>Lab Ref No:</t>
  </si>
  <si>
    <t>NDQD2016061227</t>
  </si>
  <si>
    <t>Active Ingredient:</t>
  </si>
  <si>
    <t>Cetuximab</t>
  </si>
  <si>
    <t>Label Claim:</t>
  </si>
  <si>
    <t>Each  ml contains mg of Cetuximab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</si>
  <si>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</si>
  <si>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</si>
  <si>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</si>
  <si>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</si>
  <si>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</si>
  <si>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</si>
  <si>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</si>
  <si>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</si>
  <si>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</si>
  <si>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</si>
  <si>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</si>
  <si>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</si>
  <si>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</si>
  <si>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</si>
  <si>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</si>
  <si>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</si>
  <si>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</si>
  <si>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</si>
  <si>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</si>
  <si>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</si>
  <si>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</si>
  <si>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</si>
  <si>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</si>
  <si>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</si>
  <si>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</si>
  <si>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</si>
  <si>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</si>
  <si>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</si>
  <si>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</si>
  <si>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</si>
  <si>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</si>
  <si>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</si>
  <si>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</si>
  <si>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</si>
  <si>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</si>
  <si>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</si>
  <si>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</si>
  <si>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</si>
  <si>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</si>
  <si>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</si>
  <si>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</si>
  <si>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</si>
  <si>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</si>
  <si>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</si>
  <si>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</si>
  <si>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</si>
  <si>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</si>
  <si>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</si>
  <si>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</si>
  <si>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</si>
  <si>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</si>
  <si>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</si>
  <si>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</si>
  <si>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</si>
  <si>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</si>
  <si>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</si>
  <si>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</si>
  <si>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</si>
  <si>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</si>
  <si>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</si>
  <si>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</si>
  <si>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BIOL/___/2016</t>
  </si>
  <si>
    <t>mg/ml</t>
  </si>
  <si>
    <t>14000 EU / vial</t>
  </si>
  <si>
    <t>7.0mL</t>
  </si>
  <si>
    <t>D3</t>
  </si>
  <si>
    <t>D4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</si>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</sst>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0" zoomScale="80" zoomScaleNormal="85" workbookViewId="0">
      <selection activeCell="D68" sqref="D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89" t="s">
        <v>74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0.58299999999999996</v>
      </c>
      <c r="C23" s="13" t="s">
        <v>22</v>
      </c>
      <c r="D23" s="14"/>
      <c r="E23" s="15"/>
    </row>
    <row r="24" spans="1:7" s="9" customFormat="1" ht="19.5" customHeight="1">
      <c r="A24" s="16" t="s">
        <v>25</v>
      </c>
      <c r="B24" s="17">
        <v>5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B23*B24/B22</f>
        <v>583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28</v>
      </c>
      <c r="B29" s="121"/>
      <c r="C29" s="122" t="s">
        <v>29</v>
      </c>
      <c r="D29" s="122"/>
      <c r="E29" s="122"/>
      <c r="F29" s="123"/>
    </row>
    <row r="30" spans="1:7" ht="20.100000000000001" customHeight="1">
      <c r="A30" s="25" t="s">
        <v>30</v>
      </c>
      <c r="B30" s="99" t="s">
        <v>76</v>
      </c>
      <c r="C30" s="124" t="s">
        <v>31</v>
      </c>
      <c r="D30" s="125"/>
      <c r="E30" s="125" t="s">
        <v>32</v>
      </c>
      <c r="F30" s="126"/>
    </row>
    <row r="31" spans="1:7" ht="20.100000000000001" customHeight="1">
      <c r="A31" s="27" t="s">
        <v>33</v>
      </c>
      <c r="B31" s="114" t="s">
        <v>77</v>
      </c>
      <c r="C31" s="127">
        <v>0.98899999999999999</v>
      </c>
      <c r="D31" s="128"/>
      <c r="E31" s="130">
        <f>POWER(C31,2)</f>
        <v>0.97812100000000002</v>
      </c>
      <c r="F31" s="131"/>
      <c r="G31" s="9"/>
    </row>
    <row r="32" spans="1:7" ht="20.100000000000001" customHeight="1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36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43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7000</v>
      </c>
      <c r="C46" s="103">
        <v>50</v>
      </c>
      <c r="D46" s="111">
        <v>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6.14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-0.128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2193</v>
      </c>
      <c r="D58" s="61">
        <f>LN(C58)</f>
        <v>7.6930257484178881</v>
      </c>
      <c r="E58" s="61">
        <f>(D58-$B$53)/$B$54</f>
        <v>-12.133013659514754</v>
      </c>
      <c r="F58" s="62">
        <f>EXP(E58)</f>
        <v>5.378969959220999E-6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2369</v>
      </c>
      <c r="D59" s="68">
        <f>LN(C59)</f>
        <v>7.7702232041587855</v>
      </c>
      <c r="E59" s="68">
        <f>(D59-$B$53)/$B$54</f>
        <v>-12.736118782490514</v>
      </c>
      <c r="F59" s="69">
        <f>EXP(E59)</f>
        <v>2.9428890693033054E-6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58</v>
      </c>
      <c r="E60" s="117"/>
      <c r="F60" s="70">
        <f>AVERAGE(F58:F59)</f>
        <v>4.160929514262152E-6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5.4559751639119844E-2</v>
      </c>
      <c r="G61" s="9"/>
      <c r="H61" s="9"/>
    </row>
    <row r="62" spans="1:9" ht="26.25" customHeight="1">
      <c r="A62" s="8"/>
      <c r="B62" s="45"/>
      <c r="C62" s="8"/>
      <c r="D62" s="117" t="s">
        <v>60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B46/A46*D46/C46</f>
        <v>140</v>
      </c>
      <c r="G63" s="9"/>
      <c r="H63" s="9"/>
    </row>
    <row r="64" spans="1:9" ht="25.5" customHeight="1">
      <c r="E64" s="71" t="s">
        <v>62</v>
      </c>
      <c r="F64" s="75">
        <f>F63*F60</f>
        <v>5.8253013199670127E-4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32">
        <f>F64/B24</f>
        <v>1.1650602639934026E-4</v>
      </c>
      <c r="E67" s="132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80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NDQD2016061227 / Bacterial Endotoxin / Download 1  /  Analyst - Eric Ngamau /  Date 18-10-2016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2016-10-18T12:14:15Z</dcterms:modified>
</cp:coreProperties>
</file>