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POWDER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1">DILUENT!$A$4:$F$75</definedName>
    <definedName name="_xlnm.Print_Area" localSheetId="0">POWDER!$A$4:$F$76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D67" i="3"/>
  <c r="B26"/>
  <c r="F67"/>
  <c r="F63"/>
  <c r="F61"/>
  <c r="E59"/>
  <c r="F59" s="1"/>
  <c r="D59"/>
  <c r="D58"/>
  <c r="E58" s="1"/>
  <c r="F58" s="1"/>
  <c r="B32"/>
  <c r="B38" s="1"/>
  <c r="A38" s="1"/>
  <c r="B39" s="1"/>
  <c r="A39" s="1"/>
  <c r="B40" s="1"/>
  <c r="A40" s="1"/>
  <c r="B41" s="1"/>
  <c r="A41" s="1"/>
  <c r="E31"/>
  <c r="E32" i="1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F52" s="1"/>
  <c r="D55" s="1"/>
  <c r="B34"/>
  <c r="B16"/>
  <c r="F68" i="1"/>
  <c r="F64"/>
  <c r="F62"/>
  <c r="D60"/>
  <c r="E60" s="1"/>
  <c r="F60" s="1"/>
  <c r="E59"/>
  <c r="F59" s="1"/>
  <c r="D59"/>
  <c r="F60" i="3" l="1"/>
  <c r="F64" s="1"/>
  <c r="F61" i="1"/>
  <c r="F65" s="1"/>
</calcChain>
</file>

<file path=xl/sharedStrings.xml><?xml version="1.0" encoding="utf-8"?>
<sst xmlns="http://schemas.openxmlformats.org/spreadsheetml/2006/main" count="216" uniqueCount="88">
  <si>
    <t>MICOBIOLOGY NO.</t>
  </si>
  <si>
    <t>BIOL/002/2016</t>
  </si>
  <si>
    <t>DATE RECEIVED</t>
  </si>
  <si>
    <t>2016-08-01 10:23:22</t>
  </si>
  <si>
    <t>Analysis Report</t>
  </si>
  <si>
    <t>Cefotaxime Microbial Assay</t>
  </si>
  <si>
    <t>Sample Name:</t>
  </si>
  <si>
    <t>PRIMOCEF 1G I G I.V</t>
  </si>
  <si>
    <t>Lab Ref No:</t>
  </si>
  <si>
    <t>NDQD201607055</t>
  </si>
  <si>
    <t>Active Ingredient:</t>
  </si>
  <si>
    <t>Cefotaxime</t>
  </si>
  <si>
    <t>Label Claim:</t>
  </si>
  <si>
    <t>Date Test Set:</t>
  </si>
  <si>
    <t>09/08/2016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</si>
  <si>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</si>
  <si>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</si>
  <si>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</si>
  <si>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</si>
  <si>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</si>
  <si>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</si>
  <si>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</si>
  <si>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</si>
  <si>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</si>
  <si>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</si>
  <si>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</si>
  <si>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</si>
  <si>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</si>
  <si>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</si>
  <si>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</si>
  <si>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</si>
  <si>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</si>
  <si>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</si>
  <si>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</si>
  <si>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</si>
  <si>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</si>
  <si>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</si>
  <si>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</si>
  <si>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</si>
  <si>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</si>
  <si>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</si>
  <si>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</si>
  <si>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</si>
  <si>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</si>
  <si>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</si>
  <si>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</si>
  <si>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</si>
  <si>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</si>
  <si>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</si>
  <si>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</si>
  <si>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</si>
  <si>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</si>
  <si>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</si>
  <si>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</si>
  <si>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</si>
  <si>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</si>
  <si>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</si>
  <si>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</si>
  <si>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</si>
  <si>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</si>
  <si>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</si>
  <si>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</si>
  <si>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</si>
  <si>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</si>
  <si>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</si>
  <si>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</si>
  <si>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</si>
  <si>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</si>
  <si>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</si>
  <si>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</si>
  <si>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</si>
  <si>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</si>
  <si>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</si>
  <si>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</si>
  <si>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1000mg of Cefotaxime</t>
  </si>
  <si>
    <t>EU/ 10 mg</t>
  </si>
  <si>
    <t>mg/vial</t>
  </si>
  <si>
    <t>14000 EU / vial</t>
  </si>
  <si>
    <t>7mL</t>
  </si>
  <si>
    <t>A3</t>
  </si>
  <si>
    <t>A4</t>
  </si>
  <si>
    <t>Lidocaine</t>
  </si>
  <si>
    <t>Each  mL contains 10mg of Lidocaine</t>
  </si>
  <si>
    <t>mg/mL</t>
  </si>
  <si>
    <t>B3</t>
  </si>
  <si>
    <t>B4</t>
  </si>
  <si>
    <t>ERIC</t>
  </si>
  <si>
    <t>MUTERU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</si>
</sst>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  <xf numFmtId="43" fontId="4" fillId="2" borderId="24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50" zoomScale="80" zoomScaleNormal="85" workbookViewId="0">
      <selection activeCell="B79" sqref="B7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0.5</v>
      </c>
      <c r="C23" s="74" t="s">
        <v>75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1000</v>
      </c>
      <c r="C25" s="18" t="s">
        <v>76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B23/10*B25/B24/B22</f>
        <v>2000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28</v>
      </c>
      <c r="B30" s="124"/>
      <c r="C30" s="125" t="s">
        <v>29</v>
      </c>
      <c r="D30" s="125"/>
      <c r="E30" s="125"/>
      <c r="F30" s="126"/>
    </row>
    <row r="31" spans="1:7" ht="20.100000000000001" customHeight="1">
      <c r="A31" s="25" t="s">
        <v>30</v>
      </c>
      <c r="B31" s="99" t="s">
        <v>77</v>
      </c>
      <c r="C31" s="127" t="s">
        <v>31</v>
      </c>
      <c r="D31" s="128"/>
      <c r="E31" s="128" t="s">
        <v>32</v>
      </c>
      <c r="F31" s="129"/>
    </row>
    <row r="32" spans="1:7" ht="20.100000000000001" customHeight="1">
      <c r="A32" s="27" t="s">
        <v>33</v>
      </c>
      <c r="B32" s="114" t="s">
        <v>78</v>
      </c>
      <c r="C32" s="130">
        <v>-0.996</v>
      </c>
      <c r="D32" s="131"/>
      <c r="E32" s="118">
        <f>POWER(C32,2)</f>
        <v>0.99201600000000001</v>
      </c>
      <c r="F32" s="119"/>
      <c r="G32" s="9"/>
    </row>
    <row r="33" spans="1:9" ht="20.100000000000001" customHeight="1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1" t="s">
        <v>36</v>
      </c>
      <c r="B36" s="121"/>
      <c r="C36" s="121"/>
      <c r="D36" s="121"/>
      <c r="E36" s="121"/>
      <c r="F36" s="121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43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3000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3046</v>
      </c>
      <c r="D59" s="61">
        <f>LN(C59)</f>
        <v>8.0215845334551066</v>
      </c>
      <c r="E59" s="61">
        <f>(D59-$B$54)/$B$55</f>
        <v>-14.699879167618022</v>
      </c>
      <c r="F59" s="62">
        <f>EXP(E59)</f>
        <v>4.1297483930616647E-7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2994</v>
      </c>
      <c r="D60" s="68">
        <f>LN(C60)</f>
        <v>8.0043655649795742</v>
      </c>
      <c r="E60" s="68">
        <f>(D60-$B$54)/$B$55</f>
        <v>-14.565355976402925</v>
      </c>
      <c r="F60" s="69">
        <f>EXP(E60)</f>
        <v>4.7243957754426516E-7</v>
      </c>
      <c r="G60" s="63"/>
      <c r="H60" s="63"/>
      <c r="I60" s="63"/>
    </row>
    <row r="61" spans="1:9" ht="26.25" customHeight="1">
      <c r="A61" s="8"/>
      <c r="B61" s="45"/>
      <c r="C61" s="8"/>
      <c r="D61" s="120" t="s">
        <v>58</v>
      </c>
      <c r="E61" s="120"/>
      <c r="F61" s="70">
        <f>AVERAGE(F59:F60)</f>
        <v>4.4270720842521584E-7</v>
      </c>
      <c r="G61" s="9"/>
      <c r="H61" s="9"/>
      <c r="I61" s="9"/>
    </row>
    <row r="62" spans="1:9" ht="25.5" customHeight="1">
      <c r="E62" s="71" t="s">
        <v>59</v>
      </c>
      <c r="F62" s="72">
        <f>STDEV(C59:C60)/AVERAGE(C59:C60)</f>
        <v>1.2175348550231944E-2</v>
      </c>
      <c r="G62" s="9"/>
      <c r="H62" s="9"/>
    </row>
    <row r="63" spans="1:9" ht="26.25" customHeight="1">
      <c r="A63" s="8"/>
      <c r="B63" s="45"/>
      <c r="C63" s="8"/>
      <c r="D63" s="120" t="s">
        <v>60</v>
      </c>
      <c r="E63" s="120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900</v>
      </c>
      <c r="G64" s="9"/>
      <c r="H64" s="9"/>
    </row>
    <row r="65" spans="1:9" ht="25.5" customHeight="1">
      <c r="E65" s="71" t="s">
        <v>62</v>
      </c>
      <c r="F65" s="75">
        <f>F64*F61</f>
        <v>3.9843648758269428E-4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64</v>
      </c>
      <c r="D68" s="133">
        <f>F65*B24/B25*10</f>
        <v>1.9921824379134714E-5</v>
      </c>
      <c r="E68" s="133"/>
      <c r="F68" s="74" t="str">
        <f>C23</f>
        <v>EU/ 10 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86</v>
      </c>
      <c r="C74" s="81" t="s">
        <v>87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NDQD201607055 / Bacterial Endotoxin / Download 2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0" zoomScale="80" zoomScaleNormal="85" workbookViewId="0">
      <selection activeCell="D70" sqref="D70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81</v>
      </c>
    </row>
    <row r="17" spans="1:6" ht="15.95" customHeight="1">
      <c r="A17" s="74" t="s">
        <v>12</v>
      </c>
      <c r="B17" s="89" t="s">
        <v>82</v>
      </c>
    </row>
    <row r="18" spans="1:6" ht="15.95" customHeight="1">
      <c r="A18" s="74" t="s">
        <v>13</v>
      </c>
      <c r="B18" s="6" t="s">
        <v>14</v>
      </c>
    </row>
    <row r="19" spans="1:6" ht="15.95" customHeight="1">
      <c r="A19" s="74" t="s">
        <v>15</v>
      </c>
      <c r="B19" s="6" t="s">
        <v>16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17</v>
      </c>
      <c r="B21" s="7" t="s">
        <v>18</v>
      </c>
      <c r="C21" s="8"/>
    </row>
    <row r="22" spans="1:6" s="89" customFormat="1" ht="15.95" customHeight="1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>
      <c r="A23" s="89" t="s">
        <v>21</v>
      </c>
      <c r="B23" s="12">
        <v>1.1000000000000001</v>
      </c>
      <c r="C23" s="74" t="s">
        <v>22</v>
      </c>
      <c r="D23" s="14"/>
      <c r="E23" s="15"/>
    </row>
    <row r="24" spans="1:6" s="89" customFormat="1" ht="19.5" customHeight="1">
      <c r="A24" s="16" t="s">
        <v>25</v>
      </c>
      <c r="B24" s="17">
        <v>10</v>
      </c>
      <c r="C24" s="18" t="s">
        <v>83</v>
      </c>
      <c r="D24" s="14"/>
      <c r="E24" s="15"/>
    </row>
    <row r="25" spans="1:6" s="89" customFormat="1" ht="19.5" customHeight="1">
      <c r="A25" s="16"/>
      <c r="B25" s="17"/>
      <c r="C25" s="18"/>
      <c r="D25" s="14"/>
      <c r="E25" s="15"/>
    </row>
    <row r="26" spans="1:6" s="89" customFormat="1" ht="18.75" customHeight="1">
      <c r="A26" s="19" t="s">
        <v>26</v>
      </c>
      <c r="B26" s="20">
        <f>B23*B24/B22</f>
        <v>2200</v>
      </c>
      <c r="C26" s="18"/>
      <c r="D26" s="14"/>
      <c r="E26" s="15"/>
    </row>
    <row r="27" spans="1:6" s="89" customFormat="1" ht="19.5" customHeight="1">
      <c r="A27" s="14" t="s">
        <v>27</v>
      </c>
      <c r="B27" s="81"/>
    </row>
    <row r="28" spans="1:6" s="89" customFormat="1" ht="19.5" customHeight="1" thickBot="1">
      <c r="A28" s="14"/>
      <c r="B28" s="81"/>
    </row>
    <row r="29" spans="1:6" ht="20.100000000000001" customHeight="1">
      <c r="A29" s="123" t="s">
        <v>28</v>
      </c>
      <c r="B29" s="124"/>
      <c r="C29" s="125" t="s">
        <v>29</v>
      </c>
      <c r="D29" s="125"/>
      <c r="E29" s="125"/>
      <c r="F29" s="126"/>
    </row>
    <row r="30" spans="1:6" ht="20.100000000000001" customHeight="1">
      <c r="A30" s="25" t="s">
        <v>30</v>
      </c>
      <c r="B30" s="99" t="s">
        <v>77</v>
      </c>
      <c r="C30" s="127" t="s">
        <v>31</v>
      </c>
      <c r="D30" s="128"/>
      <c r="E30" s="128" t="s">
        <v>32</v>
      </c>
      <c r="F30" s="129"/>
    </row>
    <row r="31" spans="1:6" ht="20.100000000000001" customHeight="1">
      <c r="A31" s="27" t="s">
        <v>33</v>
      </c>
      <c r="B31" s="114" t="s">
        <v>78</v>
      </c>
      <c r="C31" s="130">
        <v>-0.996</v>
      </c>
      <c r="D31" s="131"/>
      <c r="E31" s="118">
        <f>POWER(C31,2)</f>
        <v>0.99201600000000001</v>
      </c>
      <c r="F31" s="119"/>
    </row>
    <row r="32" spans="1:6" ht="20.100000000000001" customHeight="1">
      <c r="A32" s="97" t="s">
        <v>35</v>
      </c>
      <c r="B32" s="134">
        <f>14000/7</f>
        <v>2000</v>
      </c>
      <c r="C32" s="96"/>
      <c r="D32" s="96"/>
      <c r="E32" s="97"/>
      <c r="F32" s="98"/>
    </row>
    <row r="33" spans="1:9" ht="20.100000000000001" customHeight="1">
      <c r="C33" s="108"/>
      <c r="D33" s="108"/>
      <c r="E33" s="80"/>
      <c r="F33" s="80"/>
    </row>
    <row r="34" spans="1:9" ht="20.100000000000001" customHeight="1">
      <c r="A34" s="80"/>
      <c r="B34" s="37"/>
      <c r="C34" s="108"/>
      <c r="D34" s="108"/>
      <c r="E34" s="80"/>
      <c r="F34" s="80"/>
    </row>
    <row r="35" spans="1:9" ht="20.100000000000001" customHeight="1">
      <c r="A35" s="121" t="s">
        <v>36</v>
      </c>
      <c r="B35" s="121"/>
      <c r="C35" s="121"/>
      <c r="D35" s="121"/>
      <c r="E35" s="121"/>
      <c r="F35" s="121"/>
    </row>
    <row r="36" spans="1:9" ht="20.100000000000001" customHeight="1">
      <c r="A36" s="116"/>
      <c r="B36" s="116"/>
      <c r="C36" s="116"/>
      <c r="D36" s="116"/>
      <c r="E36" s="116"/>
      <c r="F36" s="116"/>
    </row>
    <row r="37" spans="1:9" s="88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9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9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9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9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9" customFormat="1">
      <c r="A42" s="108"/>
      <c r="B42" s="109"/>
      <c r="E42" s="90"/>
    </row>
    <row r="43" spans="1:9" s="89" customFormat="1" ht="16.5" customHeight="1">
      <c r="A43" s="122" t="s">
        <v>43</v>
      </c>
      <c r="B43" s="122"/>
      <c r="C43" s="122"/>
      <c r="D43" s="122"/>
      <c r="E43" s="122"/>
      <c r="F43" s="122"/>
    </row>
    <row r="44" spans="1:9" s="89" customFormat="1">
      <c r="A44" s="108"/>
      <c r="B44" s="109"/>
      <c r="E44" s="90"/>
    </row>
    <row r="45" spans="1:9" s="88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9" customFormat="1">
      <c r="A46" s="103">
        <v>100</v>
      </c>
      <c r="B46" s="111">
        <v>3000</v>
      </c>
      <c r="C46" s="103">
        <v>100</v>
      </c>
      <c r="D46" s="111">
        <v>3000</v>
      </c>
      <c r="E46" s="94"/>
      <c r="F46" s="92"/>
    </row>
    <row r="47" spans="1:9" ht="15.95" customHeight="1">
      <c r="A47" s="30"/>
      <c r="B47" s="37"/>
      <c r="E47" s="8"/>
      <c r="H47" s="89"/>
      <c r="I47" s="89"/>
    </row>
    <row r="48" spans="1:9" ht="15.95" customHeight="1">
      <c r="A48" s="11" t="s">
        <v>46</v>
      </c>
      <c r="B48" s="38">
        <v>50</v>
      </c>
      <c r="C48" s="8"/>
      <c r="F48" s="8"/>
      <c r="H48" s="89"/>
      <c r="I48" s="89"/>
    </row>
    <row r="49" spans="1:9" ht="15.95" customHeight="1">
      <c r="A49" s="39" t="s">
        <v>47</v>
      </c>
      <c r="B49" s="38">
        <v>50</v>
      </c>
      <c r="C49" s="40"/>
      <c r="F49" s="8"/>
      <c r="H49" s="89"/>
      <c r="I49" s="89"/>
    </row>
    <row r="50" spans="1:9" ht="15.95" customHeight="1">
      <c r="A50" s="39"/>
      <c r="B50" s="38"/>
      <c r="C50" s="88"/>
      <c r="F50" s="8"/>
      <c r="H50" s="89"/>
      <c r="I50" s="89"/>
    </row>
    <row r="51" spans="1:9" ht="18.75" customHeight="1">
      <c r="A51" s="41" t="s">
        <v>17</v>
      </c>
      <c r="B51" s="42" t="s">
        <v>48</v>
      </c>
      <c r="C51" s="88"/>
      <c r="D51" s="8"/>
      <c r="E51" s="43"/>
      <c r="H51" s="89"/>
      <c r="I51" s="89"/>
    </row>
    <row r="52" spans="1:9">
      <c r="A52" s="8"/>
      <c r="B52" s="45"/>
      <c r="C52" s="8"/>
      <c r="D52" s="45"/>
      <c r="E52" s="8"/>
      <c r="H52" s="89"/>
      <c r="I52" s="89"/>
    </row>
    <row r="53" spans="1:9" ht="15.95" customHeight="1">
      <c r="A53" s="8" t="s">
        <v>49</v>
      </c>
      <c r="B53" s="108">
        <v>6.14</v>
      </c>
      <c r="C53" s="8"/>
      <c r="D53" s="47"/>
      <c r="E53" s="48"/>
      <c r="H53" s="89"/>
      <c r="I53" s="89"/>
    </row>
    <row r="54" spans="1:9" ht="15.95" customHeight="1">
      <c r="A54" s="8" t="s">
        <v>50</v>
      </c>
      <c r="B54" s="45">
        <v>-0.128</v>
      </c>
      <c r="C54" s="8"/>
      <c r="D54" s="49"/>
      <c r="E54" s="50"/>
      <c r="H54" s="89"/>
      <c r="I54" s="89"/>
    </row>
    <row r="55" spans="1:9" ht="26.25" customHeight="1">
      <c r="A55" s="8" t="s">
        <v>51</v>
      </c>
      <c r="B55" s="45"/>
      <c r="C55" s="8"/>
      <c r="D55" s="8"/>
      <c r="E55" s="8"/>
      <c r="H55" s="89"/>
      <c r="I55" s="89"/>
    </row>
    <row r="56" spans="1:9" ht="26.25" customHeight="1" thickBot="1">
      <c r="A56" s="8"/>
      <c r="D56" s="8"/>
      <c r="E56" s="8"/>
      <c r="H56" s="89"/>
      <c r="I56" s="8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</row>
    <row r="58" spans="1:9" s="80" customFormat="1" ht="27" customHeight="1">
      <c r="A58" s="58" t="s">
        <v>84</v>
      </c>
      <c r="B58" s="59">
        <v>50</v>
      </c>
      <c r="C58" s="60">
        <v>3230</v>
      </c>
      <c r="D58" s="61">
        <f>LN(C58)</f>
        <v>8.0802374162167023</v>
      </c>
      <c r="E58" s="61">
        <f>(D58-$B$53)/$B$54</f>
        <v>-15.158104814192988</v>
      </c>
      <c r="F58" s="62">
        <f>EXP(E58)</f>
        <v>2.6116725419450936E-7</v>
      </c>
    </row>
    <row r="59" spans="1:9" s="80" customFormat="1" ht="27" customHeight="1" thickBot="1">
      <c r="A59" s="65" t="s">
        <v>85</v>
      </c>
      <c r="B59" s="66">
        <v>50</v>
      </c>
      <c r="C59" s="67">
        <v>3117</v>
      </c>
      <c r="D59" s="68">
        <f>LN(C59)</f>
        <v>8.0446262797673374</v>
      </c>
      <c r="E59" s="68">
        <f>(D59-$B$53)/$B$54</f>
        <v>-14.879892810682325</v>
      </c>
      <c r="F59" s="69">
        <f>EXP(E59)</f>
        <v>3.4494087525215336E-7</v>
      </c>
    </row>
    <row r="60" spans="1:9" ht="26.25" customHeight="1">
      <c r="A60" s="8"/>
      <c r="B60" s="45"/>
      <c r="C60" s="8"/>
      <c r="D60" s="120" t="s">
        <v>58</v>
      </c>
      <c r="E60" s="120"/>
      <c r="F60" s="70">
        <f>AVERAGE(F58:F59)</f>
        <v>3.0305406472333133E-7</v>
      </c>
      <c r="H60" s="89"/>
      <c r="I60" s="89"/>
    </row>
    <row r="61" spans="1:9" ht="25.5" customHeight="1">
      <c r="E61" s="76" t="s">
        <v>59</v>
      </c>
      <c r="F61" s="72">
        <f>STDEV(C58:C59)/AVERAGE(C58:C59)</f>
        <v>2.517821530615405E-2</v>
      </c>
      <c r="H61" s="89"/>
    </row>
    <row r="62" spans="1:9" ht="26.25" customHeight="1">
      <c r="A62" s="8"/>
      <c r="B62" s="45"/>
      <c r="C62" s="8"/>
      <c r="D62" s="120" t="s">
        <v>60</v>
      </c>
      <c r="E62" s="120"/>
      <c r="F62" s="73">
        <v>2</v>
      </c>
      <c r="H62" s="89"/>
      <c r="I62" s="89"/>
    </row>
    <row r="63" spans="1:9" ht="25.5" customHeight="1">
      <c r="C63" s="74"/>
      <c r="E63" s="76" t="s">
        <v>61</v>
      </c>
      <c r="F63" s="117">
        <f>B46/A46*D46/C46</f>
        <v>900</v>
      </c>
      <c r="H63" s="89"/>
    </row>
    <row r="64" spans="1:9" ht="25.5" customHeight="1">
      <c r="E64" s="76" t="s">
        <v>62</v>
      </c>
      <c r="F64" s="75">
        <f>F63*F60</f>
        <v>2.7274865825099821E-4</v>
      </c>
      <c r="H64" s="89"/>
    </row>
    <row r="65" spans="1:9" ht="15.95" customHeight="1">
      <c r="H65" s="89"/>
    </row>
    <row r="66" spans="1:9">
      <c r="H66" s="89"/>
    </row>
    <row r="67" spans="1:9" ht="19.5" customHeight="1" thickBot="1">
      <c r="A67" s="74" t="s">
        <v>63</v>
      </c>
      <c r="C67" s="76" t="s">
        <v>64</v>
      </c>
      <c r="D67" s="133">
        <f>F64/B24</f>
        <v>2.7274865825099822E-5</v>
      </c>
      <c r="E67" s="133"/>
      <c r="F67" s="74" t="str">
        <f>C23</f>
        <v>EU/mg</v>
      </c>
      <c r="H67" s="89"/>
    </row>
    <row r="68" spans="1:9" ht="21" customHeight="1">
      <c r="B68" s="81"/>
      <c r="C68" s="81"/>
      <c r="D68" s="77"/>
      <c r="E68" s="78"/>
      <c r="H68" s="89"/>
    </row>
    <row r="69" spans="1:9" ht="18" customHeight="1">
      <c r="H69" s="89"/>
    </row>
    <row r="70" spans="1:9" ht="18" customHeight="1">
      <c r="H70" s="89"/>
    </row>
    <row r="71" spans="1:9" ht="18" customHeight="1">
      <c r="H71" s="89"/>
    </row>
    <row r="72" spans="1:9" ht="24.95" customHeight="1">
      <c r="A72" s="80" t="s">
        <v>65</v>
      </c>
      <c r="C72" s="80" t="s">
        <v>66</v>
      </c>
      <c r="D72" s="79"/>
      <c r="F72" s="80" t="s">
        <v>67</v>
      </c>
      <c r="H72" s="89"/>
    </row>
    <row r="73" spans="1:9" ht="24.95" customHeight="1">
      <c r="A73" s="81" t="s">
        <v>86</v>
      </c>
      <c r="C73" s="81" t="s">
        <v>87</v>
      </c>
      <c r="D73" s="81"/>
      <c r="F73" s="81" t="s">
        <v>69</v>
      </c>
      <c r="H73" s="89"/>
    </row>
    <row r="74" spans="1:9" ht="24.95" customHeight="1" thickBot="1">
      <c r="A74" s="82"/>
      <c r="C74" s="34"/>
      <c r="F74" s="34"/>
      <c r="H74" s="89"/>
    </row>
    <row r="75" spans="1:9" ht="24.95" customHeight="1">
      <c r="H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24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 ht="15.95" customHeight="1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H105" s="89"/>
      <c r="I105" s="89"/>
    </row>
    <row r="106" spans="7:9">
      <c r="G106" s="83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G109" s="84"/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  <row r="115" spans="8:9">
      <c r="H115" s="89"/>
      <c r="I115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5:F35"/>
    <mergeCell ref="A43:F43"/>
    <mergeCell ref="D60:E60"/>
    <mergeCell ref="D62:E62"/>
    <mergeCell ref="D67:E67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NDQD201607055 / Bacterial Endotoxin / Download 2  /  Analyst - Eric Ngamau /  Date 22-08-2016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28</v>
      </c>
      <c r="B30" s="124"/>
      <c r="C30" s="125" t="s">
        <v>29</v>
      </c>
      <c r="D30" s="125"/>
      <c r="E30" s="125"/>
      <c r="F30" s="126"/>
    </row>
    <row r="31" spans="1:7" ht="20.100000000000001" customHeight="1">
      <c r="A31" s="22"/>
      <c r="B31" s="23"/>
      <c r="C31" s="127" t="s">
        <v>31</v>
      </c>
      <c r="D31" s="128"/>
      <c r="E31" s="128" t="s">
        <v>32</v>
      </c>
      <c r="F31" s="129"/>
    </row>
    <row r="32" spans="1:7" ht="20.100000000000001" customHeight="1">
      <c r="A32" s="25" t="s">
        <v>30</v>
      </c>
      <c r="B32" s="26" t="s">
        <v>73</v>
      </c>
      <c r="C32" s="130">
        <v>-0.999</v>
      </c>
      <c r="D32" s="131"/>
      <c r="E32" s="118">
        <v>0.998</v>
      </c>
      <c r="F32" s="11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0" t="s">
        <v>58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0" t="s">
        <v>60</v>
      </c>
      <c r="E50" s="120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DILUENT</vt:lpstr>
      <vt:lpstr>C</vt:lpstr>
      <vt:lpstr>'C'!Print_Area</vt:lpstr>
      <vt:lpstr>DILUENT!Print_Area</vt:lpstr>
      <vt:lpstr>POWDER!Print_Area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2016-08-22T07:02:57Z</cp:lastPrinted>
  <dcterms:created xsi:type="dcterms:W3CDTF">2014-04-25T13:22:50Z</dcterms:created>
  <dcterms:modified xsi:type="dcterms:W3CDTF">2016-08-22T07:03:14Z</dcterms:modified>
</cp:coreProperties>
</file>