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19815" windowHeight="940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</workbook>
</file>

<file path=xl/calcChain.xml><?xml version="1.0" encoding="utf-8"?>
<calcChain xmlns="http://schemas.openxmlformats.org/spreadsheetml/2006/main">
  <c r="B27" i="1" l="1"/>
  <c r="D68" i="1"/>
  <c r="B25" i="1" l="1"/>
  <c r="B33" i="1" l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4" i="1"/>
  <c r="F62" i="1"/>
  <c r="D60" i="1"/>
  <c r="E60" i="1" s="1"/>
  <c r="F60" i="1" s="1"/>
  <c r="D59" i="1"/>
  <c r="E59" i="1" s="1"/>
  <c r="F59" i="1" s="1"/>
  <c r="B39" i="1"/>
  <c r="A39" i="1" s="1"/>
  <c r="B40" i="1" s="1"/>
  <c r="A40" i="1" s="1"/>
  <c r="B41" i="1" s="1"/>
  <c r="A41" i="1" s="1"/>
  <c r="B42" i="1" s="1"/>
  <c r="A42" i="1" s="1"/>
  <c r="F61" i="1" l="1"/>
  <c r="F65" i="1" s="1"/>
</calcChain>
</file>

<file path=xl/sharedStrings.xml><?xml version="1.0" encoding="utf-8"?>
<sst xmlns="http://schemas.openxmlformats.org/spreadsheetml/2006/main" count="134" uniqueCount="78">
  <si>
    <t>MICOBIOLOGY NO.</t>
  </si>
  <si>
    <t>BIOL/002/2016</t>
  </si>
  <si>
    <t>DATE RECEIVED</t>
  </si>
  <si>
    <t>2016-10-13 09:20:08</t>
  </si>
  <si>
    <t>Analysis Report</t>
  </si>
  <si>
    <t>Pegfilgrastin Microbial Assay</t>
  </si>
  <si>
    <t>Sample Name:</t>
  </si>
  <si>
    <t>PEG-NEUTAS PFS 6 MG /0.6 ML INJECTION</t>
  </si>
  <si>
    <t>Lab Ref No:</t>
  </si>
  <si>
    <t>NDQD201610161</t>
  </si>
  <si>
    <t>Active Ingredient:</t>
  </si>
  <si>
    <t>Pegfilgrastin</t>
  </si>
  <si>
    <t>Label Claim:</t>
  </si>
  <si>
    <t>Date Test Set:</t>
  </si>
  <si>
    <t>26/10/2016</t>
  </si>
  <si>
    <t>Date of Results:</t>
  </si>
  <si>
    <t>27/10/2016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</si>
  <si>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</si>
  <si>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</si>
  <si>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</si>
  <si>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</si>
  <si>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</si>
  <si>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</si>
  <si>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</si>
  <si>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</si>
  <si>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</si>
  <si>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</si>
  <si>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</si>
  <si>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</si>
  <si>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</si>
  <si>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</si>
  <si>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</si>
  <si>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</si>
  <si>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</si>
  <si>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</si>
  <si>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</si>
  <si>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</si>
  <si>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</si>
  <si>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</si>
  <si>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</si>
  <si>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</si>
  <si>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</si>
  <si>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</si>
  <si>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</si>
  <si>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</si>
  <si>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</si>
  <si>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</si>
  <si>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</si>
  <si>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</si>
  <si>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</si>
  <si>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</si>
  <si>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</si>
  <si>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</si>
  <si>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</si>
  <si>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</si>
  <si>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</si>
  <si>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</si>
  <si>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</si>
  <si>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</si>
  <si>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</si>
  <si>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</si>
  <si>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</si>
  <si>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</si>
  <si>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</si>
  <si>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</si>
  <si>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</si>
  <si>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</si>
  <si>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</si>
  <si>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</si>
  <si>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</si>
  <si>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</si>
  <si>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</si>
  <si>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</si>
  <si>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</si>
  <si>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0.6 ml contains 6 mg of Pegfilgrastin</t>
  </si>
  <si>
    <t>14000 EU / vial</t>
  </si>
  <si>
    <t>7.0mL</t>
  </si>
  <si>
    <t>mg/mL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</si>
</sst>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14" zoomScale="80" zoomScaleNormal="85" workbookViewId="0">
      <selection activeCell="B28" sqref="B28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74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20</v>
      </c>
      <c r="C23" s="13" t="s">
        <v>20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f>6/0.6</f>
        <v>10</v>
      </c>
      <c r="C25" s="18" t="s">
        <v>77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B23/B22</f>
        <v>4000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28</v>
      </c>
      <c r="B30" s="116"/>
      <c r="C30" s="117" t="s">
        <v>29</v>
      </c>
      <c r="D30" s="117"/>
      <c r="E30" s="117"/>
      <c r="F30" s="118"/>
    </row>
    <row r="31" spans="1:7" ht="20.100000000000001" customHeight="1" x14ac:dyDescent="0.3">
      <c r="A31" s="25" t="s">
        <v>30</v>
      </c>
      <c r="B31" s="99" t="s">
        <v>75</v>
      </c>
      <c r="C31" s="119" t="s">
        <v>31</v>
      </c>
      <c r="D31" s="120"/>
      <c r="E31" s="120" t="s">
        <v>32</v>
      </c>
      <c r="F31" s="121"/>
    </row>
    <row r="32" spans="1:7" ht="20.100000000000001" customHeight="1" x14ac:dyDescent="0.3">
      <c r="A32" s="27" t="s">
        <v>33</v>
      </c>
      <c r="B32" s="114" t="s">
        <v>76</v>
      </c>
      <c r="C32" s="122">
        <v>0.99</v>
      </c>
      <c r="D32" s="123"/>
      <c r="E32" s="124">
        <v>0.98</v>
      </c>
      <c r="F32" s="125"/>
      <c r="G32" s="9"/>
    </row>
    <row r="33" spans="1:9" ht="20.100000000000001" customHeight="1" x14ac:dyDescent="0.3">
      <c r="A33" s="97" t="s">
        <v>35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7" t="s">
        <v>36</v>
      </c>
      <c r="B36" s="127"/>
      <c r="C36" s="127"/>
      <c r="D36" s="127"/>
      <c r="E36" s="127"/>
      <c r="F36" s="127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8" t="s">
        <v>43</v>
      </c>
      <c r="B44" s="128"/>
      <c r="C44" s="128"/>
      <c r="D44" s="128"/>
      <c r="E44" s="128"/>
      <c r="F44" s="128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3">
        <v>100</v>
      </c>
      <c r="B47" s="111">
        <v>4000</v>
      </c>
      <c r="C47" s="103">
        <v>50</v>
      </c>
      <c r="D47" s="111">
        <v>5000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6.2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-0.11799999999999999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3364</v>
      </c>
      <c r="D59" s="61">
        <f>LN(C59)</f>
        <v>8.1208860210928382</v>
      </c>
      <c r="E59" s="61">
        <f>(D59-$B$54)/$B$55</f>
        <v>-16.278695094007102</v>
      </c>
      <c r="F59" s="62">
        <f>EXP(E59)</f>
        <v>8.5163313036601846E-8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3294</v>
      </c>
      <c r="D60" s="68">
        <f>LN(C60)</f>
        <v>8.099857910737585</v>
      </c>
      <c r="E60" s="68">
        <f>(D60-$B$54)/$B$55</f>
        <v>-16.100490768962583</v>
      </c>
      <c r="F60" s="69">
        <f>EXP(E60)</f>
        <v>1.0177607613329858E-7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6" t="s">
        <v>58</v>
      </c>
      <c r="E61" s="126"/>
      <c r="F61" s="70">
        <f>AVERAGE(F59:F60)</f>
        <v>9.3469694584950211E-8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STDEV(C59:C60)/AVERAGE(C59:C60)</f>
        <v>1.4868571547929808E-2</v>
      </c>
      <c r="G62" s="9"/>
      <c r="H62" s="9"/>
    </row>
    <row r="63" spans="1:9" ht="26.25" customHeight="1" x14ac:dyDescent="0.3">
      <c r="A63" s="8"/>
      <c r="B63" s="45"/>
      <c r="C63" s="8"/>
      <c r="D63" s="126" t="s">
        <v>60</v>
      </c>
      <c r="E63" s="126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B47/A47*D47/C47</f>
        <v>4000</v>
      </c>
      <c r="G64" s="9"/>
      <c r="H64" s="9"/>
    </row>
    <row r="65" spans="1:9" ht="25.5" customHeight="1" x14ac:dyDescent="0.3">
      <c r="E65" s="71" t="s">
        <v>62</v>
      </c>
      <c r="F65" s="75">
        <f>F64*F61</f>
        <v>3.7387877833980083E-4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64</v>
      </c>
      <c r="D68" s="130">
        <f>F65</f>
        <v>3.7387877833980083E-4</v>
      </c>
      <c r="E68" s="130"/>
      <c r="F68" s="74" t="str">
        <f>C23</f>
        <v>EU/mL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21"/>
      <c r="C74" s="81" t="s">
        <v>68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NDQD201610161 / Bacterial Endotoxin / Download 1  /  Analyst - Duncan Oluoch /  Date 27-10-2016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28</v>
      </c>
      <c r="B30" s="116"/>
      <c r="C30" s="117" t="s">
        <v>29</v>
      </c>
      <c r="D30" s="117"/>
      <c r="E30" s="117"/>
      <c r="F30" s="118"/>
    </row>
    <row r="31" spans="1:7" ht="20.100000000000001" customHeight="1" x14ac:dyDescent="0.3">
      <c r="A31" s="22"/>
      <c r="B31" s="23"/>
      <c r="C31" s="119" t="s">
        <v>31</v>
      </c>
      <c r="D31" s="120"/>
      <c r="E31" s="120" t="s">
        <v>32</v>
      </c>
      <c r="F31" s="121"/>
    </row>
    <row r="32" spans="1:7" ht="20.100000000000001" customHeight="1" x14ac:dyDescent="0.3">
      <c r="A32" s="25" t="s">
        <v>30</v>
      </c>
      <c r="B32" s="26" t="s">
        <v>73</v>
      </c>
      <c r="C32" s="122">
        <v>-0.999</v>
      </c>
      <c r="D32" s="123"/>
      <c r="E32" s="124">
        <v>0.998</v>
      </c>
      <c r="F32" s="125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6" t="s">
        <v>58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6" t="s">
        <v>60</v>
      </c>
      <c r="E50" s="126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2016-11-03T07:02:19Z</cp:lastPrinted>
  <dcterms:created xsi:type="dcterms:W3CDTF">2014-04-25T13:22:50Z</dcterms:created>
  <dcterms:modified xsi:type="dcterms:W3CDTF">2016-11-03T07:29:30Z</dcterms:modified>
</cp:coreProperties>
</file>