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  <fileRecoveryPr repairLoad="1"/>
</workbook>
</file>

<file path=xl/calcChain.xml><?xml version="1.0" encoding="utf-8"?>
<calcChain xmlns="http://schemas.openxmlformats.org/spreadsheetml/2006/main">
  <c r="F64" i="1" l="1"/>
  <c r="E32" i="1"/>
  <c r="B33" i="1"/>
  <c r="B39" i="1" s="1"/>
  <c r="A39" i="1" s="1"/>
  <c r="B40" i="1" s="1"/>
  <c r="A40" i="1" s="1"/>
  <c r="B41" i="1" s="1"/>
  <c r="A41" i="1" s="1"/>
  <c r="B42" i="1" s="1"/>
  <c r="A42" i="1" s="1"/>
  <c r="B27" i="1"/>
  <c r="F55" i="2"/>
  <c r="F51" i="2"/>
  <c r="F49" i="2"/>
  <c r="D47" i="2"/>
  <c r="E47" i="2" s="1"/>
  <c r="F47" i="2" s="1"/>
  <c r="E46" i="2"/>
  <c r="F46" i="2" s="1"/>
  <c r="D46" i="2"/>
  <c r="B34" i="2"/>
  <c r="B16" i="2"/>
  <c r="F68" i="1"/>
  <c r="F62" i="1"/>
  <c r="D60" i="1"/>
  <c r="E60" i="1" s="1"/>
  <c r="F60" i="1" s="1"/>
  <c r="E59" i="1"/>
  <c r="F59" i="1" s="1"/>
  <c r="D59" i="1"/>
  <c r="F61" i="1" l="1"/>
  <c r="F65" i="1" s="1"/>
  <c r="D68" i="1" s="1"/>
  <c r="F48" i="2"/>
  <c r="F52" i="2" s="1"/>
  <c r="D55" i="2" s="1"/>
</calcChain>
</file>

<file path=xl/sharedStrings.xml><?xml version="1.0" encoding="utf-8"?>
<sst xmlns="http://schemas.openxmlformats.org/spreadsheetml/2006/main" count="135" uniqueCount="80">
  <si>
    <t>MICOBIOLOGY NO.</t>
  </si>
  <si>
    <t>BIOL/058/2016</t>
  </si>
  <si>
    <t>DATE RECEIVED</t>
  </si>
  <si>
    <t>2016-10-13 10:24:11</t>
  </si>
  <si>
    <t>Analysis Report</t>
  </si>
  <si>
    <t>Rituximab Microbial Assay</t>
  </si>
  <si>
    <t>Sample Name:</t>
  </si>
  <si>
    <t>INTAMAB 100, RITUXIMAB CONENTRATE FOR SOLUTION FOR INFUSION</t>
  </si>
  <si>
    <t>Lab Ref No:</t>
  </si>
  <si>
    <t>NDQD201610162</t>
  </si>
  <si>
    <t>Active Ingredient:</t>
  </si>
  <si>
    <t>Rituximab</t>
  </si>
  <si>
    <t>Label Claim:</t>
  </si>
  <si>
    <t>Date Test Set:</t>
  </si>
  <si>
    <t>26/10/2016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</si>
  <si>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</si>
  <si>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</si>
  <si>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</si>
  <si>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</si>
  <si>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</si>
  <si>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</si>
  <si>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</si>
  <si>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</si>
  <si>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</si>
  <si>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</si>
  <si>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</si>
  <si>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</si>
  <si>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</si>
  <si>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</si>
  <si>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</si>
  <si>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</si>
  <si>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</si>
  <si>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</si>
  <si>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</si>
  <si>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</si>
  <si>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</si>
  <si>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</si>
  <si>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</si>
  <si>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</si>
  <si>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</si>
  <si>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</si>
  <si>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</si>
  <si>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</si>
  <si>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</si>
  <si>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</si>
  <si>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</si>
  <si>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</si>
  <si>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</si>
  <si>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</si>
  <si>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</si>
  <si>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</si>
  <si>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</si>
  <si>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</si>
  <si>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</si>
  <si>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</si>
  <si>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</si>
  <si>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</si>
  <si>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</si>
  <si>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</si>
  <si>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</si>
  <si>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</si>
  <si>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</si>
  <si>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</si>
  <si>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</si>
  <si>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</si>
  <si>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</si>
  <si>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</si>
  <si>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</si>
  <si>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</si>
  <si>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</si>
  <si>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</si>
  <si>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</si>
  <si>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</si>
  <si>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1 ml contains 10 mg of Rituximab</t>
  </si>
  <si>
    <t>28/10/2016</t>
  </si>
  <si>
    <t>EU/ml</t>
  </si>
  <si>
    <t>mg/mL</t>
  </si>
  <si>
    <t>14000 EU / vial</t>
  </si>
  <si>
    <t>7.0 mL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</si>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</sst>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" zoomScale="80" zoomScaleNormal="85" workbookViewId="0">
      <selection activeCell="A74" sqref="A74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74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0.25</v>
      </c>
      <c r="C23" s="13" t="s">
        <v>75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10</v>
      </c>
      <c r="C25" s="18" t="s">
        <v>76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B23/B22</f>
        <v>50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27</v>
      </c>
      <c r="B30" s="122"/>
      <c r="C30" s="123" t="s">
        <v>28</v>
      </c>
      <c r="D30" s="123"/>
      <c r="E30" s="123"/>
      <c r="F30" s="124"/>
    </row>
    <row r="31" spans="1:7" ht="20.100000000000001" customHeight="1" x14ac:dyDescent="0.3">
      <c r="A31" s="25" t="s">
        <v>29</v>
      </c>
      <c r="B31" s="99" t="s">
        <v>77</v>
      </c>
      <c r="C31" s="125" t="s">
        <v>30</v>
      </c>
      <c r="D31" s="126"/>
      <c r="E31" s="126" t="s">
        <v>31</v>
      </c>
      <c r="F31" s="127"/>
    </row>
    <row r="32" spans="1:7" ht="20.100000000000001" customHeight="1" x14ac:dyDescent="0.3">
      <c r="A32" s="27" t="s">
        <v>32</v>
      </c>
      <c r="B32" s="114" t="s">
        <v>78</v>
      </c>
      <c r="C32" s="128">
        <v>0.99</v>
      </c>
      <c r="D32" s="129"/>
      <c r="E32" s="115">
        <f>POWER(C32,2)</f>
        <v>0.98009999999999997</v>
      </c>
      <c r="F32" s="116"/>
      <c r="G32" s="9"/>
    </row>
    <row r="33" spans="1:9" ht="20.100000000000001" customHeight="1" x14ac:dyDescent="0.3">
      <c r="A33" s="97" t="s">
        <v>34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35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42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100</v>
      </c>
      <c r="B47" s="111">
        <v>5000</v>
      </c>
      <c r="C47" s="103"/>
      <c r="D47" s="111"/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6.2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-0.11799999999999999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1919</v>
      </c>
      <c r="D59" s="61">
        <f>LN(C59)</f>
        <v>7.5595594960076999</v>
      </c>
      <c r="E59" s="61">
        <f>(D59-$B$54)/$B$55</f>
        <v>-11.521690644133049</v>
      </c>
      <c r="F59" s="62">
        <f>EXP(E59)</f>
        <v>9.9127312302983724E-6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1915</v>
      </c>
      <c r="D60" s="68">
        <f>LN(C60)</f>
        <v>7.5574729016147462</v>
      </c>
      <c r="E60" s="68">
        <f>(D60-$B$54)/$B$55</f>
        <v>-11.504007640802932</v>
      </c>
      <c r="F60" s="69">
        <f>EXP(E60)</f>
        <v>1.0089577064274071E-5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57</v>
      </c>
      <c r="E61" s="117"/>
      <c r="F61" s="70">
        <f>AVERAGE(F59:F60)</f>
        <v>1.0001154147286222E-5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1.4754445095180961E-3</v>
      </c>
      <c r="G62" s="9"/>
      <c r="H62" s="9"/>
    </row>
    <row r="63" spans="1:9" ht="26.25" customHeight="1" x14ac:dyDescent="0.3">
      <c r="A63" s="8"/>
      <c r="B63" s="45"/>
      <c r="C63" s="8"/>
      <c r="D63" s="117" t="s">
        <v>59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</f>
        <v>50</v>
      </c>
      <c r="G64" s="9"/>
      <c r="H64" s="9"/>
    </row>
    <row r="65" spans="1:9" ht="25.5" customHeight="1" x14ac:dyDescent="0.3">
      <c r="E65" s="71" t="s">
        <v>61</v>
      </c>
      <c r="F65" s="75">
        <f>F64*F61</f>
        <v>5.0005770736431105E-4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63</v>
      </c>
      <c r="D68" s="118">
        <f>F65*5/500</f>
        <v>5.0005770736431108E-6</v>
      </c>
      <c r="E68" s="118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79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NDQD201610162 / Bacterial Endotoxin / Download 1  /  Analyst - Duncan Oluoch /  Date 28-10-2016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27</v>
      </c>
      <c r="B30" s="122"/>
      <c r="C30" s="123" t="s">
        <v>28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30</v>
      </c>
      <c r="D31" s="126"/>
      <c r="E31" s="126" t="s">
        <v>31</v>
      </c>
      <c r="F31" s="127"/>
    </row>
    <row r="32" spans="1:7" ht="20.100000000000001" customHeight="1" x14ac:dyDescent="0.3">
      <c r="A32" s="25" t="s">
        <v>29</v>
      </c>
      <c r="B32" s="26" t="s">
        <v>72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57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59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Onyango Duncan Oluoch</cp:lastModifiedBy>
  <dcterms:created xsi:type="dcterms:W3CDTF">2014-04-25T13:22:50Z</dcterms:created>
  <dcterms:modified xsi:type="dcterms:W3CDTF">2016-10-28T05:42:03Z</dcterms:modified>
</cp:coreProperties>
</file>