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940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D68" i="1" l="1"/>
  <c r="F64" i="1" l="1"/>
  <c r="E32" i="1"/>
  <c r="B33" i="1"/>
  <c r="B27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2" i="1"/>
  <c r="D60" i="1"/>
  <c r="E60" i="1" s="1"/>
  <c r="F60" i="1" s="1"/>
  <c r="E59" i="1"/>
  <c r="F59" i="1" s="1"/>
  <c r="F61" i="1" s="1"/>
  <c r="D59" i="1"/>
  <c r="B39" i="1"/>
  <c r="A39" i="1" s="1"/>
  <c r="B40" i="1" s="1"/>
  <c r="A40" i="1" s="1"/>
  <c r="B41" i="1" s="1"/>
  <c r="A41" i="1" s="1"/>
  <c r="B42" i="1" s="1"/>
  <c r="A42" i="1" s="1"/>
  <c r="F65" i="1" l="1"/>
</calcChain>
</file>

<file path=xl/sharedStrings.xml><?xml version="1.0" encoding="utf-8"?>
<sst xmlns="http://schemas.openxmlformats.org/spreadsheetml/2006/main" count="135" uniqueCount="79">
  <si>
    <t>MICOBIOLOGY NO.</t>
  </si>
  <si>
    <t>BIOL/002/2016</t>
  </si>
  <si>
    <t>DATE RECEIVED</t>
  </si>
  <si>
    <t>2016-10-13 09:18:05</t>
  </si>
  <si>
    <t>Analysis Report</t>
  </si>
  <si>
    <t>Rituximab Microbial Assay</t>
  </si>
  <si>
    <t>Sample Name:</t>
  </si>
  <si>
    <t>INTAMAB 500, RITUXIMAB CONENTRATE FOR SOLUTION FOR INFUSION</t>
  </si>
  <si>
    <t>Lab Ref No:</t>
  </si>
  <si>
    <t>NDQD201610163</t>
  </si>
  <si>
    <t>Active Ingredient:</t>
  </si>
  <si>
    <t>Rituximab</t>
  </si>
  <si>
    <t>Label Claim:</t>
  </si>
  <si>
    <t>Date Test Set:</t>
  </si>
  <si>
    <t>26/10/2016</t>
  </si>
  <si>
    <t>Date of Results:</t>
  </si>
  <si>
    <t>27/10/2016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</si>
  <si>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</si>
  <si>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</si>
  <si>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</si>
  <si>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</si>
  <si>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</si>
  <si>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</si>
  <si>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</si>
  <si>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</si>
  <si>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</si>
  <si>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</si>
  <si>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</si>
  <si>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</si>
  <si>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</si>
  <si>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</si>
  <si>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</si>
  <si>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</si>
  <si>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</si>
  <si>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</si>
  <si>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</si>
  <si>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</si>
  <si>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</si>
  <si>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</si>
  <si>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</si>
  <si>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</si>
  <si>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</si>
  <si>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</si>
  <si>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</si>
  <si>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</si>
  <si>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</si>
  <si>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</si>
  <si>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</si>
  <si>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</si>
  <si>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</si>
  <si>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</si>
  <si>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</si>
  <si>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</si>
  <si>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</si>
  <si>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</si>
  <si>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</si>
  <si>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</si>
  <si>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</si>
  <si>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</si>
  <si>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</si>
  <si>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</si>
  <si>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</si>
  <si>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</si>
  <si>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</si>
  <si>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</si>
  <si>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</si>
  <si>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</si>
  <si>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</si>
  <si>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</si>
  <si>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</si>
  <si>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</si>
  <si>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</si>
  <si>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</si>
  <si>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</si>
  <si>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1 ml contains 10 mg of Rituximab</t>
  </si>
  <si>
    <t>mg/mL</t>
  </si>
  <si>
    <t>14000 EU / vial</t>
  </si>
  <si>
    <t>7.0 mL</t>
  </si>
  <si>
    <t>Duncan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</si>
</sst>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49" zoomScale="80" zoomScaleNormal="85" workbookViewId="0">
      <selection activeCell="F69" sqref="F69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74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0.25</v>
      </c>
      <c r="C23" s="13" t="s">
        <v>20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10</v>
      </c>
      <c r="C25" s="18" t="s">
        <v>75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B23/B22</f>
        <v>50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 x14ac:dyDescent="0.3">
      <c r="A31" s="25" t="s">
        <v>30</v>
      </c>
      <c r="B31" s="99" t="s">
        <v>76</v>
      </c>
      <c r="C31" s="123" t="s">
        <v>31</v>
      </c>
      <c r="D31" s="124"/>
      <c r="E31" s="124" t="s">
        <v>32</v>
      </c>
      <c r="F31" s="125"/>
    </row>
    <row r="32" spans="1:7" ht="20.100000000000001" customHeight="1" x14ac:dyDescent="0.3">
      <c r="A32" s="27" t="s">
        <v>33</v>
      </c>
      <c r="B32" s="114" t="s">
        <v>77</v>
      </c>
      <c r="C32" s="126">
        <v>0.99</v>
      </c>
      <c r="D32" s="127"/>
      <c r="E32" s="128">
        <f>POWER(C32,2)</f>
        <v>0.98009999999999997</v>
      </c>
      <c r="F32" s="129"/>
      <c r="G32" s="9"/>
    </row>
    <row r="33" spans="1:9" ht="20.100000000000001" customHeight="1" x14ac:dyDescent="0.3">
      <c r="A33" s="97" t="s">
        <v>35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7" t="s">
        <v>36</v>
      </c>
      <c r="B36" s="117"/>
      <c r="C36" s="117"/>
      <c r="D36" s="117"/>
      <c r="E36" s="117"/>
      <c r="F36" s="117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18" t="s">
        <v>43</v>
      </c>
      <c r="B44" s="118"/>
      <c r="C44" s="118"/>
      <c r="D44" s="118"/>
      <c r="E44" s="118"/>
      <c r="F44" s="118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100</v>
      </c>
      <c r="B47" s="111">
        <v>5000</v>
      </c>
      <c r="C47" s="103"/>
      <c r="D47" s="111"/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6.2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-0.11799999999999999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2168</v>
      </c>
      <c r="D59" s="61">
        <f>LN(C59)</f>
        <v>7.6815603625595372</v>
      </c>
      <c r="E59" s="61">
        <f>(D59-$B$54)/$B$55</f>
        <v>-12.555596292877434</v>
      </c>
      <c r="F59" s="62">
        <f>EXP(E59)</f>
        <v>3.525119248616703E-6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2133</v>
      </c>
      <c r="D60" s="68">
        <f>LN(C60)</f>
        <v>7.6652847184713506</v>
      </c>
      <c r="E60" s="68">
        <f>(D60-$B$54)/$B$55</f>
        <v>-12.417667105689411</v>
      </c>
      <c r="F60" s="69">
        <f>EXP(E60)</f>
        <v>4.0464641575616536E-6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5" t="s">
        <v>58</v>
      </c>
      <c r="E61" s="115"/>
      <c r="F61" s="70">
        <f>AVERAGE(F59:F60)</f>
        <v>3.7857917030891785E-6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1.1508364260185614E-2</v>
      </c>
      <c r="G62" s="9"/>
      <c r="H62" s="9"/>
    </row>
    <row r="63" spans="1:9" ht="26.25" customHeight="1" x14ac:dyDescent="0.3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</f>
        <v>50</v>
      </c>
      <c r="G64" s="9"/>
      <c r="H64" s="9"/>
    </row>
    <row r="65" spans="1:9" ht="25.5" customHeight="1" x14ac:dyDescent="0.3">
      <c r="E65" s="71" t="s">
        <v>62</v>
      </c>
      <c r="F65" s="75">
        <f>F64*F61</f>
        <v>1.8928958515445891E-4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64</v>
      </c>
      <c r="D68" s="116">
        <f>F65</f>
        <v>1.8928958515445891E-4</v>
      </c>
      <c r="E68" s="116"/>
      <c r="F68" s="74" t="str">
        <f>C23</f>
        <v>EU/mL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78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NDQD201610163 / Bacterial Endotoxin / Download 1  /  Analyst - Duncan Oluoch /  Date 28-10-2016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 x14ac:dyDescent="0.3">
      <c r="A31" s="22"/>
      <c r="B31" s="23"/>
      <c r="C31" s="123" t="s">
        <v>31</v>
      </c>
      <c r="D31" s="124"/>
      <c r="E31" s="124" t="s">
        <v>32</v>
      </c>
      <c r="F31" s="125"/>
    </row>
    <row r="32" spans="1:7" ht="20.100000000000001" customHeight="1" x14ac:dyDescent="0.3">
      <c r="A32" s="25" t="s">
        <v>30</v>
      </c>
      <c r="B32" s="26" t="s">
        <v>73</v>
      </c>
      <c r="C32" s="126">
        <v>-0.999</v>
      </c>
      <c r="D32" s="127"/>
      <c r="E32" s="128">
        <v>0.998</v>
      </c>
      <c r="F32" s="129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5" t="s">
        <v>58</v>
      </c>
      <c r="E48" s="115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2016-11-04T09:05:55Z</dcterms:modified>
</cp:coreProperties>
</file>