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30" windowWidth="19815" windowHeight="9405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44525"/>
</workbook>
</file>

<file path=xl/calcChain.xml><?xml version="1.0" encoding="utf-8"?>
<calcChain xmlns="http://schemas.openxmlformats.org/spreadsheetml/2006/main">
  <c r="B27" i="1" l="1"/>
  <c r="F64" i="1" l="1"/>
  <c r="E32" i="1"/>
  <c r="B33" i="1"/>
  <c r="F55" i="2"/>
  <c r="F51" i="2"/>
  <c r="F49" i="2"/>
  <c r="F47" i="2"/>
  <c r="E47" i="2"/>
  <c r="D47" i="2"/>
  <c r="E46" i="2"/>
  <c r="F46" i="2" s="1"/>
  <c r="F48" i="2" s="1"/>
  <c r="F52" i="2" s="1"/>
  <c r="D55" i="2" s="1"/>
  <c r="D46" i="2"/>
  <c r="B34" i="2"/>
  <c r="B16" i="2"/>
  <c r="F68" i="1"/>
  <c r="F62" i="1"/>
  <c r="D60" i="1"/>
  <c r="E60" i="1" s="1"/>
  <c r="F60" i="1" s="1"/>
  <c r="D59" i="1"/>
  <c r="E59" i="1" s="1"/>
  <c r="F59" i="1" s="1"/>
  <c r="B39" i="1"/>
  <c r="A39" i="1" s="1"/>
  <c r="B40" i="1" s="1"/>
  <c r="A40" i="1" s="1"/>
  <c r="B41" i="1" s="1"/>
  <c r="A41" i="1" s="1"/>
  <c r="B42" i="1" s="1"/>
  <c r="A42" i="1" s="1"/>
  <c r="F61" i="1" l="1"/>
  <c r="F65" i="1" s="1"/>
  <c r="D68" i="1" s="1"/>
</calcChain>
</file>

<file path=xl/sharedStrings.xml><?xml version="1.0" encoding="utf-8"?>
<sst xmlns="http://schemas.openxmlformats.org/spreadsheetml/2006/main" count="135" uniqueCount="78">
  <si>
    <t>MICOBIOLOGY NO.</t>
  </si>
  <si>
    <t>BIOL/002/2016</t>
  </si>
  <si>
    <t>DATE RECEIVED</t>
  </si>
  <si>
    <t>2016-10-14 10:44:03</t>
  </si>
  <si>
    <t>Analysis Report</t>
  </si>
  <si>
    <t>Sodium Chloride Microbial Assay</t>
  </si>
  <si>
    <t>Sample Name:</t>
  </si>
  <si>
    <t>STEROFUNDIN ® ISO SOLUTION FOR INFUSION</t>
  </si>
  <si>
    <t>Lab Ref No:</t>
  </si>
  <si>
    <t>NDQD201610164</t>
  </si>
  <si>
    <t>Active Ingredient:</t>
  </si>
  <si>
    <t>Sodium Chloride</t>
  </si>
  <si>
    <t>Label Claim:</t>
  </si>
  <si>
    <t>Date Test Set: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</si>
  <si>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</si>
  <si>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</si>
  <si>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</si>
  <si>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</si>
  <si>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</si>
  <si>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</si>
  <si>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</si>
  <si>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</si>
  <si>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</si>
  <si>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</si>
  <si>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</si>
  <si>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</si>
  <si>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</si>
  <si>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</si>
  <si>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</si>
  <si>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</si>
  <si>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</si>
  <si>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</si>
  <si>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</si>
  <si>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</si>
  <si>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</si>
  <si>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</si>
  <si>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</si>
  <si>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</si>
  <si>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</si>
  <si>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</si>
  <si>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</si>
  <si>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</si>
  <si>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</si>
  <si>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</si>
  <si>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</si>
  <si>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</si>
  <si>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</si>
  <si>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</si>
  <si>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</si>
  <si>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</si>
  <si>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</si>
  <si>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</si>
  <si>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</si>
  <si>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</si>
  <si>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</si>
  <si>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</si>
  <si>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</si>
  <si>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</si>
  <si>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</si>
  <si>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</si>
  <si>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</si>
  <si>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</si>
  <si>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</si>
  <si>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</si>
  <si>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</si>
  <si>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</si>
  <si>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</si>
  <si>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</si>
  <si>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</si>
  <si>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</si>
  <si>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</si>
  <si>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</si>
  <si>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ml contains 6.8 mg of Sodium Chloride</t>
  </si>
  <si>
    <t>mg/mL</t>
  </si>
  <si>
    <t>14000 EU / vial</t>
  </si>
  <si>
    <t>7.0 mL</t>
  </si>
  <si>
    <t>11/11/2016</t>
  </si>
  <si>
    <t>Duncan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</si>
</sst>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  <xf numFmtId="165" fontId="4" fillId="2" borderId="0" xfId="0" applyNumberFormat="1" applyFont="1" applyFill="1" applyAlignment="1">
      <alignment horizontal="center" vertical="center"/>
    </xf>
    <xf numFmtId="166" fontId="1" fillId="2" borderId="0" xfId="0" applyNumberFormat="1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57" zoomScale="80" zoomScaleNormal="85" workbookViewId="0">
      <selection activeCell="A75" sqref="A75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72</v>
      </c>
    </row>
    <row r="18" spans="1:7" ht="15.95" customHeight="1" x14ac:dyDescent="0.3">
      <c r="A18" s="4" t="s">
        <v>13</v>
      </c>
      <c r="B18" s="6" t="s">
        <v>76</v>
      </c>
    </row>
    <row r="19" spans="1:7" ht="15.95" customHeight="1" x14ac:dyDescent="0.3">
      <c r="A19" s="4" t="s">
        <v>14</v>
      </c>
      <c r="B19" s="6" t="s">
        <v>76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15</v>
      </c>
      <c r="B21" s="7" t="s">
        <v>16</v>
      </c>
      <c r="C21" s="8"/>
    </row>
    <row r="22" spans="1:7" s="9" customFormat="1" ht="15.95" customHeight="1" x14ac:dyDescent="0.25">
      <c r="A22" s="8" t="s">
        <v>17</v>
      </c>
      <c r="B22" s="10">
        <v>5.0000000000000001E-3</v>
      </c>
      <c r="C22" s="11" t="s">
        <v>18</v>
      </c>
    </row>
    <row r="23" spans="1:7" s="9" customFormat="1" ht="16.5" customHeight="1" x14ac:dyDescent="0.3">
      <c r="A23" s="9" t="s">
        <v>19</v>
      </c>
      <c r="B23" s="131">
        <v>1</v>
      </c>
      <c r="C23" s="13" t="s">
        <v>18</v>
      </c>
      <c r="D23" s="14"/>
      <c r="E23" s="15"/>
    </row>
    <row r="24" spans="1:7" s="9" customFormat="1" ht="16.5" customHeight="1" x14ac:dyDescent="0.3">
      <c r="A24" s="16" t="s">
        <v>21</v>
      </c>
      <c r="B24" s="17"/>
      <c r="C24" s="13" t="s">
        <v>22</v>
      </c>
      <c r="D24" s="14"/>
      <c r="E24" s="15"/>
    </row>
    <row r="25" spans="1:7" s="9" customFormat="1" ht="19.5" customHeight="1" x14ac:dyDescent="0.3">
      <c r="A25" s="16" t="s">
        <v>23</v>
      </c>
      <c r="B25" s="17">
        <v>6.8</v>
      </c>
      <c r="C25" s="18" t="s">
        <v>73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24</v>
      </c>
      <c r="B27" s="20">
        <f>B23/B22</f>
        <v>200</v>
      </c>
      <c r="C27" s="18"/>
      <c r="D27" s="14"/>
      <c r="E27" s="15"/>
    </row>
    <row r="28" spans="1:7" s="9" customFormat="1" ht="19.5" customHeight="1" x14ac:dyDescent="0.3">
      <c r="A28" s="14" t="s">
        <v>25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5" t="s">
        <v>26</v>
      </c>
      <c r="B30" s="116"/>
      <c r="C30" s="117" t="s">
        <v>27</v>
      </c>
      <c r="D30" s="117"/>
      <c r="E30" s="117"/>
      <c r="F30" s="118"/>
    </row>
    <row r="31" spans="1:7" ht="20.100000000000001" customHeight="1" x14ac:dyDescent="0.3">
      <c r="A31" s="25" t="s">
        <v>28</v>
      </c>
      <c r="B31" s="99" t="s">
        <v>74</v>
      </c>
      <c r="C31" s="119" t="s">
        <v>29</v>
      </c>
      <c r="D31" s="120"/>
      <c r="E31" s="120" t="s">
        <v>30</v>
      </c>
      <c r="F31" s="121"/>
    </row>
    <row r="32" spans="1:7" ht="20.100000000000001" customHeight="1" x14ac:dyDescent="0.3">
      <c r="A32" s="27" t="s">
        <v>31</v>
      </c>
      <c r="B32" s="114" t="s">
        <v>75</v>
      </c>
      <c r="C32" s="122">
        <v>0.99</v>
      </c>
      <c r="D32" s="123"/>
      <c r="E32" s="124">
        <f>POWER(C32,2)</f>
        <v>0.98009999999999997</v>
      </c>
      <c r="F32" s="125"/>
      <c r="G32" s="9"/>
    </row>
    <row r="33" spans="1:9" ht="20.100000000000001" customHeight="1" x14ac:dyDescent="0.3">
      <c r="A33" s="97" t="s">
        <v>33</v>
      </c>
      <c r="B33" s="100">
        <f>14000/7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28" t="s">
        <v>34</v>
      </c>
      <c r="B36" s="128"/>
      <c r="C36" s="128"/>
      <c r="D36" s="128"/>
      <c r="E36" s="128"/>
      <c r="F36" s="128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35</v>
      </c>
      <c r="B38" s="87" t="s">
        <v>36</v>
      </c>
      <c r="C38" s="87" t="s">
        <v>37</v>
      </c>
      <c r="D38" s="87" t="s">
        <v>38</v>
      </c>
      <c r="E38" s="87" t="s">
        <v>39</v>
      </c>
      <c r="F38" s="113" t="s">
        <v>40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9" t="s">
        <v>41</v>
      </c>
      <c r="B44" s="129"/>
      <c r="C44" s="129"/>
      <c r="D44" s="129"/>
      <c r="E44" s="129"/>
      <c r="F44" s="129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37</v>
      </c>
      <c r="B46" s="87" t="s">
        <v>38</v>
      </c>
      <c r="C46" s="87" t="s">
        <v>39</v>
      </c>
      <c r="D46" s="95" t="s">
        <v>40</v>
      </c>
      <c r="E46" s="87" t="s">
        <v>42</v>
      </c>
      <c r="F46" s="95" t="s">
        <v>43</v>
      </c>
    </row>
    <row r="47" spans="1:9" s="85" customFormat="1" x14ac:dyDescent="0.25">
      <c r="A47" s="103">
        <v>100</v>
      </c>
      <c r="B47" s="111">
        <v>6000</v>
      </c>
      <c r="C47" s="103"/>
      <c r="D47" s="111"/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44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45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15</v>
      </c>
      <c r="B52" s="42" t="s">
        <v>46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47</v>
      </c>
      <c r="B54" s="46">
        <v>6.23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48</v>
      </c>
      <c r="B55" s="132">
        <v>-0.13600000000000001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49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50</v>
      </c>
      <c r="B58" s="52" t="s">
        <v>51</v>
      </c>
      <c r="C58" s="53" t="s">
        <v>52</v>
      </c>
      <c r="D58" s="54" t="s">
        <v>53</v>
      </c>
      <c r="E58" s="53" t="s">
        <v>54</v>
      </c>
      <c r="F58" s="55" t="s">
        <v>55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4119</v>
      </c>
      <c r="D59" s="61">
        <f>LN(C59)</f>
        <v>8.323365694436081</v>
      </c>
      <c r="E59" s="61">
        <f>(D59-$B$54)/$B$55</f>
        <v>-15.392394812030004</v>
      </c>
      <c r="F59" s="62">
        <f>EXP(E59)</f>
        <v>2.0661786510886866E-7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3978</v>
      </c>
      <c r="D60" s="68">
        <f>LN(C60)</f>
        <v>8.288534459413917</v>
      </c>
      <c r="E60" s="68">
        <f>(D60-$B$54)/$B$55</f>
        <v>-15.13628278980821</v>
      </c>
      <c r="F60" s="69">
        <f>EXP(E60)</f>
        <v>2.6692909121053661E-7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26" t="s">
        <v>56</v>
      </c>
      <c r="E61" s="126"/>
      <c r="F61" s="70">
        <f>AVERAGE(F59:F60)</f>
        <v>2.3677347815970265E-7</v>
      </c>
      <c r="G61" s="9"/>
      <c r="H61" s="9"/>
      <c r="I61" s="9"/>
    </row>
    <row r="62" spans="1:9" ht="25.5" customHeight="1" x14ac:dyDescent="0.3">
      <c r="E62" s="71" t="s">
        <v>57</v>
      </c>
      <c r="F62" s="72">
        <f>STDEV(C59:C60)/AVERAGE(C59:C60)</f>
        <v>2.4626912720094651E-2</v>
      </c>
      <c r="G62" s="9"/>
      <c r="H62" s="9"/>
    </row>
    <row r="63" spans="1:9" ht="26.25" customHeight="1" x14ac:dyDescent="0.3">
      <c r="A63" s="8"/>
      <c r="B63" s="45"/>
      <c r="C63" s="8"/>
      <c r="D63" s="126" t="s">
        <v>58</v>
      </c>
      <c r="E63" s="126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59</v>
      </c>
      <c r="F64" s="24">
        <f>B47/A47</f>
        <v>60</v>
      </c>
      <c r="G64" s="9"/>
      <c r="H64" s="9"/>
    </row>
    <row r="65" spans="1:9" ht="25.5" customHeight="1" x14ac:dyDescent="0.3">
      <c r="E65" s="71" t="s">
        <v>60</v>
      </c>
      <c r="F65" s="75">
        <f>F64*F61</f>
        <v>1.4206408689582159E-5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61</v>
      </c>
      <c r="C68" s="76" t="s">
        <v>62</v>
      </c>
      <c r="D68" s="127">
        <f>F65*5/500</f>
        <v>1.4206408689582158E-7</v>
      </c>
      <c r="E68" s="127"/>
      <c r="F68" s="74" t="str">
        <f>C23</f>
        <v>EU/mL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63</v>
      </c>
      <c r="C73" s="63" t="s">
        <v>64</v>
      </c>
      <c r="D73" s="79"/>
      <c r="F73" s="80" t="s">
        <v>65</v>
      </c>
      <c r="G73" s="9"/>
      <c r="H73" s="9"/>
    </row>
    <row r="74" spans="1:9" ht="24.95" customHeight="1" x14ac:dyDescent="0.3">
      <c r="A74" s="21" t="s">
        <v>77</v>
      </c>
      <c r="C74" s="81" t="s">
        <v>66</v>
      </c>
      <c r="D74" s="21"/>
      <c r="F74" s="21" t="s">
        <v>67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NDQD201610164 / Bacterial Endotoxin / Download 1  /  Analyst - Duncan Oluoch /  Date 28-10-2016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68</v>
      </c>
      <c r="F13" s="3"/>
    </row>
    <row r="14" spans="1:6" ht="15.95" customHeight="1" x14ac:dyDescent="0.3">
      <c r="A14" s="4" t="s">
        <v>6</v>
      </c>
      <c r="B14" s="2" t="s">
        <v>68</v>
      </c>
      <c r="F14" s="3"/>
    </row>
    <row r="15" spans="1:6" ht="15.95" customHeight="1" x14ac:dyDescent="0.3">
      <c r="A15" s="4" t="s">
        <v>8</v>
      </c>
      <c r="B15" s="1" t="s">
        <v>69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70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14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15</v>
      </c>
      <c r="B21" s="7" t="s">
        <v>16</v>
      </c>
      <c r="C21" s="8"/>
    </row>
    <row r="22" spans="1:7" s="9" customFormat="1" ht="15.95" customHeight="1" x14ac:dyDescent="0.25">
      <c r="A22" s="8" t="s">
        <v>17</v>
      </c>
      <c r="B22" s="10">
        <v>5.0000000000000001E-3</v>
      </c>
      <c r="C22" s="11" t="s">
        <v>18</v>
      </c>
    </row>
    <row r="23" spans="1:7" s="9" customFormat="1" ht="16.5" customHeight="1" x14ac:dyDescent="0.3">
      <c r="A23" s="9" t="s">
        <v>19</v>
      </c>
      <c r="B23" s="12">
        <v>0.67</v>
      </c>
      <c r="C23" s="13" t="s">
        <v>20</v>
      </c>
      <c r="D23" s="14"/>
      <c r="E23" s="15"/>
    </row>
    <row r="24" spans="1:7" s="9" customFormat="1" ht="16.5" customHeight="1" x14ac:dyDescent="0.3">
      <c r="A24" s="16" t="s">
        <v>21</v>
      </c>
      <c r="B24" s="17"/>
      <c r="C24" s="13" t="s">
        <v>22</v>
      </c>
      <c r="D24" s="14"/>
      <c r="E24" s="15"/>
    </row>
    <row r="25" spans="1:7" s="9" customFormat="1" ht="19.5" customHeight="1" x14ac:dyDescent="0.3">
      <c r="A25" s="16" t="s">
        <v>23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24</v>
      </c>
      <c r="B27" s="20"/>
      <c r="C27" s="18"/>
      <c r="D27" s="14"/>
      <c r="E27" s="15"/>
    </row>
    <row r="28" spans="1:7" s="9" customFormat="1" ht="19.5" customHeight="1" x14ac:dyDescent="0.3">
      <c r="A28" s="14" t="s">
        <v>25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5" t="s">
        <v>26</v>
      </c>
      <c r="B30" s="116"/>
      <c r="C30" s="117" t="s">
        <v>27</v>
      </c>
      <c r="D30" s="117"/>
      <c r="E30" s="117"/>
      <c r="F30" s="118"/>
    </row>
    <row r="31" spans="1:7" ht="20.100000000000001" customHeight="1" x14ac:dyDescent="0.3">
      <c r="A31" s="22"/>
      <c r="B31" s="23"/>
      <c r="C31" s="119" t="s">
        <v>29</v>
      </c>
      <c r="D31" s="120"/>
      <c r="E31" s="120" t="s">
        <v>30</v>
      </c>
      <c r="F31" s="121"/>
    </row>
    <row r="32" spans="1:7" ht="20.100000000000001" customHeight="1" x14ac:dyDescent="0.3">
      <c r="A32" s="25" t="s">
        <v>28</v>
      </c>
      <c r="B32" s="26" t="s">
        <v>71</v>
      </c>
      <c r="C32" s="122">
        <v>-0.999</v>
      </c>
      <c r="D32" s="123"/>
      <c r="E32" s="124">
        <v>0.998</v>
      </c>
      <c r="F32" s="125"/>
      <c r="G32" s="9"/>
    </row>
    <row r="33" spans="1:9" ht="20.100000000000001" customHeight="1" x14ac:dyDescent="0.3">
      <c r="A33" s="27" t="s">
        <v>31</v>
      </c>
      <c r="B33" s="28" t="s">
        <v>32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33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44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45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15</v>
      </c>
      <c r="B39" s="42" t="s">
        <v>46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47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48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49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50</v>
      </c>
      <c r="B45" s="52" t="s">
        <v>51</v>
      </c>
      <c r="C45" s="53" t="s">
        <v>52</v>
      </c>
      <c r="D45" s="54" t="s">
        <v>53</v>
      </c>
      <c r="E45" s="53" t="s">
        <v>54</v>
      </c>
      <c r="F45" s="55" t="s">
        <v>55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26" t="s">
        <v>56</v>
      </c>
      <c r="E48" s="126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57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26" t="s">
        <v>58</v>
      </c>
      <c r="E50" s="126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59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60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61</v>
      </c>
      <c r="C55" s="76" t="s">
        <v>62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63</v>
      </c>
      <c r="C60" s="63" t="s">
        <v>64</v>
      </c>
      <c r="D60" s="79"/>
      <c r="F60" s="80" t="s">
        <v>65</v>
      </c>
      <c r="G60" s="9"/>
      <c r="H60" s="9"/>
    </row>
    <row r="61" spans="1:9" ht="24.95" customHeight="1" x14ac:dyDescent="0.3">
      <c r="A61" s="21"/>
      <c r="C61" s="81" t="s">
        <v>66</v>
      </c>
      <c r="D61" s="21"/>
      <c r="F61" s="21" t="s">
        <v>67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Onyango Duncan Oluoch</cp:lastModifiedBy>
  <dcterms:created xsi:type="dcterms:W3CDTF">2014-04-25T13:22:50Z</dcterms:created>
  <dcterms:modified xsi:type="dcterms:W3CDTF">2016-11-11T10:26:05Z</dcterms:modified>
</cp:coreProperties>
</file>