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F64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2" i="1"/>
  <c r="D60" i="1"/>
  <c r="E60" i="1" s="1"/>
  <c r="F60" i="1" s="1"/>
  <c r="D59" i="1"/>
  <c r="E59" i="1" s="1"/>
  <c r="F59" i="1" s="1"/>
  <c r="F61" i="1" l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<sst xmlns="http://schemas.openxmlformats.org/spreadsheetml/2006/main" count="132" uniqueCount="78">
  <si>
    <t>MICOBIOLOGY NO.</t>
  </si>
  <si>
    <t>DATE RECEIVED</t>
  </si>
  <si>
    <t>2016-10-31 12:51:25</t>
  </si>
  <si>
    <t>Analysis Report</t>
  </si>
  <si>
    <t>Glucose Microbial Assay</t>
  </si>
  <si>
    <t>Sample Name:</t>
  </si>
  <si>
    <t>GLUCOSE RENAUDIN 50%-5 G/10 ML SOLUTION FOR INJECTION</t>
  </si>
  <si>
    <t>Lab Ref No:</t>
  </si>
  <si>
    <t>NDQD201610199</t>
  </si>
  <si>
    <t>Active Ingredient:</t>
  </si>
  <si>
    <t>Glucose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</si>
  <si>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</si>
  <si>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</si>
  <si>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</si>
  <si>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</si>
  <si>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</si>
  <si>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</si>
  <si>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</si>
  <si>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</si>
  <si>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</si>
  <si>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</si>
  <si>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</si>
  <si>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</si>
  <si>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</si>
  <si>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</si>
  <si>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</si>
  <si>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</si>
  <si>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</si>
  <si>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</si>
  <si>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</si>
  <si>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</si>
  <si>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</si>
  <si>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</si>
  <si>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</si>
  <si>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</si>
  <si>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</si>
  <si>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</si>
  <si>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</si>
  <si>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</si>
  <si>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</si>
  <si>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</si>
  <si>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</si>
  <si>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</si>
  <si>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</si>
  <si>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</si>
  <si>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</si>
  <si>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</si>
  <si>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</si>
  <si>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</si>
  <si>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</si>
  <si>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</si>
  <si>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</si>
  <si>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</si>
  <si>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</si>
  <si>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</si>
  <si>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</si>
  <si>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</si>
  <si>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</si>
  <si>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</si>
  <si>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</si>
  <si>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</si>
  <si>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</si>
  <si>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</si>
  <si>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</si>
  <si>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</si>
  <si>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</si>
  <si>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</si>
  <si>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</si>
  <si>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</si>
  <si>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</si>
  <si>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</si>
  <si>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</si>
  <si>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 ml contains Glucose 50% w/v</t>
  </si>
  <si>
    <t>EU/ml</t>
  </si>
  <si>
    <t>mg/mL</t>
  </si>
  <si>
    <t>Control Standard Endotoxin (Eu/Vial):</t>
  </si>
  <si>
    <t>Reconstitution vol (mL):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</si>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</sst>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0" zoomScale="80" zoomScaleNormal="85" workbookViewId="0">
      <selection activeCell="C59" sqref="C5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13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0.25</v>
      </c>
      <c r="C23" s="13" t="s">
        <v>73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f>50/100*10</f>
        <v>5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>
        <f>B23/B22</f>
        <v>50</v>
      </c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26</v>
      </c>
      <c r="B30" s="122"/>
      <c r="C30" s="123" t="s">
        <v>27</v>
      </c>
      <c r="D30" s="123"/>
      <c r="E30" s="123"/>
      <c r="F30" s="124"/>
    </row>
    <row r="31" spans="1:7" ht="20.100000000000001" customHeight="1" x14ac:dyDescent="0.3">
      <c r="A31" s="25" t="s">
        <v>75</v>
      </c>
      <c r="B31" s="99">
        <v>14000</v>
      </c>
      <c r="C31" s="125" t="s">
        <v>29</v>
      </c>
      <c r="D31" s="126"/>
      <c r="E31" s="126" t="s">
        <v>30</v>
      </c>
      <c r="F31" s="127"/>
    </row>
    <row r="32" spans="1:7" ht="20.100000000000001" customHeight="1" x14ac:dyDescent="0.3">
      <c r="A32" s="27" t="s">
        <v>76</v>
      </c>
      <c r="B32" s="114">
        <v>7</v>
      </c>
      <c r="C32" s="131">
        <v>0.99</v>
      </c>
      <c r="D32" s="132"/>
      <c r="E32" s="133">
        <f>POWER(C32,2)</f>
        <v>0.98009999999999997</v>
      </c>
      <c r="F32" s="134"/>
      <c r="G32" s="9"/>
    </row>
    <row r="33" spans="1:9" ht="20.100000000000001" customHeight="1" x14ac:dyDescent="0.3">
      <c r="A33" s="97" t="s">
        <v>33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34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41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 x14ac:dyDescent="0.25">
      <c r="A47" s="103">
        <v>100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47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48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1735</v>
      </c>
      <c r="D59" s="61">
        <f>LN(C59)</f>
        <v>7.4587626923809598</v>
      </c>
      <c r="E59" s="61">
        <f>(D59-$B$54)/$B$55</f>
        <v>-9.0350197969188191</v>
      </c>
      <c r="F59" s="62">
        <f>EXP(E59)</f>
        <v>1.1916281616543387E-4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1729</v>
      </c>
      <c r="D60" s="68">
        <f>LN(C60)</f>
        <v>7.4552984856832909</v>
      </c>
      <c r="E60" s="68">
        <f>(D60-$B$54)/$B$55</f>
        <v>-9.0095476888477233</v>
      </c>
      <c r="F60" s="69">
        <f>EXP(E60)</f>
        <v>1.2223713273531298E-4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56</v>
      </c>
      <c r="E61" s="117"/>
      <c r="F61" s="70">
        <f>AVERAGE(F59:F60)</f>
        <v>1.2069997445037342E-4</v>
      </c>
      <c r="G61" s="9"/>
      <c r="H61" s="9"/>
      <c r="I61" s="9"/>
    </row>
    <row r="62" spans="1:9" ht="25.5" customHeight="1" x14ac:dyDescent="0.3">
      <c r="E62" s="71" t="s">
        <v>57</v>
      </c>
      <c r="F62" s="72">
        <f>STDEV(C59:C60)/AVERAGE(C59:C60)</f>
        <v>2.449561597643929E-3</v>
      </c>
      <c r="G62" s="9"/>
      <c r="H62" s="9"/>
    </row>
    <row r="63" spans="1:9" ht="26.25" customHeight="1" x14ac:dyDescent="0.3">
      <c r="A63" s="8"/>
      <c r="B63" s="45"/>
      <c r="C63" s="8"/>
      <c r="D63" s="117" t="s">
        <v>58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59</v>
      </c>
      <c r="F64" s="24">
        <f>B47/A47</f>
        <v>50</v>
      </c>
      <c r="G64" s="9"/>
      <c r="H64" s="9"/>
    </row>
    <row r="65" spans="1:9" ht="25.5" customHeight="1" x14ac:dyDescent="0.3">
      <c r="E65" s="71" t="s">
        <v>60</v>
      </c>
      <c r="F65" s="75">
        <f>F64*F61</f>
        <v>6.0349987225186714E-3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61</v>
      </c>
      <c r="C68" s="76" t="s">
        <v>62</v>
      </c>
      <c r="D68" s="118">
        <f>F65*5/500</f>
        <v>6.0349987225186712E-5</v>
      </c>
      <c r="E68" s="118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ht="24.95" customHeight="1" x14ac:dyDescent="0.3">
      <c r="A74" s="21" t="s">
        <v>77</v>
      </c>
      <c r="C74" s="81" t="s">
        <v>66</v>
      </c>
      <c r="D74" s="21"/>
      <c r="F74" s="21" t="s">
        <v>67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NDQD201610199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68</v>
      </c>
      <c r="F13" s="3"/>
    </row>
    <row r="14" spans="1:6" ht="15.95" customHeight="1" x14ac:dyDescent="0.3">
      <c r="A14" s="4" t="s">
        <v>5</v>
      </c>
      <c r="B14" s="2" t="s">
        <v>68</v>
      </c>
      <c r="F14" s="3"/>
    </row>
    <row r="15" spans="1:6" ht="15.95" customHeight="1" x14ac:dyDescent="0.3">
      <c r="A15" s="4" t="s">
        <v>7</v>
      </c>
      <c r="B15" s="1" t="s">
        <v>69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70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26</v>
      </c>
      <c r="B30" s="122"/>
      <c r="C30" s="123" t="s">
        <v>27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29</v>
      </c>
      <c r="D31" s="126"/>
      <c r="E31" s="126" t="s">
        <v>30</v>
      </c>
      <c r="F31" s="127"/>
    </row>
    <row r="32" spans="1:7" ht="20.100000000000001" customHeight="1" x14ac:dyDescent="0.3">
      <c r="A32" s="25" t="s">
        <v>28</v>
      </c>
      <c r="B32" s="26" t="s">
        <v>71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56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58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2016-11-11T11:48:18Z</dcterms:modified>
</cp:coreProperties>
</file>