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75" windowWidth="17895" windowHeight="1368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  <fileRecoveryPr repairLoad="1"/>
</workbook>
</file>

<file path=xl/calcChain.xml><?xml version="1.0" encoding="utf-8"?>
<calcChain xmlns="http://schemas.openxmlformats.org/spreadsheetml/2006/main">
  <c r="D68" i="1" l="1"/>
  <c r="F62" i="1"/>
  <c r="D60" i="1"/>
  <c r="D59" i="1"/>
  <c r="E59" i="1" s="1"/>
  <c r="F59" i="1" s="1"/>
  <c r="E32" i="1"/>
  <c r="B33" i="1"/>
  <c r="B39" i="1" s="1"/>
  <c r="A39" i="1" s="1"/>
  <c r="B40" i="1" s="1"/>
  <c r="A40" i="1" s="1"/>
  <c r="B41" i="1" s="1"/>
  <c r="A41" i="1" s="1"/>
  <c r="B42" i="1" s="1"/>
  <c r="A42" i="1" s="1"/>
  <c r="B27" i="1"/>
  <c r="B25" i="1"/>
  <c r="F55" i="2"/>
  <c r="F51" i="2"/>
  <c r="F49" i="2"/>
  <c r="E47" i="2"/>
  <c r="F47" i="2" s="1"/>
  <c r="D47" i="2"/>
  <c r="D46" i="2"/>
  <c r="E46" i="2" s="1"/>
  <c r="F46" i="2" s="1"/>
  <c r="F48" i="2" s="1"/>
  <c r="B34" i="2"/>
  <c r="B16" i="2"/>
  <c r="F68" i="1"/>
  <c r="F64" i="1"/>
  <c r="E60" i="1"/>
  <c r="F60" i="1" s="1"/>
  <c r="F61" i="1" l="1"/>
  <c r="F65" i="1" s="1"/>
  <c r="F52" i="2"/>
  <c r="D55" i="2" s="1"/>
</calcChain>
</file>

<file path=xl/sharedStrings.xml><?xml version="1.0" encoding="utf-8"?>
<sst xmlns="http://schemas.openxmlformats.org/spreadsheetml/2006/main" count="134" uniqueCount="78">
  <si>
    <t>MICOBIOLOGY NO.</t>
  </si>
  <si>
    <t>BIOL/002/2016</t>
  </si>
  <si>
    <t>DATE RECEIVED</t>
  </si>
  <si>
    <t>2016-11-22 13:15:27</t>
  </si>
  <si>
    <t>Analysis Report</t>
  </si>
  <si>
    <t>Metronidazole Microbial Assay</t>
  </si>
  <si>
    <t>Sample Name:</t>
  </si>
  <si>
    <t>METRIS (TM) 100 ML</t>
  </si>
  <si>
    <t>Lab Ref No:</t>
  </si>
  <si>
    <t>NDQD201610200</t>
  </si>
  <si>
    <t>Active Ingredient:</t>
  </si>
  <si>
    <t>Metronidazole</t>
  </si>
  <si>
    <t>Label Claim:</t>
  </si>
  <si>
    <t>Date Test Set:</t>
  </si>
  <si>
    <t>29/11/2016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</si>
  <si>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</si>
  <si>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</si>
  <si>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</si>
  <si>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</si>
  <si>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</si>
  <si>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</si>
  <si>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</si>
  <si>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</si>
  <si>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</si>
  <si>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</si>
  <si>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</si>
  <si>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</si>
  <si>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</si>
  <si>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</si>
  <si>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</si>
  <si>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</si>
  <si>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</si>
  <si>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</si>
  <si>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</si>
  <si>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</si>
  <si>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</si>
  <si>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</si>
  <si>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</si>
  <si>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</si>
  <si>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</si>
  <si>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</si>
  <si>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</si>
  <si>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</si>
  <si>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</si>
  <si>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</si>
  <si>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</si>
  <si>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</si>
  <si>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</si>
  <si>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</si>
  <si>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</si>
  <si>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</si>
  <si>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</si>
  <si>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</si>
  <si>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</si>
  <si>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</si>
  <si>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</si>
  <si>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</si>
  <si>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</si>
  <si>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</si>
  <si>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</si>
  <si>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</si>
  <si>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</si>
  <si>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</si>
  <si>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</si>
  <si>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</si>
  <si>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</si>
  <si>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</si>
  <si>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</si>
  <si>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</si>
  <si>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</si>
  <si>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</si>
  <si>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</si>
  <si>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</si>
  <si>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100 ml contains 500 mg of Metronidazole</t>
  </si>
  <si>
    <t>Control Standard Endotoxin (EU / vial):</t>
  </si>
  <si>
    <t>Reconstitution vol (mL):</t>
  </si>
  <si>
    <t>&gt;4101</t>
  </si>
  <si>
    <t>DUNCAN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</si>
</sst>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0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47" zoomScale="80" zoomScaleNormal="85" workbookViewId="0">
      <selection activeCell="A75" sqref="A75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14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0.35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f>500/100</f>
        <v>5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>
        <f>B23*B25/B22</f>
        <v>350</v>
      </c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0" t="s">
        <v>27</v>
      </c>
      <c r="B30" s="121"/>
      <c r="C30" s="122" t="s">
        <v>28</v>
      </c>
      <c r="D30" s="122"/>
      <c r="E30" s="122"/>
      <c r="F30" s="123"/>
    </row>
    <row r="31" spans="1:7" ht="20.100000000000001" customHeight="1" x14ac:dyDescent="0.3">
      <c r="A31" s="25" t="s">
        <v>74</v>
      </c>
      <c r="B31" s="99">
        <v>14000</v>
      </c>
      <c r="C31" s="124" t="s">
        <v>30</v>
      </c>
      <c r="D31" s="125"/>
      <c r="E31" s="125" t="s">
        <v>31</v>
      </c>
      <c r="F31" s="126"/>
    </row>
    <row r="32" spans="1:7" ht="20.100000000000001" customHeight="1" x14ac:dyDescent="0.3">
      <c r="A32" s="27" t="s">
        <v>75</v>
      </c>
      <c r="B32" s="114">
        <v>7</v>
      </c>
      <c r="C32" s="127">
        <v>0.997</v>
      </c>
      <c r="D32" s="128"/>
      <c r="E32" s="130">
        <f>POWER(C32,2)</f>
        <v>0.99400900000000003</v>
      </c>
      <c r="F32" s="131"/>
      <c r="G32" s="9"/>
    </row>
    <row r="33" spans="1:9" ht="20.100000000000001" customHeight="1" x14ac:dyDescent="0.3">
      <c r="A33" s="97" t="s">
        <v>34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8" t="s">
        <v>35</v>
      </c>
      <c r="B36" s="118"/>
      <c r="C36" s="118"/>
      <c r="D36" s="118"/>
      <c r="E36" s="118"/>
      <c r="F36" s="118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19" t="s">
        <v>42</v>
      </c>
      <c r="B44" s="119"/>
      <c r="C44" s="119"/>
      <c r="D44" s="119"/>
      <c r="E44" s="119"/>
      <c r="F44" s="119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 x14ac:dyDescent="0.25">
      <c r="A47" s="103">
        <v>50</v>
      </c>
      <c r="B47" s="111">
        <v>6000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48</v>
      </c>
      <c r="B54" s="46">
        <v>6.29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49</v>
      </c>
      <c r="B55" s="45">
        <v>-0.13700000000000001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 t="s">
        <v>76</v>
      </c>
      <c r="D59" s="61">
        <f>LN(4101)</f>
        <v>8.3189861253920601</v>
      </c>
      <c r="E59" s="61">
        <f>(D59-$B$54)/$B$55</f>
        <v>-14.810117703591677</v>
      </c>
      <c r="F59" s="62">
        <f>EXP(E59)</f>
        <v>3.6986872055018832E-7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 t="s">
        <v>76</v>
      </c>
      <c r="D60" s="68">
        <f>LN(4101)</f>
        <v>8.3189861253920601</v>
      </c>
      <c r="E60" s="68">
        <f>(D60-$B$54)/$B$55</f>
        <v>-14.810117703591677</v>
      </c>
      <c r="F60" s="69">
        <f>EXP(E60)</f>
        <v>3.6986872055018832E-7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7" t="s">
        <v>57</v>
      </c>
      <c r="E61" s="117"/>
      <c r="F61" s="70">
        <f>AVERAGE(F59:F60)</f>
        <v>3.6986872055018832E-7</v>
      </c>
      <c r="G61" s="9"/>
      <c r="H61" s="9"/>
      <c r="I61" s="9"/>
    </row>
    <row r="62" spans="1:9" ht="25.5" customHeight="1" x14ac:dyDescent="0.3">
      <c r="E62" s="71" t="s">
        <v>58</v>
      </c>
      <c r="F62" s="72">
        <f>STDEV(4101,4101)/AVERAGE(4101,4101)</f>
        <v>0</v>
      </c>
      <c r="G62" s="9"/>
      <c r="H62" s="9"/>
    </row>
    <row r="63" spans="1:9" ht="26.25" customHeight="1" x14ac:dyDescent="0.3">
      <c r="A63" s="8"/>
      <c r="B63" s="45"/>
      <c r="C63" s="8"/>
      <c r="D63" s="117" t="s">
        <v>59</v>
      </c>
      <c r="E63" s="117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60</v>
      </c>
      <c r="F64" s="24">
        <f>B47/A47*D47/C47</f>
        <v>120</v>
      </c>
      <c r="G64" s="9"/>
      <c r="H64" s="9"/>
    </row>
    <row r="65" spans="1:9" ht="25.5" customHeight="1" x14ac:dyDescent="0.3">
      <c r="E65" s="71" t="s">
        <v>61</v>
      </c>
      <c r="F65" s="75">
        <f>F64*F61</f>
        <v>4.43842464660226E-5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76" t="s">
        <v>63</v>
      </c>
      <c r="D68" s="132">
        <f>F65/B25</f>
        <v>8.8768492932045206E-6</v>
      </c>
      <c r="E68" s="132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ht="24.95" customHeight="1" x14ac:dyDescent="0.3">
      <c r="A74" s="21" t="s">
        <v>77</v>
      </c>
      <c r="C74" s="81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NDQD201610200 / Bacterial Endotoxin / Download 4  /  Analyst - Duncan Oluoch /  Date 01-12-2016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71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0" t="s">
        <v>27</v>
      </c>
      <c r="B30" s="121"/>
      <c r="C30" s="122" t="s">
        <v>28</v>
      </c>
      <c r="D30" s="122"/>
      <c r="E30" s="122"/>
      <c r="F30" s="123"/>
    </row>
    <row r="31" spans="1:7" ht="20.100000000000001" customHeight="1" x14ac:dyDescent="0.3">
      <c r="A31" s="22"/>
      <c r="B31" s="23"/>
      <c r="C31" s="124" t="s">
        <v>30</v>
      </c>
      <c r="D31" s="125"/>
      <c r="E31" s="125" t="s">
        <v>31</v>
      </c>
      <c r="F31" s="126"/>
    </row>
    <row r="32" spans="1:7" ht="20.100000000000001" customHeight="1" x14ac:dyDescent="0.3">
      <c r="A32" s="25" t="s">
        <v>29</v>
      </c>
      <c r="B32" s="26" t="s">
        <v>72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 x14ac:dyDescent="0.3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57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59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dcterms:created xsi:type="dcterms:W3CDTF">2014-04-25T13:22:50Z</dcterms:created>
  <dcterms:modified xsi:type="dcterms:W3CDTF">2016-12-01T08:34:30Z</dcterms:modified>
</cp:coreProperties>
</file>