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/>
  </bookViews>
  <sheets>
    <sheet name="Nitroglycerin" sheetId="3" r:id="rId1"/>
    <sheet name="Nitroglycerin(2)" sheetId="2" r:id="rId2"/>
  </sheets>
  <definedNames>
    <definedName name="_xlnm.Print_Area" localSheetId="0">Nitroglycerin!$A$1:$H$93</definedName>
    <definedName name="_xlnm.Print_Area" localSheetId="1">'Nitroglycerin(2)'!$A$1:$H$95</definedName>
  </definedNames>
  <calcPr calcId="145621"/>
</workbook>
</file>

<file path=xl/calcChain.xml><?xml version="1.0" encoding="utf-8"?>
<calcChain xmlns="http://schemas.openxmlformats.org/spreadsheetml/2006/main">
  <c r="C88" i="3" l="1"/>
  <c r="B81" i="3"/>
  <c r="C70" i="3"/>
  <c r="B69" i="3"/>
  <c r="G59" i="3"/>
  <c r="F59" i="3"/>
  <c r="G58" i="3"/>
  <c r="F58" i="3"/>
  <c r="E58" i="3"/>
  <c r="D58" i="3"/>
  <c r="C58" i="3"/>
  <c r="B58" i="3"/>
  <c r="G47" i="3"/>
  <c r="F47" i="3"/>
  <c r="E47" i="3"/>
  <c r="D47" i="3"/>
  <c r="C47" i="3"/>
  <c r="B47" i="3"/>
  <c r="B34" i="3"/>
  <c r="B61" i="3" s="1"/>
  <c r="B60" i="3" s="1"/>
  <c r="B30" i="3"/>
  <c r="E59" i="3" l="1"/>
  <c r="D59" i="3"/>
  <c r="C59" i="3"/>
  <c r="B66" i="3" s="1"/>
  <c r="B59" i="3"/>
  <c r="B64" i="3" l="1"/>
  <c r="B63" i="3"/>
  <c r="B65" i="3"/>
  <c r="E82" i="3" l="1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G76" i="3" l="1"/>
  <c r="G80" i="3"/>
  <c r="E86" i="3"/>
  <c r="E84" i="3"/>
  <c r="E85" i="3" s="1"/>
  <c r="F73" i="3"/>
  <c r="G77" i="3"/>
  <c r="G81" i="3"/>
  <c r="G74" i="3"/>
  <c r="G78" i="3"/>
  <c r="G82" i="3"/>
  <c r="G75" i="3"/>
  <c r="G79" i="3"/>
  <c r="F86" i="3" l="1"/>
  <c r="F84" i="3"/>
  <c r="H73" i="3" s="1"/>
  <c r="G73" i="3"/>
  <c r="G86" i="3" l="1"/>
  <c r="G84" i="3"/>
  <c r="F85" i="3"/>
  <c r="H78" i="3"/>
  <c r="H75" i="3"/>
  <c r="H81" i="3"/>
  <c r="H80" i="3"/>
  <c r="H82" i="3"/>
  <c r="H77" i="3"/>
  <c r="H74" i="3"/>
  <c r="H86" i="3" s="1"/>
  <c r="H79" i="3"/>
  <c r="H76" i="3"/>
  <c r="G88" i="3" l="1"/>
  <c r="G85" i="3"/>
  <c r="H84" i="3"/>
  <c r="H85" i="3" s="1"/>
  <c r="H85" i="2" l="1"/>
  <c r="G73" i="2"/>
  <c r="H74" i="2"/>
  <c r="H75" i="2"/>
  <c r="H76" i="2"/>
  <c r="H77" i="2"/>
  <c r="H78" i="2"/>
  <c r="H79" i="2"/>
  <c r="H80" i="2"/>
  <c r="H81" i="2"/>
  <c r="H82" i="2"/>
  <c r="H73" i="2"/>
  <c r="H84" i="2"/>
  <c r="H86" i="2" l="1"/>
  <c r="C88" i="2" l="1"/>
  <c r="B81" i="2"/>
  <c r="C70" i="2"/>
  <c r="B69" i="2"/>
  <c r="G59" i="2"/>
  <c r="F59" i="2"/>
  <c r="G58" i="2"/>
  <c r="F58" i="2"/>
  <c r="E58" i="2"/>
  <c r="D58" i="2"/>
  <c r="C58" i="2"/>
  <c r="B58" i="2"/>
  <c r="G47" i="2"/>
  <c r="F47" i="2"/>
  <c r="E47" i="2"/>
  <c r="D47" i="2"/>
  <c r="C47" i="2"/>
  <c r="B47" i="2"/>
  <c r="B34" i="2"/>
  <c r="B61" i="2" s="1"/>
  <c r="B30" i="2"/>
  <c r="B60" i="2" l="1"/>
  <c r="B59" i="2" s="1"/>
  <c r="E59" i="2"/>
  <c r="C59" i="2" l="1"/>
  <c r="D59" i="2"/>
  <c r="B63" i="2" s="1"/>
  <c r="B65" i="2" l="1"/>
  <c r="B66" i="2"/>
  <c r="B64" i="2"/>
  <c r="E73" i="2" s="1"/>
  <c r="E74" i="2" l="1"/>
  <c r="F74" i="2" s="1"/>
  <c r="G74" i="2" s="1"/>
  <c r="E81" i="2"/>
  <c r="F81" i="2" s="1"/>
  <c r="G81" i="2" s="1"/>
  <c r="E75" i="2"/>
  <c r="F75" i="2" s="1"/>
  <c r="G75" i="2" s="1"/>
  <c r="E76" i="2"/>
  <c r="F76" i="2" s="1"/>
  <c r="G76" i="2" s="1"/>
  <c r="E77" i="2"/>
  <c r="F77" i="2" s="1"/>
  <c r="G77" i="2" s="1"/>
  <c r="E79" i="2"/>
  <c r="F79" i="2" s="1"/>
  <c r="G79" i="2" s="1"/>
  <c r="E80" i="2"/>
  <c r="F80" i="2" s="1"/>
  <c r="G80" i="2" s="1"/>
  <c r="E82" i="2"/>
  <c r="F82" i="2" s="1"/>
  <c r="G82" i="2" s="1"/>
  <c r="E78" i="2"/>
  <c r="F78" i="2" s="1"/>
  <c r="G78" i="2" s="1"/>
  <c r="F73" i="2"/>
  <c r="E84" i="2" l="1"/>
  <c r="E85" i="2" s="1"/>
  <c r="E86" i="2"/>
  <c r="F84" i="2"/>
  <c r="F85" i="2" s="1"/>
  <c r="F86" i="2"/>
  <c r="G84" i="2" l="1"/>
  <c r="G86" i="2"/>
  <c r="G85" i="2" l="1"/>
  <c r="G88" i="2"/>
</calcChain>
</file>

<file path=xl/sharedStrings.xml><?xml version="1.0" encoding="utf-8"?>
<sst xmlns="http://schemas.openxmlformats.org/spreadsheetml/2006/main" count="204" uniqueCount="82">
  <si>
    <t>Analysis Data</t>
  </si>
  <si>
    <t>Reference Substance:</t>
  </si>
  <si>
    <t>NIREDIL</t>
  </si>
  <si>
    <t>% age Purity:</t>
  </si>
  <si>
    <t>n: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</si>
  <si>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</si>
  <si>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</si>
  <si>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</si>
  <si>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</si>
  <si>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</si>
  <si>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</si>
  <si>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</si>
  <si>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</si>
  <si>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</si>
  <si>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</si>
  <si>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</si>
  <si>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</si>
  <si>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</si>
  <si>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</si>
  <si>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</si>
  <si>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</si>
  <si>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</si>
  <si>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</si>
  <si>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</si>
  <si>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</si>
  <si>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</si>
  <si>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</si>
  <si>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</si>
  <si>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</si>
  <si>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</si>
  <si>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r>
      <t>1</t>
    </r>
    <r>
      <rPr>
        <b/>
        <vertAlign val="superscript"/>
        <sz val="14"/>
        <color rgb="FF000000"/>
        <rFont val="Book Antiqua"/>
        <family val="1"/>
      </rPr>
      <t>st</t>
    </r>
    <r>
      <rPr>
        <b/>
        <sz val="14"/>
        <color rgb="FF000000"/>
        <rFont val="Book Antiqua"/>
        <family val="1"/>
      </rPr>
      <t xml:space="preserve"> Dilution</t>
    </r>
  </si>
  <si>
    <r>
      <t>2</t>
    </r>
    <r>
      <rPr>
        <b/>
        <vertAlign val="superscript"/>
        <sz val="14"/>
        <color rgb="FF000000"/>
        <rFont val="Book Antiqua"/>
        <family val="1"/>
      </rPr>
      <t>nd</t>
    </r>
    <r>
      <rPr>
        <b/>
        <sz val="14"/>
        <color rgb="FF000000"/>
        <rFont val="Book Antiqua"/>
        <family val="1"/>
      </rPr>
      <t xml:space="preserve"> Dilution</t>
    </r>
  </si>
  <si>
    <r>
      <t>3</t>
    </r>
    <r>
      <rPr>
        <b/>
        <vertAlign val="superscript"/>
        <sz val="14"/>
        <color rgb="FF000000"/>
        <rFont val="Book Antiqua"/>
        <family val="1"/>
      </rPr>
      <t>rd</t>
    </r>
    <r>
      <rPr>
        <b/>
        <sz val="14"/>
        <color rgb="FF000000"/>
        <rFont val="Book Antiqua"/>
        <family val="1"/>
      </rPr>
      <t xml:space="preserve"> Dilution</t>
    </r>
  </si>
  <si>
    <r>
      <t>4</t>
    </r>
    <r>
      <rPr>
        <b/>
        <vertAlign val="superscript"/>
        <sz val="14"/>
        <color rgb="FF000000"/>
        <rFont val="Book Antiqua"/>
        <family val="1"/>
      </rPr>
      <t>th</t>
    </r>
    <r>
      <rPr>
        <b/>
        <sz val="14"/>
        <color rgb="FF000000"/>
        <rFont val="Book Antiqua"/>
        <family val="1"/>
      </rPr>
      <t xml:space="preserve"> Dilution</t>
    </r>
  </si>
  <si>
    <r>
      <t>5</t>
    </r>
    <r>
      <rPr>
        <b/>
        <vertAlign val="superscript"/>
        <sz val="14"/>
        <color rgb="FF000000"/>
        <rFont val="Book Antiqua"/>
        <family val="1"/>
      </rPr>
      <t>th</t>
    </r>
    <r>
      <rPr>
        <b/>
        <sz val="14"/>
        <color rgb="FF000000"/>
        <rFont val="Book Antiqua"/>
        <family val="1"/>
      </rPr>
      <t xml:space="preserve"> Dilution</t>
    </r>
  </si>
  <si>
    <r>
      <t>6</t>
    </r>
    <r>
      <rPr>
        <b/>
        <vertAlign val="superscript"/>
        <sz val="14"/>
        <color rgb="FF000000"/>
        <rFont val="Book Antiqua"/>
        <family val="1"/>
      </rPr>
      <t>th</t>
    </r>
    <r>
      <rPr>
        <b/>
        <sz val="14"/>
        <color rgb="FF000000"/>
        <rFont val="Book Antiqua"/>
        <family val="1"/>
      </rPr>
      <t xml:space="preserve"> Dilution</t>
    </r>
  </si>
  <si>
    <t>Initial Standard dilution (mL):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</si>
  <si>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</si>
  <si>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</si>
  <si>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</si>
  <si>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</si>
  <si>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</si>
  <si>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</si>
  <si>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</si>
  <si>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</si>
  <si>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Standard Dilution Factor</t>
  </si>
  <si>
    <t>If there are no serial dilutions, or only one dilution, enter 1 in all boxes not used.</t>
  </si>
  <si>
    <t>Injection</t>
  </si>
  <si>
    <t>Response:</t>
  </si>
  <si>
    <t>Concentration (mg/mL):</t>
  </si>
  <si>
    <t>Purity correction (mg):</t>
  </si>
  <si>
    <t>Amt of RS as free base (mg):</t>
  </si>
  <si>
    <t>Amt of RS (mg):</t>
  </si>
  <si>
    <t>Slope:</t>
  </si>
  <si>
    <t>Y intercept:</t>
  </si>
  <si>
    <t>r:</t>
  </si>
  <si>
    <r>
      <t>r</t>
    </r>
    <r>
      <rPr>
        <vertAlign val="superscript"/>
        <sz val="14"/>
        <color rgb="FF000000"/>
        <rFont val="Book Antiqua"/>
        <family val="1"/>
      </rPr>
      <t>2</t>
    </r>
    <r>
      <rPr>
        <sz val="14"/>
        <color rgb="FF000000"/>
        <rFont val="Book Antiqua"/>
        <family val="1"/>
      </rPr>
      <t>:</t>
    </r>
  </si>
  <si>
    <t>Determination of Content of Active Ingredient in the Sample</t>
  </si>
  <si>
    <t xml:space="preserve">Label Claim: </t>
  </si>
  <si>
    <t>Each unit contains</t>
  </si>
  <si>
    <t>Initial Sample dilution (mL):</t>
  </si>
  <si>
    <t>Unit No.</t>
  </si>
  <si>
    <t>Peak Area:</t>
  </si>
  <si>
    <t>Conc (mg/mL)</t>
  </si>
  <si>
    <t>Determined Amt (mg)</t>
  </si>
  <si>
    <t>Content as % of Label Claim</t>
  </si>
  <si>
    <t>Average:</t>
  </si>
  <si>
    <t>RSD:</t>
  </si>
  <si>
    <t>Comment</t>
  </si>
  <si>
    <t xml:space="preserve">The content of </t>
  </si>
  <si>
    <t xml:space="preserve">in the sample as a percentage of the stated  label claim is </t>
  </si>
  <si>
    <t xml:space="preserve">NITROGLYCERINE </t>
  </si>
  <si>
    <t>Nitroglycerine</t>
  </si>
  <si>
    <t>N19-1</t>
  </si>
  <si>
    <t>Each One patch having a surface of 6.670 cm2 contains nitroglycerine mg 26.6(releases 5 mg of nitroglycerine within 24 hours,approx.0.2mg/hour)</t>
  </si>
  <si>
    <t>NDQD201611220r1</t>
  </si>
  <si>
    <t>LORNA WANGARI</t>
  </si>
  <si>
    <t>30/06/2017</t>
  </si>
  <si>
    <t>Content as % of the average content</t>
  </si>
  <si>
    <t>NDQD201611220</t>
  </si>
  <si>
    <t>RUTTO KENNEDY</t>
  </si>
  <si>
    <t>21/06/2017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</si>
</sst>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dd\-mmm\-yy"/>
    <numFmt numFmtId="166" formatCode="0.0000\ &quot;mg&quot;"/>
    <numFmt numFmtId="167" formatCode="0.000"/>
    <numFmt numFmtId="168" formatCode="0.0000"/>
    <numFmt numFmtId="169" formatCode="0.00\ &quot;%&quot;"/>
    <numFmt numFmtId="170" formatCode="0.0\ &quot;%&quot;"/>
  </numFmts>
  <fonts count="17" x14ac:knownFonts="1">
    <font>
      <sz val="10"/>
      <color rgb="FF000000"/>
      <name val="Arial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vertAlign val="superscript"/>
      <sz val="14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</font>
    <font>
      <b/>
      <sz val="14"/>
      <color rgb="FF000000"/>
      <name val="Book Antiqua"/>
    </font>
  </fonts>
  <fills count="7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3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0" fontId="15" fillId="2" borderId="0"/>
  </cellStyleXfs>
  <cellXfs count="243">
    <xf numFmtId="0" fontId="0" fillId="2" borderId="0" xfId="0" applyFill="1"/>
    <xf numFmtId="0" fontId="4" fillId="2" borderId="0" xfId="0" applyFont="1" applyFill="1"/>
    <xf numFmtId="0" fontId="1" fillId="2" borderId="0" xfId="0" applyFont="1" applyFill="1"/>
    <xf numFmtId="0" fontId="5" fillId="2" borderId="0" xfId="0" applyFont="1" applyFill="1"/>
    <xf numFmtId="165" fontId="6" fillId="3" borderId="0" xfId="0" applyNumberFormat="1" applyFont="1" applyFill="1" applyAlignment="1" applyProtection="1">
      <alignment horizontal="left"/>
      <protection locked="0"/>
    </xf>
    <xf numFmtId="0" fontId="6" fillId="2" borderId="0" xfId="0" applyFont="1" applyFill="1"/>
    <xf numFmtId="165" fontId="4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7" fillId="3" borderId="0" xfId="0" applyFont="1" applyFill="1" applyAlignment="1" applyProtection="1">
      <alignment horizontal="center"/>
      <protection locked="0"/>
    </xf>
    <xf numFmtId="0" fontId="6" fillId="3" borderId="0" xfId="0" applyFont="1" applyFill="1" applyAlignment="1" applyProtection="1">
      <alignment horizontal="center"/>
      <protection locked="0"/>
    </xf>
    <xf numFmtId="0" fontId="8" fillId="2" borderId="0" xfId="0" applyFont="1" applyFill="1"/>
    <xf numFmtId="0" fontId="5" fillId="2" borderId="0" xfId="0" applyFont="1" applyFill="1" applyAlignment="1">
      <alignment horizontal="center"/>
    </xf>
    <xf numFmtId="0" fontId="9" fillId="2" borderId="0" xfId="0" applyFont="1" applyFill="1"/>
    <xf numFmtId="2" fontId="7" fillId="3" borderId="0" xfId="0" applyNumberFormat="1" applyFont="1" applyFill="1" applyAlignment="1" applyProtection="1">
      <alignment horizontal="center"/>
      <protection locked="0"/>
    </xf>
    <xf numFmtId="2" fontId="5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 vertical="center" wrapText="1"/>
    </xf>
    <xf numFmtId="166" fontId="5" fillId="2" borderId="0" xfId="0" applyNumberFormat="1" applyFont="1" applyFill="1" applyAlignment="1">
      <alignment horizontal="center"/>
    </xf>
    <xf numFmtId="0" fontId="4" fillId="2" borderId="5" xfId="0" applyFont="1" applyFill="1" applyBorder="1" applyAlignment="1">
      <alignment horizontal="right"/>
    </xf>
    <xf numFmtId="0" fontId="7" fillId="3" borderId="6" xfId="0" applyFont="1" applyFill="1" applyBorder="1" applyAlignment="1" applyProtection="1">
      <alignment horizontal="center"/>
      <protection locked="0"/>
    </xf>
    <xf numFmtId="0" fontId="4" fillId="2" borderId="7" xfId="0" applyFont="1" applyFill="1" applyBorder="1" applyAlignment="1">
      <alignment horizontal="right"/>
    </xf>
    <xf numFmtId="0" fontId="7" fillId="3" borderId="8" xfId="0" applyFont="1" applyFill="1" applyBorder="1" applyAlignment="1" applyProtection="1">
      <alignment horizontal="center"/>
      <protection locked="0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7" fillId="3" borderId="12" xfId="0" applyFont="1" applyFill="1" applyBorder="1" applyAlignment="1" applyProtection="1">
      <alignment horizontal="center"/>
      <protection locked="0"/>
    </xf>
    <xf numFmtId="0" fontId="4" fillId="2" borderId="13" xfId="0" applyFont="1" applyFill="1" applyBorder="1" applyAlignment="1">
      <alignment horizontal="center"/>
    </xf>
    <xf numFmtId="0" fontId="7" fillId="3" borderId="7" xfId="0" applyFont="1" applyFill="1" applyBorder="1" applyAlignment="1" applyProtection="1">
      <alignment horizontal="center"/>
      <protection locked="0"/>
    </xf>
    <xf numFmtId="0" fontId="4" fillId="2" borderId="14" xfId="0" applyFont="1" applyFill="1" applyBorder="1" applyAlignment="1">
      <alignment horizontal="center"/>
    </xf>
    <xf numFmtId="0" fontId="4" fillId="2" borderId="0" xfId="0" applyFont="1" applyFill="1"/>
    <xf numFmtId="0" fontId="4" fillId="2" borderId="4" xfId="0" applyFont="1" applyFill="1" applyBorder="1" applyAlignment="1">
      <alignment horizontal="right"/>
    </xf>
    <xf numFmtId="2" fontId="4" fillId="5" borderId="15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6" xfId="0" applyFont="1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167" fontId="4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7" fillId="3" borderId="0" xfId="0" applyFont="1" applyFill="1" applyAlignment="1" applyProtection="1">
      <alignment horizontal="center"/>
      <protection locked="0"/>
    </xf>
    <xf numFmtId="0" fontId="2" fillId="2" borderId="0" xfId="0" applyFont="1" applyFill="1"/>
    <xf numFmtId="0" fontId="3" fillId="2" borderId="0" xfId="0" applyFont="1" applyFill="1"/>
    <xf numFmtId="0" fontId="4" fillId="2" borderId="7" xfId="0" applyFont="1" applyFill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0" xfId="0" applyFont="1" applyFill="1"/>
    <xf numFmtId="0" fontId="4" fillId="2" borderId="13" xfId="0" applyFont="1" applyFill="1" applyBorder="1"/>
    <xf numFmtId="0" fontId="4" fillId="2" borderId="7" xfId="0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4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0" fontId="4" fillId="2" borderId="0" xfId="0" applyFont="1" applyFill="1"/>
    <xf numFmtId="0" fontId="4" fillId="2" borderId="18" xfId="0" applyFont="1" applyFill="1" applyBorder="1" applyAlignment="1">
      <alignment horizontal="right"/>
    </xf>
    <xf numFmtId="0" fontId="4" fillId="2" borderId="15" xfId="0" applyFont="1" applyFill="1" applyBorder="1" applyAlignment="1">
      <alignment horizontal="right"/>
    </xf>
    <xf numFmtId="10" fontId="5" fillId="5" borderId="15" xfId="0" applyNumberFormat="1" applyFont="1" applyFill="1" applyBorder="1" applyAlignment="1">
      <alignment horizontal="center"/>
    </xf>
    <xf numFmtId="0" fontId="4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5" fillId="2" borderId="3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0" fillId="2" borderId="2" xfId="0" applyFont="1" applyFill="1" applyBorder="1" applyAlignment="1">
      <alignment horizontal="left" vertical="center" wrapText="1"/>
    </xf>
    <xf numFmtId="0" fontId="6" fillId="3" borderId="0" xfId="0" applyFont="1" applyFill="1" applyAlignment="1" applyProtection="1">
      <alignment horizontal="left"/>
      <protection locked="0"/>
    </xf>
    <xf numFmtId="0" fontId="5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right"/>
    </xf>
    <xf numFmtId="2" fontId="4" fillId="6" borderId="21" xfId="0" applyNumberFormat="1" applyFont="1" applyFill="1" applyBorder="1" applyAlignment="1">
      <alignment horizontal="center"/>
    </xf>
    <xf numFmtId="2" fontId="4" fillId="5" borderId="21" xfId="0" applyNumberFormat="1" applyFont="1" applyFill="1" applyBorder="1" applyAlignment="1">
      <alignment horizontal="center"/>
    </xf>
    <xf numFmtId="168" fontId="4" fillId="6" borderId="21" xfId="0" applyNumberFormat="1" applyFont="1" applyFill="1" applyBorder="1" applyAlignment="1">
      <alignment horizontal="center"/>
    </xf>
    <xf numFmtId="168" fontId="4" fillId="5" borderId="22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3" xfId="0" applyFont="1" applyFill="1" applyBorder="1" applyAlignment="1" applyProtection="1">
      <alignment horizontal="center" wrapText="1"/>
      <protection locked="0"/>
    </xf>
    <xf numFmtId="0" fontId="6" fillId="3" borderId="24" xfId="0" applyFont="1" applyFill="1" applyBorder="1" applyAlignment="1" applyProtection="1">
      <alignment horizontal="center" wrapText="1"/>
      <protection locked="0"/>
    </xf>
    <xf numFmtId="2" fontId="4" fillId="2" borderId="23" xfId="0" applyNumberFormat="1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5" fillId="4" borderId="18" xfId="0" applyNumberFormat="1" applyFont="1" applyFill="1" applyBorder="1" applyAlignment="1">
      <alignment horizontal="center"/>
    </xf>
    <xf numFmtId="2" fontId="5" fillId="4" borderId="25" xfId="0" applyNumberFormat="1" applyFont="1" applyFill="1" applyBorder="1" applyAlignment="1">
      <alignment horizontal="center"/>
    </xf>
    <xf numFmtId="10" fontId="7" fillId="5" borderId="15" xfId="0" applyNumberFormat="1" applyFont="1" applyFill="1" applyBorder="1" applyAlignment="1">
      <alignment horizontal="center"/>
    </xf>
    <xf numFmtId="2" fontId="7" fillId="4" borderId="25" xfId="0" applyNumberFormat="1" applyFont="1" applyFill="1" applyBorder="1" applyAlignment="1">
      <alignment horizontal="center"/>
    </xf>
    <xf numFmtId="169" fontId="4" fillId="2" borderId="23" xfId="0" applyNumberFormat="1" applyFont="1" applyFill="1" applyBorder="1" applyAlignment="1">
      <alignment horizontal="center"/>
    </xf>
    <xf numFmtId="169" fontId="4" fillId="2" borderId="24" xfId="0" applyNumberFormat="1" applyFont="1" applyFill="1" applyBorder="1" applyAlignment="1">
      <alignment horizontal="center"/>
    </xf>
    <xf numFmtId="0" fontId="7" fillId="3" borderId="26" xfId="0" applyFont="1" applyFill="1" applyBorder="1" applyAlignment="1" applyProtection="1">
      <alignment horizontal="center"/>
      <protection locked="0"/>
    </xf>
    <xf numFmtId="0" fontId="4" fillId="2" borderId="15" xfId="0" applyFont="1" applyFill="1" applyBorder="1" applyAlignment="1">
      <alignment horizontal="right"/>
    </xf>
    <xf numFmtId="0" fontId="4" fillId="2" borderId="25" xfId="0" applyFont="1" applyFill="1" applyBorder="1" applyAlignment="1">
      <alignment horizontal="right"/>
    </xf>
    <xf numFmtId="0" fontId="4" fillId="2" borderId="0" xfId="0" applyFont="1" applyFill="1"/>
    <xf numFmtId="0" fontId="5" fillId="2" borderId="0" xfId="0" applyFont="1" applyFill="1"/>
    <xf numFmtId="0" fontId="7" fillId="5" borderId="19" xfId="0" applyFont="1" applyFill="1" applyBorder="1" applyAlignment="1" applyProtection="1">
      <alignment horizontal="center"/>
      <protection locked="0"/>
    </xf>
    <xf numFmtId="0" fontId="7" fillId="6" borderId="19" xfId="0" applyFont="1" applyFill="1" applyBorder="1" applyAlignment="1" applyProtection="1">
      <alignment horizontal="center"/>
      <protection locked="0"/>
    </xf>
    <xf numFmtId="0" fontId="5" fillId="6" borderId="20" xfId="0" applyFont="1" applyFill="1" applyBorder="1" applyAlignment="1">
      <alignment horizontal="center" wrapText="1"/>
    </xf>
    <xf numFmtId="2" fontId="4" fillId="2" borderId="20" xfId="0" applyNumberFormat="1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3" borderId="20" xfId="0" applyFont="1" applyFill="1" applyBorder="1" applyAlignment="1" applyProtection="1">
      <alignment horizontal="center" wrapText="1"/>
      <protection locked="0"/>
    </xf>
    <xf numFmtId="169" fontId="4" fillId="2" borderId="20" xfId="0" applyNumberFormat="1" applyFont="1" applyFill="1" applyBorder="1" applyAlignment="1">
      <alignment horizontal="center"/>
    </xf>
    <xf numFmtId="0" fontId="4" fillId="2" borderId="1" xfId="0" applyFont="1" applyFill="1" applyBorder="1" applyProtection="1">
      <protection locked="0"/>
    </xf>
    <xf numFmtId="0" fontId="5" fillId="2" borderId="4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0" fontId="4" fillId="2" borderId="4" xfId="0" applyFont="1" applyFill="1" applyBorder="1" applyProtection="1">
      <protection locked="0"/>
    </xf>
    <xf numFmtId="0" fontId="7" fillId="2" borderId="0" xfId="0" applyFont="1" applyFill="1" applyAlignment="1" applyProtection="1">
      <alignment horizontal="center"/>
      <protection locked="0"/>
    </xf>
    <xf numFmtId="165" fontId="6" fillId="2" borderId="0" xfId="0" applyNumberFormat="1" applyFont="1" applyFill="1" applyAlignment="1" applyProtection="1">
      <alignment horizontal="left"/>
      <protection locked="0"/>
    </xf>
    <xf numFmtId="0" fontId="7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4" fillId="2" borderId="0" xfId="0" applyFont="1" applyFill="1" applyProtection="1">
      <protection locked="0"/>
    </xf>
    <xf numFmtId="170" fontId="7" fillId="2" borderId="0" xfId="0" applyNumberFormat="1" applyFont="1" applyFill="1" applyAlignment="1">
      <alignment horizontal="center"/>
    </xf>
    <xf numFmtId="169" fontId="7" fillId="4" borderId="18" xfId="0" applyNumberFormat="1" applyFont="1" applyFill="1" applyBorder="1" applyAlignment="1">
      <alignment horizontal="center"/>
    </xf>
    <xf numFmtId="2" fontId="4" fillId="4" borderId="18" xfId="0" applyNumberFormat="1" applyFont="1" applyFill="1" applyBorder="1" applyAlignment="1">
      <alignment horizontal="right"/>
    </xf>
    <xf numFmtId="10" fontId="4" fillId="5" borderId="15" xfId="0" applyNumberFormat="1" applyFont="1" applyFill="1" applyBorder="1" applyAlignment="1">
      <alignment horizontal="right"/>
    </xf>
    <xf numFmtId="2" fontId="4" fillId="4" borderId="25" xfId="0" applyNumberFormat="1" applyFont="1" applyFill="1" applyBorder="1" applyAlignment="1">
      <alignment horizontal="right"/>
    </xf>
    <xf numFmtId="164" fontId="4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 wrapText="1"/>
    </xf>
    <xf numFmtId="0" fontId="6" fillId="3" borderId="0" xfId="0" applyFont="1" applyFill="1" applyAlignment="1" applyProtection="1">
      <alignment horizontal="center"/>
      <protection locked="0"/>
    </xf>
    <xf numFmtId="0" fontId="7" fillId="3" borderId="0" xfId="0" applyFont="1" applyFill="1" applyAlignment="1" applyProtection="1">
      <alignment horizontal="center"/>
      <protection locked="0"/>
    </xf>
    <xf numFmtId="0" fontId="5" fillId="2" borderId="3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10" fillId="2" borderId="17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0" fillId="2" borderId="31" xfId="0" applyFont="1" applyFill="1" applyBorder="1" applyAlignment="1">
      <alignment horizontal="left" vertical="center" wrapText="1"/>
    </xf>
    <xf numFmtId="0" fontId="10" fillId="2" borderId="28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6" fillId="3" borderId="0" xfId="0" applyFont="1" applyFill="1" applyAlignment="1" applyProtection="1">
      <alignment horizontal="left"/>
      <protection locked="0"/>
    </xf>
    <xf numFmtId="0" fontId="16" fillId="6" borderId="32" xfId="0" applyFont="1" applyFill="1" applyBorder="1" applyAlignment="1">
      <alignment horizontal="center" wrapText="1"/>
    </xf>
    <xf numFmtId="0" fontId="11" fillId="2" borderId="0" xfId="1" applyFont="1" applyFill="1" applyAlignment="1">
      <alignment horizontal="center" vertical="center"/>
    </xf>
    <xf numFmtId="0" fontId="15" fillId="2" borderId="0" xfId="1" applyFill="1"/>
    <xf numFmtId="0" fontId="12" fillId="2" borderId="0" xfId="1" applyFont="1" applyFill="1" applyAlignment="1">
      <alignment horizontal="center" vertical="center"/>
    </xf>
    <xf numFmtId="0" fontId="12" fillId="2" borderId="2" xfId="1" applyFont="1" applyFill="1" applyBorder="1" applyAlignment="1">
      <alignment horizontal="center" vertical="center"/>
    </xf>
    <xf numFmtId="0" fontId="10" fillId="2" borderId="28" xfId="1" applyFont="1" applyFill="1" applyBorder="1" applyAlignment="1">
      <alignment horizontal="center"/>
    </xf>
    <xf numFmtId="0" fontId="10" fillId="2" borderId="29" xfId="1" applyFont="1" applyFill="1" applyBorder="1" applyAlignment="1">
      <alignment horizontal="center"/>
    </xf>
    <xf numFmtId="0" fontId="1" fillId="2" borderId="0" xfId="1" applyFont="1" applyFill="1"/>
    <xf numFmtId="0" fontId="4" fillId="2" borderId="0" xfId="1" applyFont="1" applyFill="1"/>
    <xf numFmtId="0" fontId="5" fillId="2" borderId="0" xfId="1" applyFont="1" applyFill="1"/>
    <xf numFmtId="0" fontId="7" fillId="3" borderId="0" xfId="1" applyFont="1" applyFill="1" applyAlignment="1" applyProtection="1">
      <alignment horizontal="center"/>
      <protection locked="0"/>
    </xf>
    <xf numFmtId="0" fontId="6" fillId="3" borderId="0" xfId="1" applyFont="1" applyFill="1" applyAlignment="1" applyProtection="1">
      <alignment horizontal="left"/>
      <protection locked="0"/>
    </xf>
    <xf numFmtId="0" fontId="4" fillId="2" borderId="0" xfId="1" applyFont="1" applyFill="1" applyProtection="1">
      <protection locked="0"/>
    </xf>
    <xf numFmtId="0" fontId="6" fillId="3" borderId="0" xfId="1" applyFont="1" applyFill="1" applyAlignment="1" applyProtection="1">
      <alignment horizontal="left"/>
      <protection locked="0"/>
    </xf>
    <xf numFmtId="165" fontId="6" fillId="3" borderId="0" xfId="1" applyNumberFormat="1" applyFont="1" applyFill="1" applyAlignment="1" applyProtection="1">
      <alignment horizontal="left"/>
      <protection locked="0"/>
    </xf>
    <xf numFmtId="165" fontId="6" fillId="2" borderId="0" xfId="1" applyNumberFormat="1" applyFont="1" applyFill="1" applyAlignment="1" applyProtection="1">
      <alignment horizontal="left"/>
      <protection locked="0"/>
    </xf>
    <xf numFmtId="0" fontId="6" fillId="2" borderId="0" xfId="1" applyFont="1" applyFill="1"/>
    <xf numFmtId="165" fontId="4" fillId="2" borderId="0" xfId="1" applyNumberFormat="1" applyFont="1" applyFill="1" applyAlignment="1">
      <alignment horizontal="left"/>
    </xf>
    <xf numFmtId="0" fontId="1" fillId="2" borderId="0" xfId="1" applyFont="1" applyFill="1" applyAlignment="1">
      <alignment horizontal="left"/>
    </xf>
    <xf numFmtId="0" fontId="5" fillId="2" borderId="0" xfId="1" applyFont="1" applyFill="1" applyAlignment="1">
      <alignment horizontal="right"/>
    </xf>
    <xf numFmtId="0" fontId="7" fillId="2" borderId="0" xfId="1" applyFont="1" applyFill="1" applyProtection="1">
      <protection locked="0"/>
    </xf>
    <xf numFmtId="0" fontId="4" fillId="2" borderId="0" xfId="1" applyFont="1" applyFill="1" applyAlignment="1">
      <alignment horizontal="right"/>
    </xf>
    <xf numFmtId="0" fontId="6" fillId="3" borderId="0" xfId="1" applyFont="1" applyFill="1" applyAlignment="1" applyProtection="1">
      <alignment horizontal="center"/>
      <protection locked="0"/>
    </xf>
    <xf numFmtId="0" fontId="6" fillId="2" borderId="0" xfId="1" applyFont="1" applyFill="1" applyProtection="1">
      <protection locked="0"/>
    </xf>
    <xf numFmtId="0" fontId="7" fillId="3" borderId="0" xfId="1" applyFont="1" applyFill="1" applyAlignment="1" applyProtection="1">
      <alignment horizontal="center"/>
      <protection locked="0"/>
    </xf>
    <xf numFmtId="0" fontId="7" fillId="2" borderId="0" xfId="1" applyFont="1" applyFill="1" applyAlignment="1" applyProtection="1">
      <alignment horizontal="center"/>
      <protection locked="0"/>
    </xf>
    <xf numFmtId="0" fontId="6" fillId="3" borderId="0" xfId="1" applyFont="1" applyFill="1" applyAlignment="1" applyProtection="1">
      <alignment horizontal="center"/>
      <protection locked="0"/>
    </xf>
    <xf numFmtId="0" fontId="10" fillId="2" borderId="28" xfId="1" applyFont="1" applyFill="1" applyBorder="1" applyAlignment="1">
      <alignment horizontal="center" vertical="center" wrapText="1"/>
    </xf>
    <xf numFmtId="0" fontId="10" fillId="2" borderId="29" xfId="1" applyFont="1" applyFill="1" applyBorder="1" applyAlignment="1">
      <alignment horizontal="center" vertical="center" wrapText="1"/>
    </xf>
    <xf numFmtId="0" fontId="10" fillId="2" borderId="30" xfId="1" applyFont="1" applyFill="1" applyBorder="1" applyAlignment="1">
      <alignment horizontal="center" vertical="center" wrapText="1"/>
    </xf>
    <xf numFmtId="0" fontId="5" fillId="2" borderId="0" xfId="1" applyFont="1" applyFill="1" applyAlignment="1">
      <alignment horizontal="center"/>
    </xf>
    <xf numFmtId="0" fontId="9" fillId="2" borderId="0" xfId="1" applyFont="1" applyFill="1"/>
    <xf numFmtId="2" fontId="7" fillId="3" borderId="0" xfId="1" applyNumberFormat="1" applyFont="1" applyFill="1" applyAlignment="1" applyProtection="1">
      <alignment horizontal="center"/>
      <protection locked="0"/>
    </xf>
    <xf numFmtId="2" fontId="5" fillId="2" borderId="0" xfId="1" applyNumberFormat="1" applyFont="1" applyFill="1" applyAlignment="1">
      <alignment horizontal="center"/>
    </xf>
    <xf numFmtId="0" fontId="10" fillId="2" borderId="0" xfId="1" applyFont="1" applyFill="1" applyAlignment="1">
      <alignment horizontal="left" vertical="center" wrapText="1"/>
    </xf>
    <xf numFmtId="166" fontId="5" fillId="2" borderId="0" xfId="1" applyNumberFormat="1" applyFont="1" applyFill="1" applyAlignment="1">
      <alignment horizontal="center"/>
    </xf>
    <xf numFmtId="0" fontId="8" fillId="2" borderId="0" xfId="1" applyFont="1" applyFill="1"/>
    <xf numFmtId="0" fontId="5" fillId="2" borderId="19" xfId="1" applyFont="1" applyFill="1" applyBorder="1" applyAlignment="1">
      <alignment horizontal="center"/>
    </xf>
    <xf numFmtId="0" fontId="4" fillId="2" borderId="5" xfId="1" applyFont="1" applyFill="1" applyBorder="1" applyAlignment="1">
      <alignment horizontal="right"/>
    </xf>
    <xf numFmtId="0" fontId="7" fillId="3" borderId="6" xfId="1" applyFont="1" applyFill="1" applyBorder="1" applyAlignment="1" applyProtection="1">
      <alignment horizontal="center"/>
      <protection locked="0"/>
    </xf>
    <xf numFmtId="0" fontId="4" fillId="2" borderId="7" xfId="1" applyFont="1" applyFill="1" applyBorder="1" applyAlignment="1">
      <alignment horizontal="right"/>
    </xf>
    <xf numFmtId="0" fontId="7" fillId="3" borderId="8" xfId="1" applyFont="1" applyFill="1" applyBorder="1" applyAlignment="1" applyProtection="1">
      <alignment horizontal="center"/>
      <protection locked="0"/>
    </xf>
    <xf numFmtId="0" fontId="4" fillId="2" borderId="16" xfId="1" applyFont="1" applyFill="1" applyBorder="1" applyAlignment="1">
      <alignment horizontal="center"/>
    </xf>
    <xf numFmtId="0" fontId="10" fillId="2" borderId="5" xfId="1" applyFont="1" applyFill="1" applyBorder="1" applyAlignment="1">
      <alignment horizontal="left" vertical="center" wrapText="1"/>
    </xf>
    <xf numFmtId="0" fontId="10" fillId="2" borderId="9" xfId="1" applyFont="1" applyFill="1" applyBorder="1" applyAlignment="1">
      <alignment horizontal="left" vertical="center" wrapText="1"/>
    </xf>
    <xf numFmtId="0" fontId="10" fillId="2" borderId="17" xfId="1" applyFont="1" applyFill="1" applyBorder="1" applyAlignment="1">
      <alignment horizontal="left" vertical="center" wrapText="1"/>
    </xf>
    <xf numFmtId="0" fontId="10" fillId="2" borderId="31" xfId="1" applyFont="1" applyFill="1" applyBorder="1" applyAlignment="1">
      <alignment horizontal="left" vertical="center" wrapText="1"/>
    </xf>
    <xf numFmtId="0" fontId="5" fillId="2" borderId="9" xfId="1" applyFont="1" applyFill="1" applyBorder="1" applyAlignment="1">
      <alignment horizontal="center"/>
    </xf>
    <xf numFmtId="0" fontId="5" fillId="2" borderId="10" xfId="1" applyFont="1" applyFill="1" applyBorder="1" applyAlignment="1">
      <alignment horizontal="center"/>
    </xf>
    <xf numFmtId="0" fontId="4" fillId="2" borderId="11" xfId="1" applyFont="1" applyFill="1" applyBorder="1" applyAlignment="1">
      <alignment horizontal="center"/>
    </xf>
    <xf numFmtId="0" fontId="7" fillId="3" borderId="12" xfId="1" applyFont="1" applyFill="1" applyBorder="1" applyAlignment="1" applyProtection="1">
      <alignment horizontal="center"/>
      <protection locked="0"/>
    </xf>
    <xf numFmtId="0" fontId="7" fillId="3" borderId="7" xfId="1" applyFont="1" applyFill="1" applyBorder="1" applyAlignment="1" applyProtection="1">
      <alignment horizontal="center"/>
      <protection locked="0"/>
    </xf>
    <xf numFmtId="0" fontId="4" fillId="2" borderId="13" xfId="1" applyFont="1" applyFill="1" applyBorder="1" applyAlignment="1">
      <alignment horizontal="center"/>
    </xf>
    <xf numFmtId="0" fontId="4" fillId="2" borderId="14" xfId="1" applyFont="1" applyFill="1" applyBorder="1" applyAlignment="1">
      <alignment horizontal="center"/>
    </xf>
    <xf numFmtId="0" fontId="4" fillId="2" borderId="20" xfId="1" applyFont="1" applyFill="1" applyBorder="1" applyAlignment="1">
      <alignment horizontal="right"/>
    </xf>
    <xf numFmtId="0" fontId="7" fillId="6" borderId="19" xfId="1" applyFont="1" applyFill="1" applyBorder="1" applyAlignment="1" applyProtection="1">
      <alignment horizontal="center"/>
      <protection locked="0"/>
    </xf>
    <xf numFmtId="0" fontId="4" fillId="2" borderId="15" xfId="1" applyFont="1" applyFill="1" applyBorder="1" applyAlignment="1">
      <alignment horizontal="right"/>
    </xf>
    <xf numFmtId="0" fontId="7" fillId="5" borderId="19" xfId="1" applyFont="1" applyFill="1" applyBorder="1" applyAlignment="1" applyProtection="1">
      <alignment horizontal="center"/>
      <protection locked="0"/>
    </xf>
    <xf numFmtId="0" fontId="4" fillId="2" borderId="4" xfId="1" applyFont="1" applyFill="1" applyBorder="1" applyAlignment="1">
      <alignment horizontal="right"/>
    </xf>
    <xf numFmtId="164" fontId="4" fillId="6" borderId="27" xfId="1" applyNumberFormat="1" applyFont="1" applyFill="1" applyBorder="1" applyAlignment="1">
      <alignment horizontal="center"/>
    </xf>
    <xf numFmtId="2" fontId="4" fillId="2" borderId="0" xfId="1" applyNumberFormat="1" applyFont="1" applyFill="1" applyAlignment="1">
      <alignment horizontal="center"/>
    </xf>
    <xf numFmtId="2" fontId="4" fillId="5" borderId="15" xfId="1" applyNumberFormat="1" applyFont="1" applyFill="1" applyBorder="1" applyAlignment="1">
      <alignment horizontal="center"/>
    </xf>
    <xf numFmtId="0" fontId="4" fillId="2" borderId="18" xfId="1" applyFont="1" applyFill="1" applyBorder="1" applyAlignment="1">
      <alignment horizontal="right"/>
    </xf>
    <xf numFmtId="0" fontId="7" fillId="3" borderId="26" xfId="1" applyFont="1" applyFill="1" applyBorder="1" applyAlignment="1" applyProtection="1">
      <alignment horizontal="center"/>
      <protection locked="0"/>
    </xf>
    <xf numFmtId="1" fontId="4" fillId="2" borderId="0" xfId="1" applyNumberFormat="1" applyFont="1" applyFill="1" applyAlignment="1">
      <alignment horizontal="center"/>
    </xf>
    <xf numFmtId="167" fontId="4" fillId="2" borderId="0" xfId="1" applyNumberFormat="1" applyFont="1" applyFill="1" applyAlignment="1">
      <alignment horizontal="center"/>
    </xf>
    <xf numFmtId="2" fontId="4" fillId="6" borderId="21" xfId="1" applyNumberFormat="1" applyFont="1" applyFill="1" applyBorder="1" applyAlignment="1">
      <alignment horizontal="center"/>
    </xf>
    <xf numFmtId="2" fontId="4" fillId="5" borderId="21" xfId="1" applyNumberFormat="1" applyFont="1" applyFill="1" applyBorder="1" applyAlignment="1">
      <alignment horizontal="center"/>
    </xf>
    <xf numFmtId="0" fontId="5" fillId="2" borderId="0" xfId="1" applyFont="1" applyFill="1" applyAlignment="1">
      <alignment horizontal="left"/>
    </xf>
    <xf numFmtId="168" fontId="4" fillId="6" borderId="21" xfId="1" applyNumberFormat="1" applyFont="1" applyFill="1" applyBorder="1" applyAlignment="1">
      <alignment horizontal="center"/>
    </xf>
    <xf numFmtId="0" fontId="4" fillId="2" borderId="25" xfId="1" applyFont="1" applyFill="1" applyBorder="1" applyAlignment="1">
      <alignment horizontal="right"/>
    </xf>
    <xf numFmtId="168" fontId="4" fillId="5" borderId="22" xfId="1" applyNumberFormat="1" applyFont="1" applyFill="1" applyBorder="1" applyAlignment="1">
      <alignment horizontal="center"/>
    </xf>
    <xf numFmtId="0" fontId="4" fillId="2" borderId="0" xfId="1" applyFont="1" applyFill="1" applyAlignment="1">
      <alignment horizontal="left"/>
    </xf>
    <xf numFmtId="0" fontId="2" fillId="2" borderId="0" xfId="1" applyFont="1" applyFill="1"/>
    <xf numFmtId="0" fontId="3" fillId="2" borderId="0" xfId="1" applyFont="1" applyFill="1"/>
    <xf numFmtId="0" fontId="5" fillId="2" borderId="5" xfId="1" applyFont="1" applyFill="1" applyBorder="1" applyAlignment="1">
      <alignment horizontal="center"/>
    </xf>
    <xf numFmtId="0" fontId="5" fillId="6" borderId="20" xfId="1" applyFont="1" applyFill="1" applyBorder="1" applyAlignment="1">
      <alignment horizontal="center"/>
    </xf>
    <xf numFmtId="0" fontId="5" fillId="6" borderId="20" xfId="1" applyFont="1" applyFill="1" applyBorder="1" applyAlignment="1">
      <alignment horizontal="center" wrapText="1"/>
    </xf>
    <xf numFmtId="0" fontId="16" fillId="6" borderId="32" xfId="1" applyFont="1" applyFill="1" applyBorder="1" applyAlignment="1">
      <alignment horizontal="center" wrapText="1"/>
    </xf>
    <xf numFmtId="0" fontId="4" fillId="2" borderId="5" xfId="1" applyFont="1" applyFill="1" applyBorder="1" applyAlignment="1">
      <alignment horizontal="center"/>
    </xf>
    <xf numFmtId="0" fontId="6" fillId="3" borderId="20" xfId="1" applyFont="1" applyFill="1" applyBorder="1" applyAlignment="1" applyProtection="1">
      <alignment horizontal="center" wrapText="1"/>
      <protection locked="0"/>
    </xf>
    <xf numFmtId="2" fontId="4" fillId="2" borderId="20" xfId="1" applyNumberFormat="1" applyFont="1" applyFill="1" applyBorder="1" applyAlignment="1">
      <alignment horizontal="center"/>
    </xf>
    <xf numFmtId="169" fontId="4" fillId="2" borderId="20" xfId="1" applyNumberFormat="1" applyFont="1" applyFill="1" applyBorder="1" applyAlignment="1">
      <alignment horizontal="center"/>
    </xf>
    <xf numFmtId="0" fontId="4" fillId="2" borderId="7" xfId="1" applyFont="1" applyFill="1" applyBorder="1" applyAlignment="1">
      <alignment horizontal="center"/>
    </xf>
    <xf numFmtId="0" fontId="6" fillId="3" borderId="23" xfId="1" applyFont="1" applyFill="1" applyBorder="1" applyAlignment="1" applyProtection="1">
      <alignment horizontal="center" wrapText="1"/>
      <protection locked="0"/>
    </xf>
    <xf numFmtId="2" fontId="4" fillId="2" borderId="23" xfId="1" applyNumberFormat="1" applyFont="1" applyFill="1" applyBorder="1" applyAlignment="1">
      <alignment horizontal="center"/>
    </xf>
    <xf numFmtId="169" fontId="4" fillId="2" borderId="23" xfId="1" applyNumberFormat="1" applyFont="1" applyFill="1" applyBorder="1" applyAlignment="1">
      <alignment horizontal="center"/>
    </xf>
    <xf numFmtId="0" fontId="10" fillId="2" borderId="3" xfId="1" applyFont="1" applyFill="1" applyBorder="1" applyAlignment="1">
      <alignment horizontal="left" vertical="center" wrapText="1"/>
    </xf>
    <xf numFmtId="0" fontId="4" fillId="2" borderId="17" xfId="1" applyFont="1" applyFill="1" applyBorder="1" applyAlignment="1">
      <alignment horizontal="center"/>
    </xf>
    <xf numFmtId="0" fontId="6" fillId="3" borderId="24" xfId="1" applyFont="1" applyFill="1" applyBorder="1" applyAlignment="1" applyProtection="1">
      <alignment horizontal="center" wrapText="1"/>
      <protection locked="0"/>
    </xf>
    <xf numFmtId="2" fontId="4" fillId="2" borderId="24" xfId="1" applyNumberFormat="1" applyFont="1" applyFill="1" applyBorder="1" applyAlignment="1">
      <alignment horizontal="center"/>
    </xf>
    <xf numFmtId="169" fontId="4" fillId="2" borderId="24" xfId="1" applyNumberFormat="1" applyFont="1" applyFill="1" applyBorder="1" applyAlignment="1">
      <alignment horizontal="center"/>
    </xf>
    <xf numFmtId="0" fontId="10" fillId="2" borderId="2" xfId="1" applyFont="1" applyFill="1" applyBorder="1" applyAlignment="1">
      <alignment horizontal="left" vertical="center" wrapText="1"/>
    </xf>
    <xf numFmtId="0" fontId="4" fillId="2" borderId="13" xfId="1" applyFont="1" applyFill="1" applyBorder="1"/>
    <xf numFmtId="2" fontId="4" fillId="4" borderId="18" xfId="1" applyNumberFormat="1" applyFont="1" applyFill="1" applyBorder="1" applyAlignment="1">
      <alignment horizontal="right"/>
    </xf>
    <xf numFmtId="2" fontId="5" fillId="4" borderId="18" xfId="1" applyNumberFormat="1" applyFont="1" applyFill="1" applyBorder="1" applyAlignment="1">
      <alignment horizontal="center"/>
    </xf>
    <xf numFmtId="169" fontId="7" fillId="4" borderId="18" xfId="1" applyNumberFormat="1" applyFont="1" applyFill="1" applyBorder="1" applyAlignment="1">
      <alignment horizontal="center"/>
    </xf>
    <xf numFmtId="10" fontId="4" fillId="5" borderId="15" xfId="1" applyNumberFormat="1" applyFont="1" applyFill="1" applyBorder="1" applyAlignment="1">
      <alignment horizontal="right"/>
    </xf>
    <xf numFmtId="10" fontId="5" fillId="5" borderId="15" xfId="1" applyNumberFormat="1" applyFont="1" applyFill="1" applyBorder="1" applyAlignment="1">
      <alignment horizontal="center"/>
    </xf>
    <xf numFmtId="10" fontId="7" fillId="5" borderId="15" xfId="1" applyNumberFormat="1" applyFont="1" applyFill="1" applyBorder="1" applyAlignment="1">
      <alignment horizontal="center"/>
    </xf>
    <xf numFmtId="2" fontId="4" fillId="4" borderId="25" xfId="1" applyNumberFormat="1" applyFont="1" applyFill="1" applyBorder="1" applyAlignment="1">
      <alignment horizontal="right"/>
    </xf>
    <xf numFmtId="2" fontId="5" fillId="4" borderId="25" xfId="1" applyNumberFormat="1" applyFont="1" applyFill="1" applyBorder="1" applyAlignment="1">
      <alignment horizontal="center"/>
    </xf>
    <xf numFmtId="2" fontId="7" fillId="4" borderId="25" xfId="1" applyNumberFormat="1" applyFont="1" applyFill="1" applyBorder="1" applyAlignment="1">
      <alignment horizontal="center"/>
    </xf>
    <xf numFmtId="0" fontId="4" fillId="2" borderId="0" xfId="1" applyFont="1" applyFill="1" applyAlignment="1">
      <alignment horizontal="center"/>
    </xf>
    <xf numFmtId="10" fontId="5" fillId="2" borderId="0" xfId="1" applyNumberFormat="1" applyFont="1" applyFill="1" applyAlignment="1">
      <alignment horizontal="center"/>
    </xf>
    <xf numFmtId="0" fontId="3" fillId="2" borderId="0" xfId="1" applyFont="1" applyFill="1" applyAlignment="1">
      <alignment horizontal="center"/>
    </xf>
    <xf numFmtId="170" fontId="7" fillId="2" borderId="0" xfId="1" applyNumberFormat="1" applyFont="1" applyFill="1" applyAlignment="1">
      <alignment horizontal="center"/>
    </xf>
    <xf numFmtId="0" fontId="10" fillId="2" borderId="2" xfId="1" applyFont="1" applyFill="1" applyBorder="1" applyAlignment="1">
      <alignment horizontal="left" vertical="center" wrapText="1"/>
    </xf>
    <xf numFmtId="0" fontId="4" fillId="2" borderId="2" xfId="1" applyFont="1" applyFill="1" applyBorder="1"/>
    <xf numFmtId="0" fontId="5" fillId="2" borderId="3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/>
    </xf>
    <xf numFmtId="0" fontId="4" fillId="2" borderId="1" xfId="1" applyFont="1" applyFill="1" applyBorder="1" applyProtection="1">
      <protection locked="0"/>
    </xf>
    <xf numFmtId="0" fontId="5" fillId="2" borderId="4" xfId="1" applyFont="1" applyFill="1" applyBorder="1" applyProtection="1">
      <protection locked="0"/>
    </xf>
    <xf numFmtId="0" fontId="4" fillId="2" borderId="4" xfId="1" applyFont="1" applyFill="1" applyBorder="1" applyProtection="1">
      <protection locked="0"/>
    </xf>
  </cellXfs>
  <cellStyles count="2">
    <cellStyle name="Normal" xfId="0" builtinId="0"/>
    <cellStyle name="Normal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0"/>
  <sheetViews>
    <sheetView tabSelected="1" view="pageBreakPreview" topLeftCell="B3" zoomScale="70" zoomScaleNormal="70" workbookViewId="0">
      <selection activeCell="C58" sqref="C58"/>
    </sheetView>
  </sheetViews>
  <sheetFormatPr defaultRowHeight="12.75" x14ac:dyDescent="0.2"/>
  <cols>
    <col min="1" max="1" width="54.85546875" style="130" customWidth="1"/>
    <col min="2" max="2" width="32.5703125" style="130" customWidth="1"/>
    <col min="3" max="7" width="30.7109375" style="130" customWidth="1"/>
    <col min="8" max="8" width="27.7109375" style="130" customWidth="1"/>
    <col min="9" max="16384" width="9.140625" style="130"/>
  </cols>
  <sheetData>
    <row r="1" spans="1:7" ht="15" customHeight="1" x14ac:dyDescent="0.2">
      <c r="A1" s="129" t="s">
        <v>10</v>
      </c>
      <c r="B1" s="129"/>
      <c r="C1" s="129"/>
      <c r="D1" s="129"/>
      <c r="E1" s="129"/>
      <c r="F1" s="129"/>
      <c r="G1" s="129"/>
    </row>
    <row r="2" spans="1:7" ht="15" customHeight="1" x14ac:dyDescent="0.2">
      <c r="A2" s="129"/>
      <c r="B2" s="129"/>
      <c r="C2" s="129"/>
      <c r="D2" s="129"/>
      <c r="E2" s="129"/>
      <c r="F2" s="129"/>
      <c r="G2" s="129"/>
    </row>
    <row r="3" spans="1:7" ht="15" customHeight="1" x14ac:dyDescent="0.2">
      <c r="A3" s="129"/>
      <c r="B3" s="129"/>
      <c r="C3" s="129"/>
      <c r="D3" s="129"/>
      <c r="E3" s="129"/>
      <c r="F3" s="129"/>
      <c r="G3" s="129"/>
    </row>
    <row r="4" spans="1:7" ht="15" customHeight="1" x14ac:dyDescent="0.2">
      <c r="A4" s="129"/>
      <c r="B4" s="129"/>
      <c r="C4" s="129"/>
      <c r="D4" s="129"/>
      <c r="E4" s="129"/>
      <c r="F4" s="129"/>
      <c r="G4" s="129"/>
    </row>
    <row r="5" spans="1:7" ht="15" customHeight="1" x14ac:dyDescent="0.2">
      <c r="A5" s="129"/>
      <c r="B5" s="129"/>
      <c r="C5" s="129"/>
      <c r="D5" s="129"/>
      <c r="E5" s="129"/>
      <c r="F5" s="129"/>
      <c r="G5" s="129"/>
    </row>
    <row r="6" spans="1:7" ht="15" customHeight="1" x14ac:dyDescent="0.2">
      <c r="A6" s="129"/>
      <c r="B6" s="129"/>
      <c r="C6" s="129"/>
      <c r="D6" s="129"/>
      <c r="E6" s="129"/>
      <c r="F6" s="129"/>
      <c r="G6" s="129"/>
    </row>
    <row r="7" spans="1:7" ht="15" customHeight="1" x14ac:dyDescent="0.2">
      <c r="A7" s="129"/>
      <c r="B7" s="129"/>
      <c r="C7" s="129"/>
      <c r="D7" s="129"/>
      <c r="E7" s="129"/>
      <c r="F7" s="129"/>
      <c r="G7" s="129"/>
    </row>
    <row r="8" spans="1:7" ht="15" customHeight="1" x14ac:dyDescent="0.2">
      <c r="A8" s="131" t="s">
        <v>11</v>
      </c>
      <c r="B8" s="131"/>
      <c r="C8" s="131"/>
      <c r="D8" s="131"/>
      <c r="E8" s="131"/>
      <c r="F8" s="131"/>
      <c r="G8" s="131"/>
    </row>
    <row r="9" spans="1:7" ht="15" customHeight="1" x14ac:dyDescent="0.2">
      <c r="A9" s="131"/>
      <c r="B9" s="131"/>
      <c r="C9" s="131"/>
      <c r="D9" s="131"/>
      <c r="E9" s="131"/>
      <c r="F9" s="131"/>
      <c r="G9" s="131"/>
    </row>
    <row r="10" spans="1:7" ht="15" customHeight="1" x14ac:dyDescent="0.2">
      <c r="A10" s="131"/>
      <c r="B10" s="131"/>
      <c r="C10" s="131"/>
      <c r="D10" s="131"/>
      <c r="E10" s="131"/>
      <c r="F10" s="131"/>
      <c r="G10" s="131"/>
    </row>
    <row r="11" spans="1:7" ht="15" customHeight="1" x14ac:dyDescent="0.2">
      <c r="A11" s="131"/>
      <c r="B11" s="131"/>
      <c r="C11" s="131"/>
      <c r="D11" s="131"/>
      <c r="E11" s="131"/>
      <c r="F11" s="131"/>
      <c r="G11" s="131"/>
    </row>
    <row r="12" spans="1:7" ht="15" customHeight="1" x14ac:dyDescent="0.2">
      <c r="A12" s="131"/>
      <c r="B12" s="131"/>
      <c r="C12" s="131"/>
      <c r="D12" s="131"/>
      <c r="E12" s="131"/>
      <c r="F12" s="131"/>
      <c r="G12" s="131"/>
    </row>
    <row r="13" spans="1:7" ht="15" customHeight="1" x14ac:dyDescent="0.2">
      <c r="A13" s="131"/>
      <c r="B13" s="131"/>
      <c r="C13" s="131"/>
      <c r="D13" s="131"/>
      <c r="E13" s="131"/>
      <c r="F13" s="131"/>
      <c r="G13" s="131"/>
    </row>
    <row r="14" spans="1:7" ht="15" customHeight="1" x14ac:dyDescent="0.2">
      <c r="A14" s="131"/>
      <c r="B14" s="131"/>
      <c r="C14" s="131"/>
      <c r="D14" s="131"/>
      <c r="E14" s="131"/>
      <c r="F14" s="131"/>
      <c r="G14" s="131"/>
    </row>
    <row r="15" spans="1:7" ht="15.75" customHeight="1" thickBot="1" x14ac:dyDescent="0.25">
      <c r="A15" s="132"/>
      <c r="B15" s="132"/>
      <c r="C15" s="132"/>
      <c r="D15" s="132"/>
      <c r="E15" s="132"/>
      <c r="F15" s="132"/>
      <c r="G15" s="132"/>
    </row>
    <row r="16" spans="1:7" ht="19.5" customHeight="1" thickBot="1" x14ac:dyDescent="0.35">
      <c r="A16" s="133" t="s">
        <v>12</v>
      </c>
      <c r="B16" s="134"/>
      <c r="C16" s="134"/>
      <c r="D16" s="134"/>
      <c r="E16" s="134"/>
      <c r="F16" s="134"/>
      <c r="G16" s="134"/>
    </row>
    <row r="17" spans="1:7" ht="18.75" customHeight="1" x14ac:dyDescent="0.3">
      <c r="A17" s="135" t="s">
        <v>13</v>
      </c>
      <c r="B17" s="135"/>
      <c r="C17" s="135"/>
      <c r="D17" s="136"/>
      <c r="E17" s="136"/>
      <c r="F17" s="136"/>
      <c r="G17" s="136"/>
    </row>
    <row r="18" spans="1:7" ht="26.25" customHeight="1" x14ac:dyDescent="0.4">
      <c r="A18" s="137" t="s">
        <v>14</v>
      </c>
      <c r="B18" s="138" t="s">
        <v>2</v>
      </c>
      <c r="C18" s="138"/>
      <c r="D18" s="138"/>
      <c r="E18" s="138"/>
      <c r="F18" s="138"/>
      <c r="G18" s="136"/>
    </row>
    <row r="19" spans="1:7" ht="26.25" customHeight="1" x14ac:dyDescent="0.4">
      <c r="A19" s="137" t="s">
        <v>15</v>
      </c>
      <c r="B19" s="139" t="s">
        <v>79</v>
      </c>
      <c r="C19" s="140">
        <v>37</v>
      </c>
      <c r="F19" s="136"/>
      <c r="G19" s="136"/>
    </row>
    <row r="20" spans="1:7" ht="26.25" customHeight="1" x14ac:dyDescent="0.4">
      <c r="A20" s="137" t="s">
        <v>16</v>
      </c>
      <c r="B20" s="141" t="s">
        <v>71</v>
      </c>
      <c r="C20" s="141"/>
      <c r="D20" s="141"/>
      <c r="E20" s="136"/>
      <c r="F20" s="136"/>
      <c r="G20" s="136"/>
    </row>
    <row r="21" spans="1:7" ht="26.25" customHeight="1" x14ac:dyDescent="0.4">
      <c r="A21" s="137" t="s">
        <v>17</v>
      </c>
      <c r="B21" s="141" t="s">
        <v>74</v>
      </c>
      <c r="C21" s="141"/>
      <c r="D21" s="141"/>
      <c r="E21" s="141"/>
      <c r="F21" s="141"/>
      <c r="G21" s="141"/>
    </row>
    <row r="22" spans="1:7" ht="26.25" customHeight="1" x14ac:dyDescent="0.4">
      <c r="A22" s="137" t="s">
        <v>18</v>
      </c>
      <c r="B22" s="142">
        <v>42886</v>
      </c>
      <c r="C22" s="143"/>
      <c r="D22" s="144"/>
      <c r="E22" s="136"/>
      <c r="F22" s="136"/>
      <c r="G22" s="136"/>
    </row>
    <row r="23" spans="1:7" ht="26.25" customHeight="1" x14ac:dyDescent="0.4">
      <c r="A23" s="137" t="s">
        <v>19</v>
      </c>
      <c r="B23" s="142">
        <v>42887</v>
      </c>
      <c r="C23" s="143"/>
      <c r="D23" s="144"/>
      <c r="E23" s="136"/>
      <c r="F23" s="136"/>
      <c r="G23" s="136"/>
    </row>
    <row r="24" spans="1:7" ht="18.75" customHeight="1" x14ac:dyDescent="0.3">
      <c r="A24" s="137"/>
      <c r="B24" s="145"/>
      <c r="C24" s="145"/>
      <c r="D24" s="136"/>
      <c r="E24" s="136"/>
      <c r="F24" s="136"/>
      <c r="G24" s="136"/>
    </row>
    <row r="25" spans="1:7" ht="18.75" customHeight="1" x14ac:dyDescent="0.3">
      <c r="A25" s="146" t="s">
        <v>0</v>
      </c>
      <c r="B25" s="145"/>
      <c r="C25" s="145"/>
      <c r="D25" s="136"/>
      <c r="E25" s="136"/>
      <c r="F25" s="136"/>
      <c r="G25" s="136"/>
    </row>
    <row r="26" spans="1:7" ht="26.25" customHeight="1" x14ac:dyDescent="0.4">
      <c r="A26" s="147" t="s">
        <v>1</v>
      </c>
      <c r="B26" s="138" t="s">
        <v>72</v>
      </c>
      <c r="C26" s="138"/>
      <c r="D26" s="148"/>
      <c r="E26" s="136"/>
      <c r="F26" s="136"/>
      <c r="G26" s="136"/>
    </row>
    <row r="27" spans="1:7" ht="26.25" customHeight="1" x14ac:dyDescent="0.4">
      <c r="A27" s="149" t="s">
        <v>20</v>
      </c>
      <c r="B27" s="150" t="s">
        <v>73</v>
      </c>
      <c r="C27" s="150"/>
      <c r="D27" s="151"/>
      <c r="E27" s="136"/>
      <c r="F27" s="136"/>
      <c r="G27" s="136"/>
    </row>
    <row r="28" spans="1:7" ht="27" customHeight="1" thickBot="1" x14ac:dyDescent="0.45">
      <c r="A28" s="149" t="s">
        <v>3</v>
      </c>
      <c r="B28" s="152">
        <v>0.97399999999999998</v>
      </c>
      <c r="C28" s="153"/>
      <c r="D28" s="136"/>
      <c r="E28" s="136"/>
      <c r="F28" s="136"/>
      <c r="G28" s="136"/>
    </row>
    <row r="29" spans="1:7" ht="27" customHeight="1" thickBot="1" x14ac:dyDescent="0.45">
      <c r="A29" s="149" t="s">
        <v>21</v>
      </c>
      <c r="B29" s="154">
        <v>0</v>
      </c>
      <c r="C29" s="155" t="s">
        <v>22</v>
      </c>
      <c r="D29" s="156"/>
      <c r="E29" s="156"/>
      <c r="F29" s="156"/>
      <c r="G29" s="157"/>
    </row>
    <row r="30" spans="1:7" ht="19.5" customHeight="1" thickBot="1" x14ac:dyDescent="0.35">
      <c r="A30" s="149" t="s">
        <v>23</v>
      </c>
      <c r="B30" s="158">
        <f>B28-B29</f>
        <v>0.97399999999999998</v>
      </c>
      <c r="C30" s="158"/>
      <c r="D30" s="159"/>
      <c r="E30" s="159"/>
      <c r="F30" s="159"/>
      <c r="G30" s="159"/>
    </row>
    <row r="31" spans="1:7" ht="27" customHeight="1" thickBot="1" x14ac:dyDescent="0.45">
      <c r="A31" s="149" t="s">
        <v>24</v>
      </c>
      <c r="B31" s="160">
        <v>1</v>
      </c>
      <c r="C31" s="155" t="s">
        <v>25</v>
      </c>
      <c r="D31" s="156"/>
      <c r="E31" s="156"/>
      <c r="F31" s="156"/>
      <c r="G31" s="157"/>
    </row>
    <row r="32" spans="1:7" ht="27" customHeight="1" thickBot="1" x14ac:dyDescent="0.45">
      <c r="A32" s="149" t="s">
        <v>26</v>
      </c>
      <c r="B32" s="160">
        <v>1</v>
      </c>
      <c r="C32" s="155" t="s">
        <v>27</v>
      </c>
      <c r="D32" s="156"/>
      <c r="E32" s="156"/>
      <c r="F32" s="156"/>
      <c r="G32" s="157"/>
    </row>
    <row r="33" spans="1:7" ht="18.75" customHeight="1" x14ac:dyDescent="0.3">
      <c r="A33" s="149"/>
      <c r="B33" s="161"/>
      <c r="C33" s="161"/>
      <c r="D33" s="162"/>
      <c r="E33" s="162"/>
      <c r="F33" s="162"/>
      <c r="G33" s="162"/>
    </row>
    <row r="34" spans="1:7" ht="18.75" customHeight="1" x14ac:dyDescent="0.3">
      <c r="A34" s="149" t="s">
        <v>28</v>
      </c>
      <c r="B34" s="163">
        <f>B31/B32</f>
        <v>1</v>
      </c>
      <c r="C34" s="136" t="s">
        <v>29</v>
      </c>
      <c r="E34" s="136"/>
      <c r="F34" s="136"/>
      <c r="G34" s="136"/>
    </row>
    <row r="35" spans="1:7" ht="18.75" customHeight="1" x14ac:dyDescent="0.3">
      <c r="A35" s="149"/>
      <c r="B35" s="158"/>
      <c r="C35" s="158"/>
      <c r="D35" s="164"/>
      <c r="E35" s="164"/>
      <c r="F35" s="164"/>
      <c r="G35" s="164"/>
    </row>
    <row r="36" spans="1:7" ht="19.5" customHeight="1" thickBot="1" x14ac:dyDescent="0.35">
      <c r="A36" s="149"/>
      <c r="B36" s="158"/>
      <c r="C36" s="158"/>
      <c r="D36" s="164"/>
      <c r="E36" s="164"/>
      <c r="F36" s="164"/>
      <c r="G36" s="164"/>
    </row>
    <row r="37" spans="1:7" ht="23.25" customHeight="1" thickBot="1" x14ac:dyDescent="0.35">
      <c r="A37" s="149"/>
      <c r="B37" s="165" t="s">
        <v>30</v>
      </c>
      <c r="C37" s="165" t="s">
        <v>31</v>
      </c>
      <c r="D37" s="165" t="s">
        <v>32</v>
      </c>
      <c r="E37" s="165" t="s">
        <v>33</v>
      </c>
      <c r="F37" s="165" t="s">
        <v>34</v>
      </c>
      <c r="G37" s="165" t="s">
        <v>35</v>
      </c>
    </row>
    <row r="38" spans="1:7" ht="26.25" customHeight="1" x14ac:dyDescent="0.4">
      <c r="A38" s="166" t="s">
        <v>36</v>
      </c>
      <c r="B38" s="167">
        <v>5</v>
      </c>
      <c r="C38" s="167">
        <v>5</v>
      </c>
      <c r="D38" s="167">
        <v>5</v>
      </c>
      <c r="E38" s="167">
        <v>5</v>
      </c>
      <c r="F38" s="167"/>
      <c r="G38" s="167"/>
    </row>
    <row r="39" spans="1:7" ht="26.25" customHeight="1" x14ac:dyDescent="0.4">
      <c r="A39" s="168" t="s">
        <v>37</v>
      </c>
      <c r="B39" s="169">
        <v>1</v>
      </c>
      <c r="C39" s="169">
        <v>0.84</v>
      </c>
      <c r="D39" s="169">
        <v>0.6</v>
      </c>
      <c r="E39" s="169">
        <v>0.4</v>
      </c>
      <c r="F39" s="169"/>
      <c r="G39" s="169"/>
    </row>
    <row r="40" spans="1:7" ht="26.25" customHeight="1" x14ac:dyDescent="0.4">
      <c r="A40" s="168" t="s">
        <v>38</v>
      </c>
      <c r="B40" s="169">
        <v>1</v>
      </c>
      <c r="C40" s="169">
        <v>1</v>
      </c>
      <c r="D40" s="169">
        <v>1</v>
      </c>
      <c r="E40" s="169">
        <v>1</v>
      </c>
      <c r="F40" s="169"/>
      <c r="G40" s="169"/>
    </row>
    <row r="41" spans="1:7" ht="26.25" customHeight="1" x14ac:dyDescent="0.4">
      <c r="A41" s="168" t="s">
        <v>39</v>
      </c>
      <c r="B41" s="169">
        <v>1</v>
      </c>
      <c r="C41" s="169">
        <v>1</v>
      </c>
      <c r="D41" s="169">
        <v>1</v>
      </c>
      <c r="E41" s="169">
        <v>1</v>
      </c>
      <c r="F41" s="169"/>
      <c r="G41" s="169"/>
    </row>
    <row r="42" spans="1:7" ht="26.25" customHeight="1" x14ac:dyDescent="0.4">
      <c r="A42" s="168" t="s">
        <v>40</v>
      </c>
      <c r="B42" s="169">
        <v>1</v>
      </c>
      <c r="C42" s="169">
        <v>1</v>
      </c>
      <c r="D42" s="169">
        <v>1</v>
      </c>
      <c r="E42" s="169">
        <v>1</v>
      </c>
      <c r="F42" s="169"/>
      <c r="G42" s="169"/>
    </row>
    <row r="43" spans="1:7" ht="26.25" customHeight="1" x14ac:dyDescent="0.4">
      <c r="A43" s="168" t="s">
        <v>41</v>
      </c>
      <c r="B43" s="169">
        <v>1</v>
      </c>
      <c r="C43" s="169">
        <v>1</v>
      </c>
      <c r="D43" s="169">
        <v>1</v>
      </c>
      <c r="E43" s="169">
        <v>1</v>
      </c>
      <c r="F43" s="169"/>
      <c r="G43" s="169"/>
    </row>
    <row r="44" spans="1:7" ht="26.25" customHeight="1" x14ac:dyDescent="0.4">
      <c r="A44" s="168" t="s">
        <v>42</v>
      </c>
      <c r="B44" s="169">
        <v>1</v>
      </c>
      <c r="C44" s="169">
        <v>1</v>
      </c>
      <c r="D44" s="169">
        <v>1</v>
      </c>
      <c r="E44" s="169">
        <v>1</v>
      </c>
      <c r="F44" s="169"/>
      <c r="G44" s="169"/>
    </row>
    <row r="45" spans="1:7" ht="26.25" customHeight="1" x14ac:dyDescent="0.4">
      <c r="A45" s="168" t="s">
        <v>43</v>
      </c>
      <c r="B45" s="169">
        <v>1</v>
      </c>
      <c r="C45" s="169">
        <v>1</v>
      </c>
      <c r="D45" s="169">
        <v>1</v>
      </c>
      <c r="E45" s="169">
        <v>1</v>
      </c>
      <c r="F45" s="169"/>
      <c r="G45" s="169"/>
    </row>
    <row r="46" spans="1:7" ht="26.25" customHeight="1" x14ac:dyDescent="0.4">
      <c r="A46" s="168" t="s">
        <v>44</v>
      </c>
      <c r="B46" s="169">
        <v>1</v>
      </c>
      <c r="C46" s="169">
        <v>1</v>
      </c>
      <c r="D46" s="169">
        <v>1</v>
      </c>
      <c r="E46" s="169">
        <v>1</v>
      </c>
      <c r="F46" s="169"/>
      <c r="G46" s="169"/>
    </row>
    <row r="47" spans="1:7" ht="19.5" customHeight="1" thickBot="1" x14ac:dyDescent="0.35">
      <c r="A47" s="168" t="s">
        <v>45</v>
      </c>
      <c r="B47" s="170">
        <f t="shared" ref="B47:G47" si="0">(B46/B45)*(B44/B43)*(B42/B41)*(B40/B39)*B38</f>
        <v>5</v>
      </c>
      <c r="C47" s="170">
        <f t="shared" si="0"/>
        <v>5.9523809523809526</v>
      </c>
      <c r="D47" s="170">
        <f t="shared" si="0"/>
        <v>8.3333333333333339</v>
      </c>
      <c r="E47" s="170">
        <f t="shared" si="0"/>
        <v>12.5</v>
      </c>
      <c r="F47" s="170" t="e">
        <f t="shared" si="0"/>
        <v>#DIV/0!</v>
      </c>
      <c r="G47" s="170" t="e">
        <f t="shared" si="0"/>
        <v>#DIV/0!</v>
      </c>
    </row>
    <row r="48" spans="1:7" ht="18.75" customHeight="1" x14ac:dyDescent="0.2">
      <c r="A48" s="171" t="s">
        <v>46</v>
      </c>
      <c r="B48" s="172"/>
      <c r="C48" s="162"/>
    </row>
    <row r="49" spans="1:7" ht="19.5" customHeight="1" thickBot="1" x14ac:dyDescent="0.25">
      <c r="A49" s="173"/>
      <c r="B49" s="174"/>
      <c r="C49" s="162"/>
    </row>
    <row r="50" spans="1:7" ht="18.75" customHeight="1" x14ac:dyDescent="0.3">
      <c r="A50" s="136"/>
      <c r="B50" s="136"/>
      <c r="C50" s="136"/>
    </row>
    <row r="51" spans="1:7" ht="19.5" customHeight="1" thickBot="1" x14ac:dyDescent="0.35">
      <c r="A51" s="136"/>
      <c r="B51" s="136"/>
      <c r="C51" s="136"/>
    </row>
    <row r="52" spans="1:7" ht="23.25" customHeight="1" thickBot="1" x14ac:dyDescent="0.35">
      <c r="A52" s="136"/>
      <c r="B52" s="165" t="s">
        <v>30</v>
      </c>
      <c r="C52" s="165" t="s">
        <v>31</v>
      </c>
      <c r="D52" s="165" t="s">
        <v>32</v>
      </c>
      <c r="E52" s="165" t="s">
        <v>33</v>
      </c>
      <c r="F52" s="165" t="s">
        <v>34</v>
      </c>
      <c r="G52" s="165" t="s">
        <v>35</v>
      </c>
    </row>
    <row r="53" spans="1:7" ht="18.75" customHeight="1" x14ac:dyDescent="0.3">
      <c r="A53" s="175" t="s">
        <v>47</v>
      </c>
      <c r="B53" s="176" t="s">
        <v>48</v>
      </c>
      <c r="C53" s="176" t="s">
        <v>48</v>
      </c>
      <c r="D53" s="176" t="s">
        <v>48</v>
      </c>
      <c r="E53" s="176" t="s">
        <v>48</v>
      </c>
      <c r="F53" s="176" t="s">
        <v>48</v>
      </c>
      <c r="G53" s="176" t="s">
        <v>48</v>
      </c>
    </row>
    <row r="54" spans="1:7" ht="26.25" customHeight="1" x14ac:dyDescent="0.4">
      <c r="A54" s="177">
        <v>1</v>
      </c>
      <c r="B54" s="178">
        <v>242203682</v>
      </c>
      <c r="C54" s="178">
        <v>198428562</v>
      </c>
      <c r="D54" s="178">
        <v>157574115</v>
      </c>
      <c r="E54" s="178">
        <v>100724572</v>
      </c>
      <c r="F54" s="179"/>
      <c r="G54" s="178"/>
    </row>
    <row r="55" spans="1:7" ht="26.25" customHeight="1" x14ac:dyDescent="0.4">
      <c r="A55" s="180">
        <v>2</v>
      </c>
      <c r="B55" s="179">
        <v>240785007</v>
      </c>
      <c r="C55" s="179">
        <v>197692227</v>
      </c>
      <c r="D55" s="179">
        <v>155399742</v>
      </c>
      <c r="E55" s="179">
        <v>101069084</v>
      </c>
      <c r="F55" s="179"/>
      <c r="G55" s="179"/>
    </row>
    <row r="56" spans="1:7" ht="26.25" customHeight="1" x14ac:dyDescent="0.4">
      <c r="A56" s="180">
        <v>3</v>
      </c>
      <c r="B56" s="179">
        <v>242327875</v>
      </c>
      <c r="C56" s="179">
        <v>199210108</v>
      </c>
      <c r="D56" s="179">
        <v>155997027</v>
      </c>
      <c r="E56" s="179">
        <v>101525589</v>
      </c>
      <c r="F56" s="179"/>
      <c r="G56" s="179"/>
    </row>
    <row r="57" spans="1:7" ht="27" customHeight="1" thickBot="1" x14ac:dyDescent="0.45">
      <c r="A57" s="181">
        <v>4</v>
      </c>
      <c r="B57" s="179"/>
      <c r="C57" s="179"/>
      <c r="D57" s="179"/>
      <c r="E57" s="179"/>
      <c r="F57" s="179"/>
      <c r="G57" s="179"/>
    </row>
    <row r="58" spans="1:7" ht="28.5" customHeight="1" thickBot="1" x14ac:dyDescent="0.45">
      <c r="A58" s="182" t="s">
        <v>48</v>
      </c>
      <c r="B58" s="183">
        <f t="shared" ref="B58:G58" si="1">IF(ISBLANK(B38),"-",AVERAGE(B54:B57))</f>
        <v>241772188</v>
      </c>
      <c r="C58" s="183">
        <f t="shared" si="1"/>
        <v>198443632.33333334</v>
      </c>
      <c r="D58" s="183">
        <f t="shared" si="1"/>
        <v>156323628</v>
      </c>
      <c r="E58" s="183">
        <f t="shared" si="1"/>
        <v>101106415</v>
      </c>
      <c r="F58" s="183" t="str">
        <f t="shared" si="1"/>
        <v>-</v>
      </c>
      <c r="G58" s="183" t="str">
        <f t="shared" si="1"/>
        <v>-</v>
      </c>
    </row>
    <row r="59" spans="1:7" ht="27" customHeight="1" thickBot="1" x14ac:dyDescent="0.45">
      <c r="A59" s="184" t="s">
        <v>49</v>
      </c>
      <c r="B59" s="185">
        <f>IF(ISBLANK(B38),"-",$B$60/B47)</f>
        <v>1.2187661999999999</v>
      </c>
      <c r="C59" s="185">
        <f t="shared" ref="C59:G59" si="2">IF(ISBLANK(C38),"-",$B$60/C47)</f>
        <v>1.0237636079999999</v>
      </c>
      <c r="D59" s="185">
        <f t="shared" si="2"/>
        <v>0.73125971999999995</v>
      </c>
      <c r="E59" s="185">
        <f t="shared" si="2"/>
        <v>0.48750647999999996</v>
      </c>
      <c r="F59" s="185" t="str">
        <f t="shared" si="2"/>
        <v>-</v>
      </c>
      <c r="G59" s="185" t="str">
        <f t="shared" si="2"/>
        <v>-</v>
      </c>
    </row>
    <row r="60" spans="1:7" ht="18.75" customHeight="1" x14ac:dyDescent="0.3">
      <c r="A60" s="186" t="s">
        <v>50</v>
      </c>
      <c r="B60" s="187">
        <f>B61*$B$30/100</f>
        <v>6.0938309999999998</v>
      </c>
      <c r="C60" s="188"/>
      <c r="D60" s="188"/>
      <c r="E60" s="188"/>
      <c r="F60" s="188"/>
      <c r="G60" s="188"/>
    </row>
    <row r="61" spans="1:7" ht="19.5" customHeight="1" thickBot="1" x14ac:dyDescent="0.35">
      <c r="A61" s="186" t="s">
        <v>51</v>
      </c>
      <c r="B61" s="189">
        <f>B62*$B$34</f>
        <v>625.65</v>
      </c>
      <c r="C61" s="188"/>
      <c r="D61" s="188"/>
      <c r="E61" s="188"/>
      <c r="F61" s="188"/>
      <c r="G61" s="188"/>
    </row>
    <row r="62" spans="1:7" ht="26.25" customHeight="1" x14ac:dyDescent="0.4">
      <c r="A62" s="190" t="s">
        <v>52</v>
      </c>
      <c r="B62" s="191">
        <v>625.65</v>
      </c>
      <c r="C62" s="136"/>
      <c r="D62" s="192"/>
      <c r="E62" s="136"/>
      <c r="F62" s="136"/>
      <c r="G62" s="193"/>
    </row>
    <row r="63" spans="1:7" ht="18.75" customHeight="1" x14ac:dyDescent="0.3">
      <c r="A63" s="184" t="s">
        <v>53</v>
      </c>
      <c r="B63" s="194">
        <f>SLOPE(B58:G58,B59:G59)</f>
        <v>185801399.44093183</v>
      </c>
      <c r="D63" s="136"/>
      <c r="E63" s="136"/>
      <c r="F63" s="136"/>
      <c r="G63" s="136"/>
    </row>
    <row r="64" spans="1:7" ht="18.75" customHeight="1" x14ac:dyDescent="0.3">
      <c r="A64" s="184" t="s">
        <v>54</v>
      </c>
      <c r="B64" s="195">
        <f>INTERCEPT(B58:G58,B59:G59)</f>
        <v>13633055.291905701</v>
      </c>
      <c r="C64" s="196"/>
      <c r="D64" s="136"/>
      <c r="E64" s="136"/>
      <c r="F64" s="136"/>
      <c r="G64" s="136"/>
    </row>
    <row r="65" spans="1:8" ht="18.75" customHeight="1" x14ac:dyDescent="0.3">
      <c r="A65" s="184" t="s">
        <v>55</v>
      </c>
      <c r="B65" s="197">
        <f>CORREL(B58:E58,B59:E59)</f>
        <v>0.99591128130259055</v>
      </c>
      <c r="C65" s="196"/>
      <c r="D65" s="136"/>
      <c r="E65" s="136"/>
      <c r="F65" s="136"/>
      <c r="G65" s="136"/>
    </row>
    <row r="66" spans="1:8" ht="22.5" customHeight="1" thickBot="1" x14ac:dyDescent="0.35">
      <c r="A66" s="198" t="s">
        <v>56</v>
      </c>
      <c r="B66" s="199">
        <f>RSQ(B58:E58,B59:E59)</f>
        <v>0.99183928022576717</v>
      </c>
      <c r="C66" s="196"/>
      <c r="D66" s="136"/>
      <c r="E66" s="136"/>
      <c r="F66" s="136"/>
      <c r="G66" s="136"/>
    </row>
    <row r="67" spans="1:8" ht="18.75" customHeight="1" x14ac:dyDescent="0.3">
      <c r="A67" s="135"/>
      <c r="B67" s="196"/>
      <c r="C67" s="196"/>
      <c r="D67" s="136"/>
      <c r="E67" s="136"/>
      <c r="F67" s="136"/>
      <c r="G67" s="136"/>
    </row>
    <row r="68" spans="1:8" ht="18.75" customHeight="1" x14ac:dyDescent="0.3">
      <c r="A68" s="135" t="s">
        <v>0</v>
      </c>
      <c r="B68" s="196" t="s">
        <v>57</v>
      </c>
      <c r="C68" s="196"/>
      <c r="D68" s="136"/>
      <c r="E68" s="136"/>
      <c r="F68" s="136"/>
      <c r="G68" s="136"/>
    </row>
    <row r="69" spans="1:8" ht="18.75" customHeight="1" x14ac:dyDescent="0.3">
      <c r="A69" s="136" t="s">
        <v>58</v>
      </c>
      <c r="B69" s="200" t="str">
        <f>B21</f>
        <v>Each One patch having a surface of 6.670 cm2 contains nitroglycerine mg 26.6(releases 5 mg of nitroglycerine within 24 hours,approx.0.2mg/hour)</v>
      </c>
      <c r="C69" s="200"/>
      <c r="D69" s="136"/>
      <c r="E69" s="136"/>
      <c r="F69" s="136"/>
      <c r="G69" s="136"/>
    </row>
    <row r="70" spans="1:8" ht="26.25" customHeight="1" x14ac:dyDescent="0.4">
      <c r="A70" s="200" t="s">
        <v>59</v>
      </c>
      <c r="B70" s="152">
        <v>26.6</v>
      </c>
      <c r="C70" s="136" t="str">
        <f>B20</f>
        <v xml:space="preserve">NITROGLYCERINE </v>
      </c>
      <c r="E70" s="136"/>
      <c r="F70" s="136"/>
      <c r="G70" s="136"/>
    </row>
    <row r="71" spans="1:8" ht="17.25" customHeight="1" thickBot="1" x14ac:dyDescent="0.35">
      <c r="A71" s="201"/>
      <c r="B71" s="201"/>
      <c r="C71" s="201"/>
      <c r="D71" s="201"/>
      <c r="E71" s="202"/>
      <c r="F71" s="202"/>
      <c r="G71" s="202"/>
    </row>
    <row r="72" spans="1:8" ht="39.75" customHeight="1" thickBot="1" x14ac:dyDescent="0.45">
      <c r="A72" s="166" t="s">
        <v>60</v>
      </c>
      <c r="B72" s="167">
        <v>27</v>
      </c>
      <c r="C72" s="203" t="s">
        <v>61</v>
      </c>
      <c r="D72" s="204" t="s">
        <v>62</v>
      </c>
      <c r="E72" s="204" t="s">
        <v>63</v>
      </c>
      <c r="F72" s="205" t="s">
        <v>64</v>
      </c>
      <c r="G72" s="205" t="s">
        <v>65</v>
      </c>
      <c r="H72" s="206" t="s">
        <v>78</v>
      </c>
    </row>
    <row r="73" spans="1:8" ht="26.25" customHeight="1" x14ac:dyDescent="0.4">
      <c r="A73" s="168" t="s">
        <v>37</v>
      </c>
      <c r="B73" s="169">
        <v>1</v>
      </c>
      <c r="C73" s="207">
        <v>1</v>
      </c>
      <c r="D73" s="208">
        <v>155794437</v>
      </c>
      <c r="E73" s="209">
        <f t="shared" ref="E73:E82" si="3">IF(ISBLANK(D73),"-",(D73-$B$64)/$B$63)</f>
        <v>0.76512546264910597</v>
      </c>
      <c r="F73" s="209">
        <f t="shared" ref="F73:F82" si="4">IF(ISBLANK(D73),"-",E73*$B$81)</f>
        <v>20.658387491525861</v>
      </c>
      <c r="G73" s="210">
        <f t="shared" ref="G73:G82" si="5">IF(ISBLANK(D73),"-",F73/$B$70*100)</f>
        <v>77.663110870397972</v>
      </c>
      <c r="H73" s="210">
        <f>IF(ISBLANK(D73),"-",F73/$F$84*100)</f>
        <v>99.924594636605619</v>
      </c>
    </row>
    <row r="74" spans="1:8" ht="26.25" customHeight="1" x14ac:dyDescent="0.4">
      <c r="A74" s="168" t="s">
        <v>38</v>
      </c>
      <c r="B74" s="169">
        <v>1</v>
      </c>
      <c r="C74" s="211">
        <v>2</v>
      </c>
      <c r="D74" s="212">
        <v>155714343</v>
      </c>
      <c r="E74" s="213">
        <f t="shared" si="3"/>
        <v>0.7646943894696735</v>
      </c>
      <c r="F74" s="213">
        <f t="shared" si="4"/>
        <v>20.646748515681185</v>
      </c>
      <c r="G74" s="214">
        <f t="shared" si="5"/>
        <v>77.619355322109712</v>
      </c>
      <c r="H74" s="214">
        <f t="shared" ref="H74:H82" si="6">IF(ISBLANK(D74),"-",F74/$F$84*100)</f>
        <v>99.86829692490177</v>
      </c>
    </row>
    <row r="75" spans="1:8" ht="26.25" customHeight="1" x14ac:dyDescent="0.4">
      <c r="A75" s="168" t="s">
        <v>39</v>
      </c>
      <c r="B75" s="169">
        <v>1</v>
      </c>
      <c r="C75" s="211">
        <v>3</v>
      </c>
      <c r="D75" s="212">
        <v>155655362</v>
      </c>
      <c r="E75" s="213">
        <f t="shared" si="3"/>
        <v>0.76437694837301073</v>
      </c>
      <c r="F75" s="213">
        <f t="shared" si="4"/>
        <v>20.638177606071288</v>
      </c>
      <c r="G75" s="214">
        <f t="shared" si="5"/>
        <v>77.587133857410848</v>
      </c>
      <c r="H75" s="214">
        <f t="shared" si="6"/>
        <v>99.826839445764676</v>
      </c>
    </row>
    <row r="76" spans="1:8" ht="26.25" customHeight="1" x14ac:dyDescent="0.4">
      <c r="A76" s="168" t="s">
        <v>40</v>
      </c>
      <c r="B76" s="169">
        <v>1</v>
      </c>
      <c r="C76" s="211">
        <v>4</v>
      </c>
      <c r="D76" s="212">
        <v>155115234</v>
      </c>
      <c r="E76" s="213">
        <f t="shared" si="3"/>
        <v>0.761469930440825</v>
      </c>
      <c r="F76" s="213">
        <f t="shared" si="4"/>
        <v>20.559688121902276</v>
      </c>
      <c r="G76" s="214">
        <f t="shared" si="5"/>
        <v>77.292060608655163</v>
      </c>
      <c r="H76" s="214">
        <f t="shared" si="6"/>
        <v>99.447185908331406</v>
      </c>
    </row>
    <row r="77" spans="1:8" ht="26.25" customHeight="1" x14ac:dyDescent="0.4">
      <c r="A77" s="168" t="s">
        <v>41</v>
      </c>
      <c r="B77" s="169">
        <v>1</v>
      </c>
      <c r="C77" s="211">
        <v>5</v>
      </c>
      <c r="D77" s="212">
        <v>154931808</v>
      </c>
      <c r="E77" s="213">
        <f t="shared" si="3"/>
        <v>0.76048271505626963</v>
      </c>
      <c r="F77" s="213">
        <f t="shared" si="4"/>
        <v>20.533033306519279</v>
      </c>
      <c r="G77" s="214">
        <f t="shared" si="5"/>
        <v>77.19185453578676</v>
      </c>
      <c r="H77" s="214">
        <f t="shared" si="6"/>
        <v>99.318256599431948</v>
      </c>
    </row>
    <row r="78" spans="1:8" ht="26.25" customHeight="1" x14ac:dyDescent="0.4">
      <c r="A78" s="168" t="s">
        <v>42</v>
      </c>
      <c r="B78" s="169">
        <v>1</v>
      </c>
      <c r="C78" s="211">
        <v>6</v>
      </c>
      <c r="D78" s="212">
        <v>157410735</v>
      </c>
      <c r="E78" s="213">
        <f t="shared" si="3"/>
        <v>0.77382452522271072</v>
      </c>
      <c r="F78" s="213">
        <f t="shared" si="4"/>
        <v>20.893262181013188</v>
      </c>
      <c r="G78" s="214">
        <f t="shared" si="5"/>
        <v>78.546098424861611</v>
      </c>
      <c r="H78" s="214">
        <f t="shared" si="6"/>
        <v>101.06068321791659</v>
      </c>
    </row>
    <row r="79" spans="1:8" ht="26.25" customHeight="1" x14ac:dyDescent="0.4">
      <c r="A79" s="168" t="s">
        <v>43</v>
      </c>
      <c r="B79" s="169">
        <v>1</v>
      </c>
      <c r="C79" s="211">
        <v>7</v>
      </c>
      <c r="D79" s="212">
        <v>156001909</v>
      </c>
      <c r="E79" s="213">
        <f t="shared" si="3"/>
        <v>0.76624209578870706</v>
      </c>
      <c r="F79" s="213">
        <f t="shared" si="4"/>
        <v>20.68853658629509</v>
      </c>
      <c r="G79" s="214">
        <f t="shared" si="5"/>
        <v>77.776453331936423</v>
      </c>
      <c r="H79" s="214">
        <f t="shared" si="6"/>
        <v>100.070425770556</v>
      </c>
    </row>
    <row r="80" spans="1:8" ht="26.25" customHeight="1" x14ac:dyDescent="0.4">
      <c r="A80" s="168" t="s">
        <v>44</v>
      </c>
      <c r="B80" s="169">
        <v>1</v>
      </c>
      <c r="C80" s="211">
        <v>8</v>
      </c>
      <c r="D80" s="212">
        <v>156392265</v>
      </c>
      <c r="E80" s="213">
        <f t="shared" si="3"/>
        <v>0.7683430272196573</v>
      </c>
      <c r="F80" s="213">
        <f t="shared" si="4"/>
        <v>20.745261734930747</v>
      </c>
      <c r="G80" s="214">
        <f t="shared" si="5"/>
        <v>77.989705770416336</v>
      </c>
      <c r="H80" s="214">
        <f t="shared" si="6"/>
        <v>100.34480524404803</v>
      </c>
    </row>
    <row r="81" spans="1:8" ht="27" customHeight="1" thickBot="1" x14ac:dyDescent="0.45">
      <c r="A81" s="168" t="s">
        <v>45</v>
      </c>
      <c r="B81" s="170">
        <f>(B80/B79)*(B78/B77)*(B76/B75)*(B74/B73)*B72</f>
        <v>27</v>
      </c>
      <c r="C81" s="211">
        <v>9</v>
      </c>
      <c r="D81" s="212">
        <v>155007938</v>
      </c>
      <c r="E81" s="213">
        <f t="shared" si="3"/>
        <v>0.76089245362782543</v>
      </c>
      <c r="F81" s="213">
        <f t="shared" si="4"/>
        <v>20.544096247951288</v>
      </c>
      <c r="G81" s="214">
        <f t="shared" si="5"/>
        <v>77.233444541170243</v>
      </c>
      <c r="H81" s="214">
        <f t="shared" si="6"/>
        <v>99.371768033397231</v>
      </c>
    </row>
    <row r="82" spans="1:8" ht="27" customHeight="1" thickBot="1" x14ac:dyDescent="0.45">
      <c r="A82" s="171" t="s">
        <v>46</v>
      </c>
      <c r="B82" s="215"/>
      <c r="C82" s="216">
        <v>10</v>
      </c>
      <c r="D82" s="217">
        <v>156993121</v>
      </c>
      <c r="E82" s="218">
        <f t="shared" si="3"/>
        <v>0.7715768887611093</v>
      </c>
      <c r="F82" s="218">
        <f t="shared" si="4"/>
        <v>20.832575996549952</v>
      </c>
      <c r="G82" s="219">
        <f t="shared" si="5"/>
        <v>78.317954874247945</v>
      </c>
      <c r="H82" s="219">
        <f t="shared" si="6"/>
        <v>100.76714421904657</v>
      </c>
    </row>
    <row r="83" spans="1:8" ht="19.5" customHeight="1" thickBot="1" x14ac:dyDescent="0.35">
      <c r="A83" s="173"/>
      <c r="B83" s="220"/>
      <c r="C83" s="211"/>
      <c r="D83" s="188"/>
      <c r="E83" s="136"/>
      <c r="F83" s="202"/>
      <c r="G83" s="221"/>
    </row>
    <row r="84" spans="1:8" ht="26.25" customHeight="1" x14ac:dyDescent="0.4">
      <c r="A84" s="202"/>
      <c r="B84" s="202"/>
      <c r="C84" s="211"/>
      <c r="D84" s="222" t="s">
        <v>66</v>
      </c>
      <c r="E84" s="223">
        <f>AVERAGE(E73:E82)</f>
        <v>0.76570284366088948</v>
      </c>
      <c r="F84" s="223">
        <f>AVERAGE(F73:F82)</f>
        <v>20.673976778844018</v>
      </c>
      <c r="G84" s="224">
        <f>AVERAGE(G73:G82)</f>
        <v>77.721717213699293</v>
      </c>
      <c r="H84" s="224">
        <f>AVERAGE(H73:H82)</f>
        <v>99.999999999999986</v>
      </c>
    </row>
    <row r="85" spans="1:8" ht="26.25" customHeight="1" x14ac:dyDescent="0.4">
      <c r="A85" s="202"/>
      <c r="B85" s="202"/>
      <c r="C85" s="211"/>
      <c r="D85" s="225" t="s">
        <v>67</v>
      </c>
      <c r="E85" s="226">
        <f>STDEV(E73:E82)/E84</f>
        <v>5.8266425642684175E-3</v>
      </c>
      <c r="F85" s="226">
        <f>STDEV(F73:F82)/F84</f>
        <v>5.826642564268408E-3</v>
      </c>
      <c r="G85" s="227">
        <f>STDEV(G73:G82)/G84</f>
        <v>5.8266425642684591E-3</v>
      </c>
      <c r="H85" s="227">
        <f>STDEV(H73:H82)/H84</f>
        <v>5.8266425642684158E-3</v>
      </c>
    </row>
    <row r="86" spans="1:8" ht="27" customHeight="1" thickBot="1" x14ac:dyDescent="0.45">
      <c r="A86" s="202"/>
      <c r="B86" s="202"/>
      <c r="C86" s="216"/>
      <c r="D86" s="228" t="s">
        <v>4</v>
      </c>
      <c r="E86" s="229">
        <f>COUNT(E73:E82)</f>
        <v>10</v>
      </c>
      <c r="F86" s="229">
        <f>COUNT(F73:F82)</f>
        <v>10</v>
      </c>
      <c r="G86" s="230">
        <f>COUNT(G73:G82)</f>
        <v>10</v>
      </c>
      <c r="H86" s="230">
        <f>COUNT(H73:H82)</f>
        <v>10</v>
      </c>
    </row>
    <row r="87" spans="1:8" ht="18.75" customHeight="1" x14ac:dyDescent="0.3">
      <c r="A87" s="202"/>
      <c r="B87" s="136"/>
      <c r="C87" s="136"/>
      <c r="D87" s="231"/>
      <c r="E87" s="232"/>
      <c r="F87" s="136"/>
      <c r="G87" s="233"/>
    </row>
    <row r="88" spans="1:8" ht="26.25" customHeight="1" x14ac:dyDescent="0.4">
      <c r="A88" s="147" t="s">
        <v>68</v>
      </c>
      <c r="B88" s="149" t="s">
        <v>69</v>
      </c>
      <c r="C88" s="158" t="str">
        <f>B20</f>
        <v xml:space="preserve">NITROGLYCERINE </v>
      </c>
      <c r="D88" s="136" t="s">
        <v>70</v>
      </c>
      <c r="E88" s="136"/>
      <c r="G88" s="234">
        <f>G84</f>
        <v>77.721717213699293</v>
      </c>
    </row>
    <row r="89" spans="1:8" ht="18.75" customHeight="1" x14ac:dyDescent="0.3">
      <c r="A89" s="147"/>
      <c r="B89" s="149"/>
      <c r="C89" s="149"/>
      <c r="D89" s="158"/>
      <c r="E89" s="158"/>
      <c r="F89" s="136"/>
      <c r="G89" s="136"/>
    </row>
    <row r="90" spans="1:8" ht="19.5" customHeight="1" thickBot="1" x14ac:dyDescent="0.35">
      <c r="A90" s="235"/>
      <c r="B90" s="235"/>
      <c r="C90" s="235"/>
      <c r="D90" s="236"/>
      <c r="E90" s="236"/>
      <c r="F90" s="236"/>
      <c r="G90" s="236"/>
    </row>
    <row r="91" spans="1:8" ht="18.75" customHeight="1" x14ac:dyDescent="0.3">
      <c r="A91" s="136"/>
      <c r="B91" s="237" t="s">
        <v>5</v>
      </c>
      <c r="C91" s="237"/>
      <c r="D91" s="237"/>
      <c r="E91" s="238" t="s">
        <v>6</v>
      </c>
      <c r="F91" s="239"/>
      <c r="G91" s="238" t="s">
        <v>7</v>
      </c>
    </row>
    <row r="92" spans="1:8" ht="60" customHeight="1" x14ac:dyDescent="0.3">
      <c r="A92" s="147" t="s">
        <v>8</v>
      </c>
      <c r="B92" s="240" t="s">
        <v>80</v>
      </c>
      <c r="C92" s="240"/>
      <c r="D92" s="136"/>
      <c r="E92" s="240" t="s">
        <v>81</v>
      </c>
      <c r="F92" s="136"/>
      <c r="G92" s="240"/>
    </row>
    <row r="93" spans="1:8" ht="60" customHeight="1" x14ac:dyDescent="0.3">
      <c r="A93" s="147" t="s">
        <v>9</v>
      </c>
      <c r="B93" s="241"/>
      <c r="C93" s="241"/>
      <c r="D93" s="137"/>
      <c r="E93" s="241"/>
      <c r="F93" s="136"/>
      <c r="G93" s="242"/>
    </row>
    <row r="250" spans="1:1" x14ac:dyDescent="0.2">
      <c r="A250" s="130">
        <v>0</v>
      </c>
    </row>
  </sheetData>
  <sheetProtection formatCells="0" formatColumns="0"/>
  <mergeCells count="14">
    <mergeCell ref="A82:B83"/>
    <mergeCell ref="B91:D91"/>
    <mergeCell ref="B26:C26"/>
    <mergeCell ref="B27:C27"/>
    <mergeCell ref="C29:G29"/>
    <mergeCell ref="C31:G31"/>
    <mergeCell ref="C32:G32"/>
    <mergeCell ref="A48:B49"/>
    <mergeCell ref="A1:G7"/>
    <mergeCell ref="A8:G15"/>
    <mergeCell ref="A16:G16"/>
    <mergeCell ref="B18:F18"/>
    <mergeCell ref="B20:D20"/>
    <mergeCell ref="B21:G21"/>
  </mergeCells>
  <pageMargins left="0.7" right="0.7" top="0.75" bottom="0.75" header="0.3" footer="0.3"/>
  <pageSetup scale="32" orientation="portrait" horizontalDpi="4294967295" verticalDpi="4294967295" r:id="rId1"/>
  <headerFooter>
    <oddHeader>&amp;LVer 2&amp;CPage &amp;P of &amp;N&amp;R&amp;D &amp;T</oddHeader>
    <oddFooter>&amp;LNQCL/ADDO/014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0"/>
  <sheetViews>
    <sheetView view="pageBreakPreview" topLeftCell="A68" zoomScale="70" zoomScaleNormal="70" workbookViewId="0">
      <selection activeCell="B85" sqref="B85"/>
    </sheetView>
  </sheetViews>
  <sheetFormatPr defaultRowHeight="12.75" x14ac:dyDescent="0.2"/>
  <cols>
    <col min="1" max="1" width="54.85546875" customWidth="1"/>
    <col min="2" max="7" width="30.7109375" customWidth="1"/>
    <col min="8" max="8" width="25.85546875" customWidth="1"/>
  </cols>
  <sheetData>
    <row r="1" spans="1:7" ht="15" customHeight="1" x14ac:dyDescent="0.2">
      <c r="A1" s="110" t="s">
        <v>10</v>
      </c>
      <c r="B1" s="110"/>
      <c r="C1" s="110"/>
      <c r="D1" s="110"/>
      <c r="E1" s="110"/>
      <c r="F1" s="110"/>
      <c r="G1" s="110"/>
    </row>
    <row r="2" spans="1:7" ht="15" customHeight="1" x14ac:dyDescent="0.2">
      <c r="A2" s="110"/>
      <c r="B2" s="110"/>
      <c r="C2" s="110"/>
      <c r="D2" s="110"/>
      <c r="E2" s="110"/>
      <c r="F2" s="110"/>
      <c r="G2" s="110"/>
    </row>
    <row r="3" spans="1:7" ht="15" customHeight="1" x14ac:dyDescent="0.2">
      <c r="A3" s="110"/>
      <c r="B3" s="110"/>
      <c r="C3" s="110"/>
      <c r="D3" s="110"/>
      <c r="E3" s="110"/>
      <c r="F3" s="110"/>
      <c r="G3" s="110"/>
    </row>
    <row r="4" spans="1:7" ht="15" customHeight="1" x14ac:dyDescent="0.2">
      <c r="A4" s="110"/>
      <c r="B4" s="110"/>
      <c r="C4" s="110"/>
      <c r="D4" s="110"/>
      <c r="E4" s="110"/>
      <c r="F4" s="110"/>
      <c r="G4" s="110"/>
    </row>
    <row r="5" spans="1:7" ht="15" customHeight="1" x14ac:dyDescent="0.2">
      <c r="A5" s="110"/>
      <c r="B5" s="110"/>
      <c r="C5" s="110"/>
      <c r="D5" s="110"/>
      <c r="E5" s="110"/>
      <c r="F5" s="110"/>
      <c r="G5" s="110"/>
    </row>
    <row r="6" spans="1:7" ht="15" customHeight="1" x14ac:dyDescent="0.2">
      <c r="A6" s="110"/>
      <c r="B6" s="110"/>
      <c r="C6" s="110"/>
      <c r="D6" s="110"/>
      <c r="E6" s="110"/>
      <c r="F6" s="110"/>
      <c r="G6" s="110"/>
    </row>
    <row r="7" spans="1:7" ht="15" customHeight="1" x14ac:dyDescent="0.2">
      <c r="A7" s="110"/>
      <c r="B7" s="110"/>
      <c r="C7" s="110"/>
      <c r="D7" s="110"/>
      <c r="E7" s="110"/>
      <c r="F7" s="110"/>
      <c r="G7" s="110"/>
    </row>
    <row r="8" spans="1:7" ht="15" customHeight="1" x14ac:dyDescent="0.2">
      <c r="A8" s="111" t="s">
        <v>11</v>
      </c>
      <c r="B8" s="111"/>
      <c r="C8" s="111"/>
      <c r="D8" s="111"/>
      <c r="E8" s="111"/>
      <c r="F8" s="111"/>
      <c r="G8" s="111"/>
    </row>
    <row r="9" spans="1:7" ht="15" customHeight="1" x14ac:dyDescent="0.2">
      <c r="A9" s="111"/>
      <c r="B9" s="111"/>
      <c r="C9" s="111"/>
      <c r="D9" s="111"/>
      <c r="E9" s="111"/>
      <c r="F9" s="111"/>
      <c r="G9" s="111"/>
    </row>
    <row r="10" spans="1:7" ht="15" customHeight="1" x14ac:dyDescent="0.2">
      <c r="A10" s="111"/>
      <c r="B10" s="111"/>
      <c r="C10" s="111"/>
      <c r="D10" s="111"/>
      <c r="E10" s="111"/>
      <c r="F10" s="111"/>
      <c r="G10" s="111"/>
    </row>
    <row r="11" spans="1:7" ht="15" customHeight="1" x14ac:dyDescent="0.2">
      <c r="A11" s="111"/>
      <c r="B11" s="111"/>
      <c r="C11" s="111"/>
      <c r="D11" s="111"/>
      <c r="E11" s="111"/>
      <c r="F11" s="111"/>
      <c r="G11" s="111"/>
    </row>
    <row r="12" spans="1:7" ht="15" customHeight="1" x14ac:dyDescent="0.2">
      <c r="A12" s="111"/>
      <c r="B12" s="111"/>
      <c r="C12" s="111"/>
      <c r="D12" s="111"/>
      <c r="E12" s="111"/>
      <c r="F12" s="111"/>
      <c r="G12" s="111"/>
    </row>
    <row r="13" spans="1:7" ht="15" customHeight="1" x14ac:dyDescent="0.2">
      <c r="A13" s="111"/>
      <c r="B13" s="111"/>
      <c r="C13" s="111"/>
      <c r="D13" s="111"/>
      <c r="E13" s="111"/>
      <c r="F13" s="111"/>
      <c r="G13" s="111"/>
    </row>
    <row r="14" spans="1:7" ht="15" customHeight="1" x14ac:dyDescent="0.2">
      <c r="A14" s="111"/>
      <c r="B14" s="111"/>
      <c r="C14" s="111"/>
      <c r="D14" s="111"/>
      <c r="E14" s="111"/>
      <c r="F14" s="111"/>
      <c r="G14" s="111"/>
    </row>
    <row r="15" spans="1:7" ht="15.75" customHeight="1" x14ac:dyDescent="0.2">
      <c r="A15" s="112"/>
      <c r="B15" s="112"/>
      <c r="C15" s="112"/>
      <c r="D15" s="112"/>
      <c r="E15" s="112"/>
      <c r="F15" s="112"/>
      <c r="G15" s="112"/>
    </row>
    <row r="16" spans="1:7" ht="19.5" customHeight="1" x14ac:dyDescent="0.3">
      <c r="A16" s="125" t="s">
        <v>12</v>
      </c>
      <c r="B16" s="126"/>
      <c r="C16" s="126"/>
      <c r="D16" s="126"/>
      <c r="E16" s="126"/>
      <c r="F16" s="126"/>
      <c r="G16" s="126"/>
    </row>
    <row r="17" spans="1:7" ht="18.75" customHeight="1" x14ac:dyDescent="0.3">
      <c r="A17" s="2" t="s">
        <v>13</v>
      </c>
      <c r="B17" s="2"/>
      <c r="C17" s="2"/>
      <c r="D17" s="1"/>
      <c r="E17" s="1"/>
      <c r="F17" s="1"/>
      <c r="G17" s="1"/>
    </row>
    <row r="18" spans="1:7" ht="26.25" customHeight="1" x14ac:dyDescent="0.4">
      <c r="A18" s="3" t="s">
        <v>14</v>
      </c>
      <c r="B18" s="117" t="s">
        <v>2</v>
      </c>
      <c r="C18" s="117"/>
      <c r="D18" s="117"/>
      <c r="E18" s="117"/>
      <c r="F18" s="117"/>
      <c r="G18" s="1"/>
    </row>
    <row r="19" spans="1:7" ht="26.25" customHeight="1" x14ac:dyDescent="0.4">
      <c r="A19" s="3" t="s">
        <v>15</v>
      </c>
      <c r="B19" s="64" t="s">
        <v>75</v>
      </c>
      <c r="C19" s="103">
        <v>37</v>
      </c>
      <c r="F19" s="1"/>
      <c r="G19" s="1"/>
    </row>
    <row r="20" spans="1:7" ht="26.25" customHeight="1" x14ac:dyDescent="0.4">
      <c r="A20" s="3" t="s">
        <v>16</v>
      </c>
      <c r="B20" s="127" t="s">
        <v>71</v>
      </c>
      <c r="C20" s="127"/>
      <c r="D20" s="127"/>
      <c r="E20" s="1"/>
      <c r="F20" s="1"/>
      <c r="G20" s="1"/>
    </row>
    <row r="21" spans="1:7" ht="26.25" customHeight="1" x14ac:dyDescent="0.4">
      <c r="A21" s="3" t="s">
        <v>17</v>
      </c>
      <c r="B21" s="116" t="s">
        <v>74</v>
      </c>
      <c r="C21" s="116"/>
      <c r="D21" s="116"/>
      <c r="E21" s="116"/>
      <c r="F21" s="116"/>
      <c r="G21" s="116"/>
    </row>
    <row r="22" spans="1:7" ht="26.25" customHeight="1" x14ac:dyDescent="0.4">
      <c r="A22" s="3" t="s">
        <v>18</v>
      </c>
      <c r="B22" s="4">
        <v>42913</v>
      </c>
      <c r="C22" s="100"/>
      <c r="D22" s="5"/>
      <c r="E22" s="1"/>
      <c r="F22" s="1"/>
      <c r="G22" s="1"/>
    </row>
    <row r="23" spans="1:7" ht="26.25" customHeight="1" x14ac:dyDescent="0.4">
      <c r="A23" s="3" t="s">
        <v>19</v>
      </c>
      <c r="B23" s="4">
        <v>42915</v>
      </c>
      <c r="C23" s="100"/>
      <c r="D23" s="5"/>
      <c r="E23" s="1"/>
      <c r="F23" s="1"/>
      <c r="G23" s="1"/>
    </row>
    <row r="24" spans="1:7" ht="18.75" customHeight="1" x14ac:dyDescent="0.3">
      <c r="A24" s="3"/>
      <c r="B24" s="6"/>
      <c r="C24" s="6"/>
      <c r="D24" s="1"/>
      <c r="E24" s="1"/>
      <c r="F24" s="1"/>
      <c r="G24" s="1"/>
    </row>
    <row r="25" spans="1:7" ht="18.75" customHeight="1" x14ac:dyDescent="0.3">
      <c r="A25" s="7" t="s">
        <v>0</v>
      </c>
      <c r="B25" s="6"/>
      <c r="C25" s="6"/>
      <c r="D25" s="1"/>
      <c r="E25" s="1"/>
      <c r="F25" s="1"/>
      <c r="G25" s="1"/>
    </row>
    <row r="26" spans="1:7" ht="26.25" customHeight="1" x14ac:dyDescent="0.4">
      <c r="A26" s="8" t="s">
        <v>1</v>
      </c>
      <c r="B26" s="117" t="s">
        <v>72</v>
      </c>
      <c r="C26" s="117"/>
      <c r="D26" s="101"/>
      <c r="E26" s="1"/>
      <c r="F26" s="1"/>
      <c r="G26" s="1"/>
    </row>
    <row r="27" spans="1:7" ht="26.25" customHeight="1" x14ac:dyDescent="0.4">
      <c r="A27" s="9" t="s">
        <v>20</v>
      </c>
      <c r="B27" s="116" t="s">
        <v>73</v>
      </c>
      <c r="C27" s="116"/>
      <c r="D27" s="102"/>
      <c r="E27" s="1"/>
      <c r="F27" s="1"/>
      <c r="G27" s="1"/>
    </row>
    <row r="28" spans="1:7" ht="27" customHeight="1" x14ac:dyDescent="0.4">
      <c r="A28" s="9" t="s">
        <v>3</v>
      </c>
      <c r="B28" s="10">
        <v>0.97399999999999998</v>
      </c>
      <c r="C28" s="99"/>
      <c r="D28" s="1"/>
      <c r="E28" s="1"/>
      <c r="F28" s="1"/>
      <c r="G28" s="1"/>
    </row>
    <row r="29" spans="1:7" ht="27" customHeight="1" x14ac:dyDescent="0.4">
      <c r="A29" s="9" t="s">
        <v>21</v>
      </c>
      <c r="B29" s="11">
        <v>0</v>
      </c>
      <c r="C29" s="113" t="s">
        <v>22</v>
      </c>
      <c r="D29" s="114"/>
      <c r="E29" s="114"/>
      <c r="F29" s="114"/>
      <c r="G29" s="115"/>
    </row>
    <row r="30" spans="1:7" ht="19.5" customHeight="1" x14ac:dyDescent="0.3">
      <c r="A30" s="9" t="s">
        <v>23</v>
      </c>
      <c r="B30" s="13">
        <f>B28-B29</f>
        <v>0.97399999999999998</v>
      </c>
      <c r="C30" s="13"/>
      <c r="D30" s="14"/>
      <c r="E30" s="14"/>
      <c r="F30" s="14"/>
      <c r="G30" s="14"/>
    </row>
    <row r="31" spans="1:7" ht="27" customHeight="1" x14ac:dyDescent="0.4">
      <c r="A31" s="9" t="s">
        <v>24</v>
      </c>
      <c r="B31" s="15">
        <v>1</v>
      </c>
      <c r="C31" s="113" t="s">
        <v>25</v>
      </c>
      <c r="D31" s="114"/>
      <c r="E31" s="114"/>
      <c r="F31" s="114"/>
      <c r="G31" s="115"/>
    </row>
    <row r="32" spans="1:7" ht="27" customHeight="1" x14ac:dyDescent="0.4">
      <c r="A32" s="9" t="s">
        <v>26</v>
      </c>
      <c r="B32" s="15">
        <v>1</v>
      </c>
      <c r="C32" s="113" t="s">
        <v>27</v>
      </c>
      <c r="D32" s="114"/>
      <c r="E32" s="114"/>
      <c r="F32" s="114"/>
      <c r="G32" s="115"/>
    </row>
    <row r="33" spans="1:7" ht="18.75" customHeight="1" x14ac:dyDescent="0.3">
      <c r="A33" s="9"/>
      <c r="B33" s="16"/>
      <c r="C33" s="16"/>
      <c r="D33" s="17"/>
      <c r="E33" s="17"/>
      <c r="F33" s="17"/>
      <c r="G33" s="17"/>
    </row>
    <row r="34" spans="1:7" ht="18.75" customHeight="1" x14ac:dyDescent="0.3">
      <c r="A34" s="9" t="s">
        <v>28</v>
      </c>
      <c r="B34" s="18">
        <f>B31/B32</f>
        <v>1</v>
      </c>
      <c r="C34" s="1" t="s">
        <v>29</v>
      </c>
      <c r="E34" s="1"/>
      <c r="F34" s="1"/>
      <c r="G34" s="1"/>
    </row>
    <row r="35" spans="1:7" ht="18.75" customHeight="1" x14ac:dyDescent="0.3">
      <c r="A35" s="9"/>
      <c r="B35" s="13"/>
      <c r="C35" s="13"/>
      <c r="D35" s="12"/>
      <c r="E35" s="12"/>
      <c r="F35" s="12"/>
      <c r="G35" s="12"/>
    </row>
    <row r="36" spans="1:7" ht="19.5" customHeight="1" x14ac:dyDescent="0.3">
      <c r="A36" s="9"/>
      <c r="B36" s="13"/>
      <c r="C36" s="13"/>
      <c r="D36" s="12"/>
      <c r="E36" s="12"/>
      <c r="F36" s="12"/>
      <c r="G36" s="12"/>
    </row>
    <row r="37" spans="1:7" ht="23.25" customHeight="1" x14ac:dyDescent="0.3">
      <c r="A37" s="9"/>
      <c r="B37" s="65" t="s">
        <v>30</v>
      </c>
      <c r="C37" s="65" t="s">
        <v>31</v>
      </c>
      <c r="D37" s="65" t="s">
        <v>32</v>
      </c>
      <c r="E37" s="65" t="s">
        <v>33</v>
      </c>
      <c r="F37" s="65" t="s">
        <v>34</v>
      </c>
      <c r="G37" s="65" t="s">
        <v>35</v>
      </c>
    </row>
    <row r="38" spans="1:7" ht="26.25" customHeight="1" x14ac:dyDescent="0.4">
      <c r="A38" s="19" t="s">
        <v>36</v>
      </c>
      <c r="B38" s="20">
        <v>5</v>
      </c>
      <c r="C38" s="20">
        <v>5</v>
      </c>
      <c r="D38" s="20">
        <v>5</v>
      </c>
      <c r="E38" s="20">
        <v>5</v>
      </c>
      <c r="F38" s="20"/>
      <c r="G38" s="20"/>
    </row>
    <row r="39" spans="1:7" ht="26.25" customHeight="1" x14ac:dyDescent="0.4">
      <c r="A39" s="21" t="s">
        <v>37</v>
      </c>
      <c r="B39" s="22">
        <v>1</v>
      </c>
      <c r="C39" s="22">
        <v>0.84</v>
      </c>
      <c r="D39" s="22">
        <v>0.6</v>
      </c>
      <c r="E39" s="22">
        <v>0.4</v>
      </c>
      <c r="F39" s="22"/>
      <c r="G39" s="22"/>
    </row>
    <row r="40" spans="1:7" ht="26.25" customHeight="1" x14ac:dyDescent="0.4">
      <c r="A40" s="21" t="s">
        <v>38</v>
      </c>
      <c r="B40" s="22">
        <v>1</v>
      </c>
      <c r="C40" s="22">
        <v>1</v>
      </c>
      <c r="D40" s="22">
        <v>1</v>
      </c>
      <c r="E40" s="22">
        <v>1</v>
      </c>
      <c r="F40" s="22"/>
      <c r="G40" s="22"/>
    </row>
    <row r="41" spans="1:7" ht="26.25" customHeight="1" x14ac:dyDescent="0.4">
      <c r="A41" s="21" t="s">
        <v>39</v>
      </c>
      <c r="B41" s="22">
        <v>1</v>
      </c>
      <c r="C41" s="22">
        <v>1</v>
      </c>
      <c r="D41" s="22">
        <v>1</v>
      </c>
      <c r="E41" s="22">
        <v>1</v>
      </c>
      <c r="F41" s="22"/>
      <c r="G41" s="22"/>
    </row>
    <row r="42" spans="1:7" ht="26.25" customHeight="1" x14ac:dyDescent="0.4">
      <c r="A42" s="21" t="s">
        <v>40</v>
      </c>
      <c r="B42" s="22">
        <v>1</v>
      </c>
      <c r="C42" s="22">
        <v>1</v>
      </c>
      <c r="D42" s="22">
        <v>1</v>
      </c>
      <c r="E42" s="22">
        <v>1</v>
      </c>
      <c r="F42" s="22"/>
      <c r="G42" s="22"/>
    </row>
    <row r="43" spans="1:7" ht="26.25" customHeight="1" x14ac:dyDescent="0.4">
      <c r="A43" s="21" t="s">
        <v>41</v>
      </c>
      <c r="B43" s="22">
        <v>1</v>
      </c>
      <c r="C43" s="22">
        <v>1</v>
      </c>
      <c r="D43" s="22">
        <v>1</v>
      </c>
      <c r="E43" s="22">
        <v>1</v>
      </c>
      <c r="F43" s="22"/>
      <c r="G43" s="22"/>
    </row>
    <row r="44" spans="1:7" ht="26.25" customHeight="1" x14ac:dyDescent="0.4">
      <c r="A44" s="21" t="s">
        <v>42</v>
      </c>
      <c r="B44" s="22">
        <v>1</v>
      </c>
      <c r="C44" s="22">
        <v>1</v>
      </c>
      <c r="D44" s="22">
        <v>1</v>
      </c>
      <c r="E44" s="22">
        <v>1</v>
      </c>
      <c r="F44" s="22"/>
      <c r="G44" s="22"/>
    </row>
    <row r="45" spans="1:7" ht="26.25" customHeight="1" x14ac:dyDescent="0.4">
      <c r="A45" s="21" t="s">
        <v>43</v>
      </c>
      <c r="B45" s="22">
        <v>1</v>
      </c>
      <c r="C45" s="22">
        <v>1</v>
      </c>
      <c r="D45" s="22">
        <v>1</v>
      </c>
      <c r="E45" s="22">
        <v>1</v>
      </c>
      <c r="F45" s="22"/>
      <c r="G45" s="22"/>
    </row>
    <row r="46" spans="1:7" ht="26.25" customHeight="1" x14ac:dyDescent="0.4">
      <c r="A46" s="21" t="s">
        <v>44</v>
      </c>
      <c r="B46" s="22">
        <v>1</v>
      </c>
      <c r="C46" s="22">
        <v>1</v>
      </c>
      <c r="D46" s="22">
        <v>1</v>
      </c>
      <c r="E46" s="22">
        <v>1</v>
      </c>
      <c r="F46" s="22"/>
      <c r="G46" s="22"/>
    </row>
    <row r="47" spans="1:7" ht="19.5" customHeight="1" x14ac:dyDescent="0.3">
      <c r="A47" s="21" t="s">
        <v>45</v>
      </c>
      <c r="B47" s="34">
        <f t="shared" ref="B47:G47" si="0">(B46/B45)*(B44/B43)*(B42/B41)*(B40/B39)*B38</f>
        <v>5</v>
      </c>
      <c r="C47" s="34">
        <f t="shared" si="0"/>
        <v>5.9523809523809526</v>
      </c>
      <c r="D47" s="34">
        <f t="shared" si="0"/>
        <v>8.3333333333333339</v>
      </c>
      <c r="E47" s="34">
        <f t="shared" si="0"/>
        <v>12.5</v>
      </c>
      <c r="F47" s="34" t="e">
        <f t="shared" si="0"/>
        <v>#DIV/0!</v>
      </c>
      <c r="G47" s="34" t="e">
        <f t="shared" si="0"/>
        <v>#DIV/0!</v>
      </c>
    </row>
    <row r="48" spans="1:7" ht="18.75" customHeight="1" x14ac:dyDescent="0.2">
      <c r="A48" s="119" t="s">
        <v>46</v>
      </c>
      <c r="B48" s="123"/>
      <c r="C48" s="17"/>
    </row>
    <row r="49" spans="1:7" ht="19.5" customHeight="1" x14ac:dyDescent="0.2">
      <c r="A49" s="121"/>
      <c r="B49" s="124"/>
      <c r="C49" s="17"/>
    </row>
    <row r="50" spans="1:7" ht="18.75" customHeight="1" x14ac:dyDescent="0.3">
      <c r="A50" s="1"/>
      <c r="B50" s="1"/>
      <c r="C50" s="1"/>
    </row>
    <row r="51" spans="1:7" ht="19.5" customHeight="1" x14ac:dyDescent="0.3">
      <c r="A51" s="1"/>
      <c r="B51" s="1"/>
      <c r="C51" s="1"/>
    </row>
    <row r="52" spans="1:7" ht="23.25" customHeight="1" x14ac:dyDescent="0.3">
      <c r="A52" s="1"/>
      <c r="B52" s="65" t="s">
        <v>30</v>
      </c>
      <c r="C52" s="65" t="s">
        <v>31</v>
      </c>
      <c r="D52" s="65" t="s">
        <v>32</v>
      </c>
      <c r="E52" s="65" t="s">
        <v>33</v>
      </c>
      <c r="F52" s="65" t="s">
        <v>34</v>
      </c>
      <c r="G52" s="65" t="s">
        <v>35</v>
      </c>
    </row>
    <row r="53" spans="1:7" ht="18.75" customHeight="1" x14ac:dyDescent="0.3">
      <c r="A53" s="23" t="s">
        <v>47</v>
      </c>
      <c r="B53" s="24" t="s">
        <v>48</v>
      </c>
      <c r="C53" s="24" t="s">
        <v>48</v>
      </c>
      <c r="D53" s="24" t="s">
        <v>48</v>
      </c>
      <c r="E53" s="24" t="s">
        <v>48</v>
      </c>
      <c r="F53" s="24" t="s">
        <v>48</v>
      </c>
      <c r="G53" s="24" t="s">
        <v>48</v>
      </c>
    </row>
    <row r="54" spans="1:7" ht="26.25" customHeight="1" x14ac:dyDescent="0.4">
      <c r="A54" s="25">
        <v>1</v>
      </c>
      <c r="B54" s="26">
        <v>186549619</v>
      </c>
      <c r="C54" s="26">
        <v>161329338</v>
      </c>
      <c r="D54" s="26">
        <v>108195426</v>
      </c>
      <c r="E54" s="26">
        <v>75680344</v>
      </c>
      <c r="F54" s="28"/>
      <c r="G54" s="26"/>
    </row>
    <row r="55" spans="1:7" ht="26.25" customHeight="1" x14ac:dyDescent="0.4">
      <c r="A55" s="27">
        <v>2</v>
      </c>
      <c r="B55" s="28">
        <v>185814084</v>
      </c>
      <c r="C55" s="28">
        <v>161281280</v>
      </c>
      <c r="D55" s="28">
        <v>107879214</v>
      </c>
      <c r="E55" s="28">
        <v>75968511</v>
      </c>
      <c r="F55" s="28"/>
      <c r="G55" s="28"/>
    </row>
    <row r="56" spans="1:7" ht="26.25" customHeight="1" x14ac:dyDescent="0.4">
      <c r="A56" s="27">
        <v>3</v>
      </c>
      <c r="B56" s="28">
        <v>185877119</v>
      </c>
      <c r="C56" s="28">
        <v>160725471</v>
      </c>
      <c r="D56" s="28">
        <v>108260833</v>
      </c>
      <c r="E56" s="28">
        <v>76078705</v>
      </c>
      <c r="F56" s="28"/>
      <c r="G56" s="28"/>
    </row>
    <row r="57" spans="1:7" ht="27" customHeight="1" x14ac:dyDescent="0.4">
      <c r="A57" s="29">
        <v>4</v>
      </c>
      <c r="B57" s="28"/>
      <c r="C57" s="28"/>
      <c r="D57" s="28"/>
      <c r="E57" s="28"/>
      <c r="F57" s="28"/>
      <c r="G57" s="28"/>
    </row>
    <row r="58" spans="1:7" ht="28.5" customHeight="1" x14ac:dyDescent="0.4">
      <c r="A58" s="66" t="s">
        <v>48</v>
      </c>
      <c r="B58" s="88">
        <f t="shared" ref="B58:G58" si="1">IF(ISBLANK(B38),"-",AVERAGE(B54:B57))</f>
        <v>186080274</v>
      </c>
      <c r="C58" s="88">
        <f t="shared" si="1"/>
        <v>161112029.66666666</v>
      </c>
      <c r="D58" s="88">
        <f t="shared" si="1"/>
        <v>108111824.33333333</v>
      </c>
      <c r="E58" s="88">
        <f t="shared" si="1"/>
        <v>75909186.666666672</v>
      </c>
      <c r="F58" s="88" t="str">
        <f t="shared" si="1"/>
        <v>-</v>
      </c>
      <c r="G58" s="88" t="str">
        <f t="shared" si="1"/>
        <v>-</v>
      </c>
    </row>
    <row r="59" spans="1:7" ht="27" customHeight="1" x14ac:dyDescent="0.4">
      <c r="A59" s="56" t="s">
        <v>49</v>
      </c>
      <c r="B59" s="87">
        <f>IF(ISBLANK(B38),"-",$B$60/B47)</f>
        <v>1.2187661999999999</v>
      </c>
      <c r="C59" s="87">
        <f t="shared" ref="C59:G59" si="2">IF(ISBLANK(C38),"-",$B$60/C47)</f>
        <v>1.0237636079999999</v>
      </c>
      <c r="D59" s="87">
        <f t="shared" si="2"/>
        <v>0.73125971999999995</v>
      </c>
      <c r="E59" s="87">
        <f t="shared" si="2"/>
        <v>0.48750647999999996</v>
      </c>
      <c r="F59" s="87" t="str">
        <f t="shared" si="2"/>
        <v>-</v>
      </c>
      <c r="G59" s="87" t="str">
        <f t="shared" si="2"/>
        <v>-</v>
      </c>
    </row>
    <row r="60" spans="1:7" ht="18.75" customHeight="1" x14ac:dyDescent="0.3">
      <c r="A60" s="31" t="s">
        <v>50</v>
      </c>
      <c r="B60" s="109">
        <f>B61*$B$30/100</f>
        <v>6.0938309999999998</v>
      </c>
      <c r="C60" s="35"/>
      <c r="D60" s="35"/>
      <c r="E60" s="35"/>
      <c r="F60" s="35"/>
      <c r="G60" s="35"/>
    </row>
    <row r="61" spans="1:7" ht="19.5" customHeight="1" x14ac:dyDescent="0.3">
      <c r="A61" s="31" t="s">
        <v>51</v>
      </c>
      <c r="B61" s="32">
        <f>B62*$B$34</f>
        <v>625.65</v>
      </c>
      <c r="C61" s="35"/>
      <c r="D61" s="35"/>
      <c r="E61" s="35"/>
      <c r="F61" s="35"/>
      <c r="G61" s="35"/>
    </row>
    <row r="62" spans="1:7" ht="26.25" customHeight="1" x14ac:dyDescent="0.4">
      <c r="A62" s="55" t="s">
        <v>52</v>
      </c>
      <c r="B62" s="82">
        <v>625.65</v>
      </c>
      <c r="C62" s="1"/>
      <c r="D62" s="36"/>
      <c r="E62" s="1"/>
      <c r="F62" s="1"/>
      <c r="G62" s="37"/>
    </row>
    <row r="63" spans="1:7" ht="18.75" customHeight="1" x14ac:dyDescent="0.3">
      <c r="A63" s="83" t="s">
        <v>53</v>
      </c>
      <c r="B63" s="67">
        <f>SLOPE(B58:G58,B59:G59)</f>
        <v>154858733.93494999</v>
      </c>
      <c r="D63" s="1"/>
      <c r="E63" s="1"/>
      <c r="F63" s="1"/>
      <c r="G63" s="1"/>
    </row>
    <row r="64" spans="1:7" ht="18.75" customHeight="1" x14ac:dyDescent="0.3">
      <c r="A64" s="83" t="s">
        <v>54</v>
      </c>
      <c r="B64" s="68">
        <f>INTERCEPT(B58:G58,B59:G59)</f>
        <v>-1199650.7265774459</v>
      </c>
      <c r="C64" s="38"/>
      <c r="D64" s="1"/>
      <c r="E64" s="1"/>
      <c r="F64" s="1"/>
      <c r="G64" s="1"/>
    </row>
    <row r="65" spans="1:8" ht="18.75" customHeight="1" x14ac:dyDescent="0.3">
      <c r="A65" s="83" t="s">
        <v>55</v>
      </c>
      <c r="B65" s="69">
        <f>CORREL(B58:E58,B59:E59)</f>
        <v>0.99769910795814187</v>
      </c>
      <c r="C65" s="38"/>
      <c r="D65" s="1"/>
      <c r="E65" s="1"/>
      <c r="F65" s="1"/>
      <c r="G65" s="1"/>
    </row>
    <row r="66" spans="1:8" ht="22.5" customHeight="1" x14ac:dyDescent="0.3">
      <c r="A66" s="84" t="s">
        <v>56</v>
      </c>
      <c r="B66" s="70">
        <f>RSQ(B58:E58,B59:E59)</f>
        <v>0.99540351002047223</v>
      </c>
      <c r="C66" s="38"/>
      <c r="D66" s="1"/>
      <c r="E66" s="1"/>
      <c r="F66" s="1"/>
      <c r="G66" s="1"/>
    </row>
    <row r="67" spans="1:8" ht="18.75" customHeight="1" x14ac:dyDescent="0.3">
      <c r="A67" s="2"/>
      <c r="B67" s="38"/>
      <c r="C67" s="38"/>
      <c r="D67" s="1"/>
      <c r="E67" s="1"/>
      <c r="F67" s="1"/>
      <c r="G67" s="1"/>
    </row>
    <row r="68" spans="1:8" ht="18.75" customHeight="1" x14ac:dyDescent="0.3">
      <c r="A68" s="2" t="s">
        <v>0</v>
      </c>
      <c r="B68" s="38" t="s">
        <v>57</v>
      </c>
      <c r="C68" s="38"/>
      <c r="D68" s="1"/>
      <c r="E68" s="1"/>
      <c r="F68" s="1"/>
      <c r="G68" s="1"/>
    </row>
    <row r="69" spans="1:8" ht="18.75" customHeight="1" x14ac:dyDescent="0.3">
      <c r="A69" s="1" t="s">
        <v>58</v>
      </c>
      <c r="B69" s="39" t="str">
        <f>B21</f>
        <v>Each One patch having a surface of 6.670 cm2 contains nitroglycerine mg 26.6(releases 5 mg of nitroglycerine within 24 hours,approx.0.2mg/hour)</v>
      </c>
      <c r="C69" s="39"/>
      <c r="D69" s="1"/>
      <c r="E69" s="1"/>
      <c r="F69" s="1"/>
      <c r="G69" s="1"/>
    </row>
    <row r="70" spans="1:8" ht="26.25" customHeight="1" x14ac:dyDescent="0.4">
      <c r="A70" s="40" t="s">
        <v>59</v>
      </c>
      <c r="B70" s="41">
        <v>26.6</v>
      </c>
      <c r="C70" s="1" t="str">
        <f>B20</f>
        <v xml:space="preserve">NITROGLYCERINE </v>
      </c>
      <c r="E70" s="1"/>
      <c r="F70" s="1"/>
      <c r="G70" s="1"/>
    </row>
    <row r="71" spans="1:8" ht="17.25" customHeight="1" thickBot="1" x14ac:dyDescent="0.35">
      <c r="A71" s="42"/>
      <c r="B71" s="42"/>
      <c r="C71" s="42"/>
      <c r="D71" s="42"/>
      <c r="E71" s="43"/>
      <c r="F71" s="43"/>
      <c r="G71" s="43"/>
    </row>
    <row r="72" spans="1:8" ht="43.5" customHeight="1" thickBot="1" x14ac:dyDescent="0.45">
      <c r="A72" s="19" t="s">
        <v>60</v>
      </c>
      <c r="B72" s="20">
        <v>27</v>
      </c>
      <c r="C72" s="71" t="s">
        <v>61</v>
      </c>
      <c r="D72" s="91" t="s">
        <v>62</v>
      </c>
      <c r="E72" s="91" t="s">
        <v>63</v>
      </c>
      <c r="F72" s="89" t="s">
        <v>64</v>
      </c>
      <c r="G72" s="89" t="s">
        <v>65</v>
      </c>
      <c r="H72" s="128" t="s">
        <v>78</v>
      </c>
    </row>
    <row r="73" spans="1:8" ht="26.25" customHeight="1" x14ac:dyDescent="0.4">
      <c r="A73" s="21" t="s">
        <v>37</v>
      </c>
      <c r="B73" s="22">
        <v>1</v>
      </c>
      <c r="C73" s="92">
        <v>1</v>
      </c>
      <c r="D73" s="93">
        <v>114986244</v>
      </c>
      <c r="E73" s="90">
        <f t="shared" ref="E73:E82" si="3">IF(ISBLANK(D73),"-",(D73-$B$64)/$B$63)</f>
        <v>0.75027020933402777</v>
      </c>
      <c r="F73" s="90">
        <f t="shared" ref="F73:F82" si="4">IF(ISBLANK(D73),"-",E73*$B$81)</f>
        <v>20.257295652018751</v>
      </c>
      <c r="G73" s="94">
        <f>IF(ISBLANK(D73),"-",F73/$B$70*100)</f>
        <v>76.155246812100557</v>
      </c>
      <c r="H73" s="94">
        <f>IF(ISBLANK(D73),"-",F73/$F$84*100)</f>
        <v>101.97667516049249</v>
      </c>
    </row>
    <row r="74" spans="1:8" ht="26.25" customHeight="1" x14ac:dyDescent="0.4">
      <c r="A74" s="21" t="s">
        <v>38</v>
      </c>
      <c r="B74" s="22">
        <v>1</v>
      </c>
      <c r="C74" s="44">
        <v>2</v>
      </c>
      <c r="D74" s="72">
        <v>112257415</v>
      </c>
      <c r="E74" s="74">
        <f t="shared" si="3"/>
        <v>0.73264880090157691</v>
      </c>
      <c r="F74" s="74">
        <f t="shared" si="4"/>
        <v>19.781517624342577</v>
      </c>
      <c r="G74" s="80">
        <f t="shared" ref="G73:G82" si="5">IF(ISBLANK(D74),"-",F74/$B$70*100)</f>
        <v>74.366607610310425</v>
      </c>
      <c r="H74" s="80">
        <f t="shared" ref="H74:H82" si="6">IF(ISBLANK(D74),"-",F74/$F$84*100)</f>
        <v>99.581574540435255</v>
      </c>
    </row>
    <row r="75" spans="1:8" ht="26.25" customHeight="1" x14ac:dyDescent="0.4">
      <c r="A75" s="21" t="s">
        <v>39</v>
      </c>
      <c r="B75" s="22">
        <v>1</v>
      </c>
      <c r="C75" s="44">
        <v>3</v>
      </c>
      <c r="D75" s="72">
        <v>112544551</v>
      </c>
      <c r="E75" s="74">
        <f t="shared" si="3"/>
        <v>0.73450298111281775</v>
      </c>
      <c r="F75" s="74">
        <f t="shared" si="4"/>
        <v>19.831580490046079</v>
      </c>
      <c r="G75" s="80">
        <f t="shared" si="5"/>
        <v>74.554813872353677</v>
      </c>
      <c r="H75" s="80">
        <f t="shared" si="6"/>
        <v>99.83359458699762</v>
      </c>
    </row>
    <row r="76" spans="1:8" ht="26.25" customHeight="1" x14ac:dyDescent="0.4">
      <c r="A76" s="21" t="s">
        <v>40</v>
      </c>
      <c r="B76" s="22">
        <v>1</v>
      </c>
      <c r="C76" s="44">
        <v>4</v>
      </c>
      <c r="D76" s="72">
        <v>114195454</v>
      </c>
      <c r="E76" s="74">
        <f t="shared" si="3"/>
        <v>0.74516368431018132</v>
      </c>
      <c r="F76" s="74">
        <f t="shared" si="4"/>
        <v>20.119419476374894</v>
      </c>
      <c r="G76" s="80">
        <f t="shared" si="5"/>
        <v>75.636915324717648</v>
      </c>
      <c r="H76" s="80">
        <f t="shared" si="6"/>
        <v>101.28259663108112</v>
      </c>
    </row>
    <row r="77" spans="1:8" ht="26.25" customHeight="1" x14ac:dyDescent="0.4">
      <c r="A77" s="21" t="s">
        <v>41</v>
      </c>
      <c r="B77" s="22">
        <v>1</v>
      </c>
      <c r="C77" s="44">
        <v>5</v>
      </c>
      <c r="D77" s="72">
        <v>112621479</v>
      </c>
      <c r="E77" s="74">
        <f t="shared" si="3"/>
        <v>0.73499974353651365</v>
      </c>
      <c r="F77" s="74">
        <f t="shared" si="4"/>
        <v>19.844993075485867</v>
      </c>
      <c r="G77" s="80">
        <f t="shared" si="5"/>
        <v>74.605237125886717</v>
      </c>
      <c r="H77" s="80">
        <f t="shared" si="6"/>
        <v>99.901114501400372</v>
      </c>
    </row>
    <row r="78" spans="1:8" ht="26.25" customHeight="1" x14ac:dyDescent="0.4">
      <c r="A78" s="21" t="s">
        <v>42</v>
      </c>
      <c r="B78" s="22">
        <v>1</v>
      </c>
      <c r="C78" s="44">
        <v>6</v>
      </c>
      <c r="D78" s="72">
        <v>110602837</v>
      </c>
      <c r="E78" s="74">
        <f t="shared" si="3"/>
        <v>0.72196436639822481</v>
      </c>
      <c r="F78" s="74">
        <f t="shared" si="4"/>
        <v>19.493037892752071</v>
      </c>
      <c r="G78" s="80">
        <f t="shared" si="5"/>
        <v>73.282097341173198</v>
      </c>
      <c r="H78" s="80">
        <f t="shared" si="6"/>
        <v>98.129346938876822</v>
      </c>
    </row>
    <row r="79" spans="1:8" ht="26.25" customHeight="1" x14ac:dyDescent="0.4">
      <c r="A79" s="21" t="s">
        <v>43</v>
      </c>
      <c r="B79" s="22">
        <v>1</v>
      </c>
      <c r="C79" s="44">
        <v>7</v>
      </c>
      <c r="D79" s="72">
        <v>112896016</v>
      </c>
      <c r="E79" s="74">
        <f t="shared" si="3"/>
        <v>0.73677256572757788</v>
      </c>
      <c r="F79" s="74">
        <f t="shared" si="4"/>
        <v>19.892859274644604</v>
      </c>
      <c r="G79" s="80">
        <f t="shared" si="5"/>
        <v>74.785185243024827</v>
      </c>
      <c r="H79" s="80">
        <f t="shared" si="6"/>
        <v>100.14207637146578</v>
      </c>
    </row>
    <row r="80" spans="1:8" ht="26.25" customHeight="1" x14ac:dyDescent="0.4">
      <c r="A80" s="21" t="s">
        <v>44</v>
      </c>
      <c r="B80" s="22">
        <v>1</v>
      </c>
      <c r="C80" s="44">
        <v>8</v>
      </c>
      <c r="D80" s="72">
        <v>114189142</v>
      </c>
      <c r="E80" s="74">
        <f t="shared" si="3"/>
        <v>0.7451229245813652</v>
      </c>
      <c r="F80" s="74">
        <f t="shared" si="4"/>
        <v>20.118318963696861</v>
      </c>
      <c r="G80" s="80">
        <f t="shared" si="5"/>
        <v>75.632778059010747</v>
      </c>
      <c r="H80" s="80">
        <f t="shared" si="6"/>
        <v>101.27705657154871</v>
      </c>
    </row>
    <row r="81" spans="1:8" ht="27" customHeight="1" thickBot="1" x14ac:dyDescent="0.45">
      <c r="A81" s="21" t="s">
        <v>45</v>
      </c>
      <c r="B81" s="34">
        <f>(B80/B79)*(B78/B77)*(B76/B75)*(B74/B73)*B72</f>
        <v>27</v>
      </c>
      <c r="C81" s="44">
        <v>9</v>
      </c>
      <c r="D81" s="72">
        <v>114638402</v>
      </c>
      <c r="E81" s="74">
        <f t="shared" si="3"/>
        <v>0.74802402023534831</v>
      </c>
      <c r="F81" s="74">
        <f t="shared" si="4"/>
        <v>20.196648546354403</v>
      </c>
      <c r="G81" s="80">
        <f t="shared" si="5"/>
        <v>75.927250174264671</v>
      </c>
      <c r="H81" s="80">
        <f t="shared" si="6"/>
        <v>101.67137329295812</v>
      </c>
    </row>
    <row r="82" spans="1:8" ht="27" customHeight="1" thickBot="1" x14ac:dyDescent="0.45">
      <c r="A82" s="119" t="s">
        <v>46</v>
      </c>
      <c r="B82" s="120"/>
      <c r="C82" s="45">
        <v>10</v>
      </c>
      <c r="D82" s="73">
        <v>108409890</v>
      </c>
      <c r="E82" s="75">
        <f t="shared" si="3"/>
        <v>0.70780341503127664</v>
      </c>
      <c r="F82" s="75">
        <f t="shared" si="4"/>
        <v>19.110692205844469</v>
      </c>
      <c r="G82" s="81">
        <f t="shared" si="5"/>
        <v>71.844707540768667</v>
      </c>
      <c r="H82" s="81">
        <f t="shared" si="6"/>
        <v>96.204591404743809</v>
      </c>
    </row>
    <row r="83" spans="1:8" ht="19.5" customHeight="1" thickBot="1" x14ac:dyDescent="0.35">
      <c r="A83" s="121"/>
      <c r="B83" s="122"/>
      <c r="C83" s="44"/>
      <c r="D83" s="35"/>
      <c r="E83" s="46"/>
      <c r="F83" s="43"/>
      <c r="G83" s="47"/>
    </row>
    <row r="84" spans="1:8" ht="26.25" customHeight="1" x14ac:dyDescent="0.4">
      <c r="A84" s="43"/>
      <c r="B84" s="43"/>
      <c r="C84" s="48"/>
      <c r="D84" s="106" t="s">
        <v>66</v>
      </c>
      <c r="E84" s="76">
        <f>AVERAGE(E73:E82)</f>
        <v>0.73572727111689107</v>
      </c>
      <c r="F84" s="76">
        <f>AVERAGE(F73:F82)</f>
        <v>19.864636320156055</v>
      </c>
      <c r="G84" s="105">
        <f>AVERAGE(G73:G82)</f>
        <v>74.679083910361129</v>
      </c>
      <c r="H84" s="105">
        <f>AVERAGE(H73:H82)</f>
        <v>100.00000000000001</v>
      </c>
    </row>
    <row r="85" spans="1:8" ht="26.25" customHeight="1" x14ac:dyDescent="0.4">
      <c r="A85" s="43"/>
      <c r="B85" s="43"/>
      <c r="C85" s="48"/>
      <c r="D85" s="107" t="s">
        <v>67</v>
      </c>
      <c r="E85" s="57">
        <f>STDEV(E73:E82)/E84</f>
        <v>1.7674169766263372E-2</v>
      </c>
      <c r="F85" s="57">
        <f>STDEV(F73:F82)/F84</f>
        <v>1.7674169766263376E-2</v>
      </c>
      <c r="G85" s="78">
        <f>STDEV(G73:G82)/G84</f>
        <v>1.767416976626339E-2</v>
      </c>
      <c r="H85" s="78">
        <f>STDEV(H73:H82)/H84</f>
        <v>1.7674169766263358E-2</v>
      </c>
    </row>
    <row r="86" spans="1:8" ht="27" customHeight="1" thickBot="1" x14ac:dyDescent="0.45">
      <c r="A86" s="43"/>
      <c r="B86" s="43"/>
      <c r="C86" s="50"/>
      <c r="D86" s="108" t="s">
        <v>4</v>
      </c>
      <c r="E86" s="77">
        <f>COUNT(E73:E82)</f>
        <v>10</v>
      </c>
      <c r="F86" s="77">
        <f>COUNT(F73:F82)</f>
        <v>10</v>
      </c>
      <c r="G86" s="79">
        <f>COUNT(G73:G82)</f>
        <v>10</v>
      </c>
      <c r="H86" s="79">
        <f>COUNT(H73:H82)</f>
        <v>10</v>
      </c>
    </row>
    <row r="87" spans="1:8" ht="18.75" customHeight="1" x14ac:dyDescent="0.3">
      <c r="A87" s="43"/>
      <c r="B87" s="51"/>
      <c r="C87" s="51"/>
      <c r="D87" s="33"/>
      <c r="E87" s="49"/>
      <c r="F87" s="30"/>
      <c r="G87" s="52"/>
    </row>
    <row r="88" spans="1:8" ht="26.25" customHeight="1" x14ac:dyDescent="0.4">
      <c r="A88" s="8" t="s">
        <v>68</v>
      </c>
      <c r="B88" s="53" t="s">
        <v>69</v>
      </c>
      <c r="C88" s="62" t="str">
        <f>B20</f>
        <v xml:space="preserve">NITROGLYCERINE </v>
      </c>
      <c r="D88" s="54" t="s">
        <v>70</v>
      </c>
      <c r="E88" s="54"/>
      <c r="G88" s="104">
        <f>G84</f>
        <v>74.679083910361129</v>
      </c>
    </row>
    <row r="89" spans="1:8" ht="18.75" customHeight="1" x14ac:dyDescent="0.3">
      <c r="A89" s="8"/>
      <c r="B89" s="53"/>
      <c r="C89" s="53"/>
      <c r="D89" s="62"/>
      <c r="E89" s="62"/>
      <c r="F89" s="54"/>
      <c r="G89" s="54"/>
    </row>
    <row r="90" spans="1:8" ht="19.5" customHeight="1" x14ac:dyDescent="0.3">
      <c r="A90" s="63"/>
      <c r="B90" s="63"/>
      <c r="C90" s="63"/>
      <c r="D90" s="58"/>
      <c r="E90" s="58"/>
      <c r="F90" s="58"/>
      <c r="G90" s="58"/>
    </row>
    <row r="91" spans="1:8" ht="18.75" customHeight="1" x14ac:dyDescent="0.3">
      <c r="A91" s="1"/>
      <c r="B91" s="118" t="s">
        <v>5</v>
      </c>
      <c r="C91" s="118"/>
      <c r="D91" s="118"/>
      <c r="E91" s="61" t="s">
        <v>6</v>
      </c>
      <c r="F91" s="59"/>
      <c r="G91" s="61" t="s">
        <v>7</v>
      </c>
    </row>
    <row r="92" spans="1:8" ht="60" customHeight="1" x14ac:dyDescent="0.3">
      <c r="A92" s="60" t="s">
        <v>8</v>
      </c>
      <c r="B92" s="95" t="s">
        <v>76</v>
      </c>
      <c r="C92" s="95"/>
      <c r="D92" s="85"/>
      <c r="E92" s="95" t="s">
        <v>77</v>
      </c>
      <c r="F92" s="51"/>
      <c r="G92" s="97"/>
    </row>
    <row r="93" spans="1:8" ht="60" customHeight="1" x14ac:dyDescent="0.3">
      <c r="A93" s="60" t="s">
        <v>9</v>
      </c>
      <c r="B93" s="96"/>
      <c r="C93" s="96"/>
      <c r="D93" s="86"/>
      <c r="E93" s="96"/>
      <c r="F93" s="51"/>
      <c r="G93" s="98"/>
    </row>
    <row r="250" spans="1:1" x14ac:dyDescent="0.2">
      <c r="A250">
        <v>0</v>
      </c>
    </row>
  </sheetData>
  <sheetProtection formatCells="0" formatColumns="0"/>
  <mergeCells count="14">
    <mergeCell ref="B91:D91"/>
    <mergeCell ref="A82:B83"/>
    <mergeCell ref="A48:B49"/>
    <mergeCell ref="A16:G16"/>
    <mergeCell ref="B20:D20"/>
    <mergeCell ref="A1:G7"/>
    <mergeCell ref="A8:G15"/>
    <mergeCell ref="C29:G29"/>
    <mergeCell ref="C31:G31"/>
    <mergeCell ref="C32:G32"/>
    <mergeCell ref="B21:G21"/>
    <mergeCell ref="B18:F18"/>
    <mergeCell ref="B26:C26"/>
    <mergeCell ref="B27:C27"/>
  </mergeCells>
  <pageMargins left="0.7" right="0.7" top="0.75" bottom="0.75" header="0.3" footer="0.3"/>
  <pageSetup scale="32" orientation="portrait" r:id="rId1"/>
  <headerFooter>
    <oddHeader>&amp;LVer 2&amp;CPage &amp;P of &amp;N&amp;R&amp;D &amp;T</oddHeader>
    <oddFooter>&amp;LNQCL/ADDO/014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Nitroglycerin</vt:lpstr>
      <vt:lpstr>Nitroglycerin(2)</vt:lpstr>
      <vt:lpstr>Nitroglycerin!Print_Area</vt:lpstr>
      <vt:lpstr>'Nitroglycerin(2)'!Print_Area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2017-07-03T09:55:04Z</cp:lastPrinted>
  <dcterms:created xsi:type="dcterms:W3CDTF">2005-07-05T10:19:27Z</dcterms:created>
  <dcterms:modified xsi:type="dcterms:W3CDTF">2017-07-25T13:14:21Z</dcterms:modified>
</cp:coreProperties>
</file>