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8855" windowHeight="111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F62"/>
  <c r="D60"/>
  <c r="E60" s="1"/>
  <c r="F60" s="1"/>
  <c r="D59"/>
  <c r="E59" s="1"/>
  <c r="F59" s="1"/>
  <c r="B27"/>
  <c r="E32"/>
  <c r="B33"/>
  <c r="B25"/>
  <c r="F55" i="2"/>
  <c r="F51"/>
  <c r="F49"/>
  <c r="D47"/>
  <c r="E47" s="1"/>
  <c r="F47" s="1"/>
  <c r="E46"/>
  <c r="F46" s="1"/>
  <c r="D46"/>
  <c r="B34"/>
  <c r="B16"/>
  <c r="F68" i="1"/>
  <c r="F64"/>
  <c r="B39"/>
  <c r="A39" s="1"/>
  <c r="B40" s="1"/>
  <c r="A40" s="1"/>
  <c r="B41" s="1"/>
  <c r="A41" s="1"/>
  <c r="B42" s="1"/>
  <c r="A42" s="1"/>
  <c r="F61" l="1"/>
  <c r="F65" s="1"/>
  <c r="F48" i="2"/>
  <c r="F52" s="1"/>
  <c r="D55" s="1"/>
</calcChain>
</file>

<file path=xl/sharedStrings.xml><?xml version="1.0" encoding="utf-8"?>
<sst xmlns="http://schemas.openxmlformats.org/spreadsheetml/2006/main" count="134" uniqueCount="80">
  <si>
    <t>MICOBIOLOGY NO.</t>
  </si>
  <si>
    <t>BIOL/002/2016</t>
  </si>
  <si>
    <t>DATE RECEIVED</t>
  </si>
  <si>
    <t>2016-12-08 11:59:42</t>
  </si>
  <si>
    <t>Analysis Report</t>
  </si>
  <si>
    <t>Paracetamol Microbial Assay</t>
  </si>
  <si>
    <t>Sample Name:</t>
  </si>
  <si>
    <t>PARACETAMOL B.BRAUN 10 MG/ML SOLUTION FOR INFUSION</t>
  </si>
  <si>
    <t>Lab Ref No:</t>
  </si>
  <si>
    <t>NDQD201612251</t>
  </si>
  <si>
    <t>Active Ingredient:</t>
  </si>
  <si>
    <t>Paracetamol</t>
  </si>
  <si>
    <t>Label Claim:</t>
  </si>
  <si>
    <t>Each  ml contains mg of 10mg Paracetamol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</si>
  <si>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</si>
  <si>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</si>
  <si>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</si>
  <si>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</si>
  <si>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</si>
  <si>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</si>
  <si>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</si>
  <si>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</si>
  <si>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</si>
  <si>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</si>
  <si>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</si>
  <si>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</si>
  <si>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</si>
  <si>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</si>
  <si>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</si>
  <si>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</si>
  <si>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</si>
  <si>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</si>
  <si>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</si>
  <si>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</si>
  <si>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</si>
  <si>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</si>
  <si>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</si>
  <si>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</si>
  <si>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</si>
  <si>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</si>
  <si>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</si>
  <si>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</si>
  <si>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</si>
  <si>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</si>
  <si>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</si>
  <si>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</si>
  <si>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</si>
  <si>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</si>
  <si>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</si>
  <si>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</si>
  <si>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</si>
  <si>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</si>
  <si>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</si>
  <si>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</si>
  <si>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</si>
  <si>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</si>
  <si>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</si>
  <si>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</si>
  <si>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</si>
  <si>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</si>
  <si>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</si>
  <si>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</si>
  <si>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</si>
  <si>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</si>
  <si>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</si>
  <si>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</si>
  <si>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</si>
  <si>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</si>
  <si>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</si>
  <si>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</si>
  <si>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</si>
  <si>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</si>
  <si>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</si>
  <si>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</si>
  <si>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</si>
  <si>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</si>
  <si>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Control Standard Endotoxin (EU / vial):</t>
  </si>
  <si>
    <t>Reconstitution vol (mL):</t>
  </si>
  <si>
    <t>&gt;5700</t>
  </si>
  <si>
    <t>Duncan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</si>
</sst>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55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1.5</v>
      </c>
      <c r="C23" s="74" t="s">
        <v>21</v>
      </c>
      <c r="D23" s="14"/>
      <c r="E23" s="15"/>
    </row>
    <row r="24" spans="1:7" s="9" customFormat="1" ht="16.5" customHeight="1">
      <c r="A24" s="16" t="s">
        <v>24</v>
      </c>
      <c r="B24" s="17"/>
      <c r="C24" s="13"/>
      <c r="D24" s="14"/>
      <c r="E24" s="15"/>
    </row>
    <row r="25" spans="1:7" s="9" customFormat="1" ht="19.5" customHeight="1">
      <c r="A25" s="16" t="s">
        <v>26</v>
      </c>
      <c r="B25" s="17">
        <f>10/1</f>
        <v>10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B23/B22</f>
        <v>300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>
      <c r="A31" s="25" t="s">
        <v>76</v>
      </c>
      <c r="B31" s="99">
        <v>12000</v>
      </c>
      <c r="C31" s="125" t="s">
        <v>32</v>
      </c>
      <c r="D31" s="126"/>
      <c r="E31" s="126" t="s">
        <v>33</v>
      </c>
      <c r="F31" s="127"/>
    </row>
    <row r="32" spans="1:7" ht="20.100000000000001" customHeight="1">
      <c r="A32" s="27" t="s">
        <v>77</v>
      </c>
      <c r="B32" s="114">
        <v>6</v>
      </c>
      <c r="C32" s="128">
        <v>0.98</v>
      </c>
      <c r="D32" s="129"/>
      <c r="E32" s="115">
        <f>POWER(C32,2)</f>
        <v>0.96039999999999992</v>
      </c>
      <c r="F32" s="116"/>
      <c r="G32" s="9"/>
    </row>
    <row r="33" spans="1:9" ht="20.100000000000001" customHeight="1">
      <c r="A33" s="97" t="s">
        <v>36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9" t="s">
        <v>37</v>
      </c>
      <c r="B36" s="119"/>
      <c r="C36" s="119"/>
      <c r="D36" s="119"/>
      <c r="E36" s="119"/>
      <c r="F36" s="119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0" t="s">
        <v>44</v>
      </c>
      <c r="B44" s="120"/>
      <c r="C44" s="120"/>
      <c r="D44" s="120"/>
      <c r="E44" s="120"/>
      <c r="F44" s="120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6.39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78</v>
      </c>
      <c r="D59" s="61">
        <f>LN(5700)</f>
        <v>8.6482214538226412</v>
      </c>
      <c r="E59" s="61">
        <f>(D59-$B$54)/$B$55</f>
        <v>-14.475778550145138</v>
      </c>
      <c r="F59" s="62">
        <f>EXP(E59)</f>
        <v>5.1671284093381037E-7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78</v>
      </c>
      <c r="D60" s="68">
        <f>LN(5700)</f>
        <v>8.6482214538226412</v>
      </c>
      <c r="E60" s="68">
        <f>(D60-$B$54)/$B$55</f>
        <v>-14.475778550145138</v>
      </c>
      <c r="F60" s="69">
        <f>EXP(E60)</f>
        <v>5.1671284093381037E-7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59</v>
      </c>
      <c r="E61" s="117"/>
      <c r="F61" s="70">
        <f>AVERAGE(F59:F60)</f>
        <v>5.1671284093381037E-7</v>
      </c>
      <c r="G61" s="9"/>
      <c r="H61" s="9"/>
      <c r="I61" s="9"/>
    </row>
    <row r="62" spans="1:9" ht="25.5" customHeight="1">
      <c r="E62" s="71" t="s">
        <v>60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17" t="s">
        <v>61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B47/A47*D47/C47</f>
        <v>120</v>
      </c>
      <c r="G64" s="9"/>
      <c r="H64" s="9"/>
    </row>
    <row r="65" spans="1:9" ht="25.5" customHeight="1">
      <c r="E65" s="71" t="s">
        <v>63</v>
      </c>
      <c r="F65" s="75">
        <f>F64*F61</f>
        <v>6.2005540912057238E-5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65</v>
      </c>
      <c r="D68" s="118">
        <f>F65</f>
        <v>6.2005540912057238E-5</v>
      </c>
      <c r="E68" s="118"/>
      <c r="F68" s="74" t="str">
        <f>C23</f>
        <v>EU/mL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81" t="s">
        <v>79</v>
      </c>
      <c r="C74" s="81" t="s">
        <v>69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NDQD201612251 / Bacterial Endotoxin / Download 1  /  Analyst - Duncan Oluoch /  Date 01-03-2017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>
      <c r="A31" s="22"/>
      <c r="B31" s="23"/>
      <c r="C31" s="125" t="s">
        <v>32</v>
      </c>
      <c r="D31" s="126"/>
      <c r="E31" s="126" t="s">
        <v>33</v>
      </c>
      <c r="F31" s="127"/>
    </row>
    <row r="32" spans="1:7" ht="20.100000000000001" customHeight="1">
      <c r="A32" s="25" t="s">
        <v>31</v>
      </c>
      <c r="B32" s="26" t="s">
        <v>74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2017-03-01T06:16:46Z</dcterms:modified>
</cp:coreProperties>
</file>