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Salbutamol Sulphate 1" sheetId="3" r:id="rId2"/>
  </sheets>
  <definedNames>
    <definedName name="_xlnm.Print_Area" localSheetId="0">SST!$A$15:$G$67</definedName>
  </definedNames>
  <calcPr calcId="145621"/>
</workbook>
</file>

<file path=xl/calcChain.xml><?xml version="1.0" encoding="utf-8"?>
<calcChain xmlns="http://schemas.openxmlformats.org/spreadsheetml/2006/main">
  <c r="C75" i="3" l="1"/>
  <c r="H70" i="3"/>
  <c r="G70" i="3"/>
  <c r="G69" i="3"/>
  <c r="H69" i="3" s="1"/>
  <c r="G68" i="3"/>
  <c r="H68" i="3" s="1"/>
  <c r="B68" i="3"/>
  <c r="H67" i="3"/>
  <c r="G67" i="3"/>
  <c r="B67" i="3"/>
  <c r="H66" i="3"/>
  <c r="G66" i="3"/>
  <c r="H65" i="3"/>
  <c r="G65" i="3"/>
  <c r="G64" i="3"/>
  <c r="H64" i="3" s="1"/>
  <c r="H63" i="3"/>
  <c r="G63" i="3"/>
  <c r="H62" i="3"/>
  <c r="G62" i="3"/>
  <c r="H61" i="3"/>
  <c r="G61" i="3"/>
  <c r="G60" i="3"/>
  <c r="H60" i="3" s="1"/>
  <c r="H59" i="3"/>
  <c r="G59" i="3"/>
  <c r="E56" i="3"/>
  <c r="B55" i="3"/>
  <c r="B45" i="3"/>
  <c r="D48" i="3" s="1"/>
  <c r="D49" i="3" s="1"/>
  <c r="F44" i="3"/>
  <c r="F45" i="3" s="1"/>
  <c r="F42" i="3"/>
  <c r="D42" i="3"/>
  <c r="G41" i="3"/>
  <c r="E41" i="3"/>
  <c r="E40" i="3"/>
  <c r="E38" i="3"/>
  <c r="B34" i="3"/>
  <c r="D44" i="3" s="1"/>
  <c r="D45" i="3" s="1"/>
  <c r="D46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40" i="3" l="1"/>
  <c r="G42" i="3" s="1"/>
  <c r="G38" i="3"/>
  <c r="G39" i="3"/>
  <c r="E39" i="3"/>
  <c r="E42" i="3" s="1"/>
  <c r="F46" i="3"/>
  <c r="H71" i="3"/>
  <c r="G75" i="3" s="1"/>
  <c r="H73" i="3"/>
  <c r="D50" i="3" l="1"/>
  <c r="D51" i="3" s="1"/>
  <c r="D52" i="3"/>
  <c r="H72" i="3"/>
</calcChain>
</file>

<file path=xl/sharedStrings.xml><?xml version="1.0" encoding="utf-8"?>
<sst xmlns="http://schemas.openxmlformats.org/spreadsheetml/2006/main" count="140" uniqueCount="103">
  <si>
    <t>HPLC System Suitability Report</t>
  </si>
  <si>
    <t>Analysis Data</t>
  </si>
  <si>
    <t>Assay</t>
  </si>
  <si>
    <t>Sample(s)</t>
  </si>
  <si>
    <t>Reference Substance:</t>
  </si>
  <si>
    <t>VENTOLIN EVOHALER</t>
  </si>
  <si>
    <t>% age Purity:</t>
  </si>
  <si>
    <t>NDQD201612298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</si>
  <si>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</si>
  <si>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</si>
  <si>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</si>
  <si>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</si>
  <si>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</si>
  <si>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</si>
  <si>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</si>
  <si>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</si>
  <si>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</si>
  <si>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</si>
  <si>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</si>
  <si>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</si>
  <si>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</si>
  <si>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</si>
  <si>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</si>
  <si>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</si>
  <si>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</si>
  <si>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</si>
  <si>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</si>
  <si>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</si>
  <si>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</si>
  <si>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</si>
  <si>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</si>
  <si>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</si>
  <si>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</si>
  <si>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</si>
  <si>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</si>
  <si>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</si>
  <si>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</si>
  <si>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</si>
  <si>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</si>
  <si>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</si>
  <si>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</si>
  <si>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</si>
  <si>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</si>
  <si>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</si>
  <si>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</si>
  <si>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</si>
  <si>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</si>
  <si>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</si>
  <si>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</si>
  <si>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</si>
  <si>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</si>
  <si>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</si>
  <si>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</si>
  <si>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</si>
  <si>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</si>
  <si>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</si>
  <si>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</si>
  <si>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</si>
  <si>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</si>
  <si>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</si>
  <si>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</si>
  <si>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</si>
  <si>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</si>
  <si>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</si>
  <si>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</si>
  <si>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</si>
  <si>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</si>
  <si>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</si>
  <si>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</si>
  <si>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</si>
  <si>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</si>
  <si>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</si>
  <si>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</si>
  <si>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</si>
  <si>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</si>
  <si>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</si>
  <si>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</si>
  <si>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</si>
  <si>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</si>
  <si>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</si>
  <si>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</si>
  <si>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</si>
  <si>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</si>
  <si>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</si>
  <si>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</si>
  <si>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</si>
  <si>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</si>
  <si>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</si>
  <si>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</si>
  <si>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</si>
  <si>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</si>
  <si>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</si>
  <si>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Standard dilution (mL):</t>
  </si>
  <si>
    <t>Determination of Amoxicillin Content in Sample</t>
  </si>
  <si>
    <t>Each</t>
  </si>
  <si>
    <t>contains</t>
  </si>
  <si>
    <t>Sample Vol (mL)</t>
  </si>
  <si>
    <t>Desired Sample Volume (mL):</t>
  </si>
  <si>
    <t>SALBUTAMOL SULPHATE</t>
  </si>
  <si>
    <t>Each actuation from the valve delivers Salbutamol Sulfate B.P/Ph.eur equivalent to salbutamol 100 mcg</t>
  </si>
  <si>
    <t>13/2/2017</t>
  </si>
  <si>
    <t>Salbutamol Sulphate</t>
  </si>
  <si>
    <t>S8-10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</si>
</sst>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dd\-mmm\-yyyy"/>
    <numFmt numFmtId="171" formatCode="0.0\ &quot;mL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6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1" xfId="0" applyFont="1" applyFill="1" applyBorder="1" applyAlignment="1">
      <alignment horizontal="center"/>
    </xf>
    <xf numFmtId="0" fontId="10" fillId="3" borderId="22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8" fontId="9" fillId="6" borderId="24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0" fillId="3" borderId="26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29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4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168" fontId="9" fillId="7" borderId="26" xfId="0" applyNumberFormat="1" applyFont="1" applyFill="1" applyBorder="1" applyAlignment="1">
      <alignment horizontal="center"/>
    </xf>
    <xf numFmtId="10" fontId="8" fillId="6" borderId="27" xfId="0" applyNumberFormat="1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69" fontId="11" fillId="3" borderId="0" xfId="0" applyNumberFormat="1" applyFont="1" applyFill="1" applyAlignment="1" applyProtection="1">
      <alignment horizontal="center"/>
      <protection locked="0"/>
    </xf>
    <xf numFmtId="2" fontId="9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1" fillId="7" borderId="21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3" borderId="0" xfId="2" applyFont="1" applyFill="1" applyAlignment="1" applyProtection="1">
      <alignment horizontal="left"/>
      <protection locked="0"/>
    </xf>
    <xf numFmtId="0" fontId="13" fillId="2" borderId="13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10" fillId="3" borderId="31" xfId="0" applyNumberFormat="1" applyFont="1" applyFill="1" applyBorder="1" applyAlignment="1" applyProtection="1">
      <alignment horizontal="center" vertical="center"/>
      <protection locked="0"/>
    </xf>
    <xf numFmtId="2" fontId="10" fillId="3" borderId="33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H58" sqref="H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0.1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638117</v>
      </c>
      <c r="C24" s="18">
        <v>1989</v>
      </c>
      <c r="D24" s="19">
        <v>1.1000000000000001</v>
      </c>
      <c r="E24" s="20">
        <v>3</v>
      </c>
    </row>
    <row r="25" spans="1:6" ht="16.5" customHeight="1" x14ac:dyDescent="0.3">
      <c r="A25" s="17">
        <v>2</v>
      </c>
      <c r="B25" s="18">
        <v>638349</v>
      </c>
      <c r="C25" s="18">
        <v>2034.9</v>
      </c>
      <c r="D25" s="19">
        <v>1.2</v>
      </c>
      <c r="E25" s="19">
        <v>3</v>
      </c>
    </row>
    <row r="26" spans="1:6" ht="16.5" customHeight="1" x14ac:dyDescent="0.3">
      <c r="A26" s="17">
        <v>3</v>
      </c>
      <c r="B26" s="18">
        <v>640537</v>
      </c>
      <c r="C26" s="18">
        <v>2108.6999999999998</v>
      </c>
      <c r="D26" s="19">
        <v>1.2</v>
      </c>
      <c r="E26" s="19">
        <v>3</v>
      </c>
    </row>
    <row r="27" spans="1:6" ht="16.5" customHeight="1" x14ac:dyDescent="0.3">
      <c r="A27" s="17">
        <v>4</v>
      </c>
      <c r="B27" s="18">
        <v>636842</v>
      </c>
      <c r="C27" s="18">
        <v>2181</v>
      </c>
      <c r="D27" s="19">
        <v>1.2</v>
      </c>
      <c r="E27" s="19">
        <v>3</v>
      </c>
    </row>
    <row r="28" spans="1:6" ht="16.5" customHeight="1" x14ac:dyDescent="0.3">
      <c r="A28" s="17">
        <v>5</v>
      </c>
      <c r="B28" s="18">
        <v>639684</v>
      </c>
      <c r="C28" s="18">
        <v>2230.6</v>
      </c>
      <c r="D28" s="19">
        <v>1.2</v>
      </c>
      <c r="E28" s="19">
        <v>3</v>
      </c>
    </row>
    <row r="29" spans="1:6" ht="16.5" customHeight="1" x14ac:dyDescent="0.3">
      <c r="A29" s="17">
        <v>6</v>
      </c>
      <c r="B29" s="21">
        <v>638849</v>
      </c>
      <c r="C29" s="21">
        <v>2276.1999999999998</v>
      </c>
      <c r="D29" s="22">
        <v>1.2</v>
      </c>
      <c r="E29" s="22">
        <v>3</v>
      </c>
    </row>
    <row r="30" spans="1:6" ht="16.5" customHeight="1" x14ac:dyDescent="0.3">
      <c r="A30" s="23" t="s">
        <v>15</v>
      </c>
      <c r="B30" s="24">
        <f>AVERAGE(B24:B29)</f>
        <v>638729.66666666663</v>
      </c>
      <c r="C30" s="25">
        <f>AVERAGE(C24:C29)</f>
        <v>2136.7333333333336</v>
      </c>
      <c r="D30" s="26">
        <f>AVERAGE(D24:D29)</f>
        <v>1.1833333333333333</v>
      </c>
      <c r="E30" s="26">
        <f>AVERAGE(E24:E29)</f>
        <v>3</v>
      </c>
    </row>
    <row r="31" spans="1:6" ht="16.5" customHeight="1" x14ac:dyDescent="0.3">
      <c r="A31" s="27" t="s">
        <v>16</v>
      </c>
      <c r="B31" s="28">
        <f>(STDEV(B24:B29)/B30)</f>
        <v>2.0141040072853794E-3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23</v>
      </c>
      <c r="C59" s="164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9" zoomScale="60" zoomScaleNormal="55" workbookViewId="0">
      <selection activeCell="D56" sqref="D56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28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29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6"/>
      <c r="B15" s="56"/>
      <c r="C15" s="56"/>
      <c r="D15" s="56"/>
      <c r="E15" s="56"/>
      <c r="F15" s="56"/>
      <c r="G15" s="56"/>
      <c r="H15" s="56"/>
    </row>
    <row r="16" spans="1:8" ht="19.5" customHeight="1" x14ac:dyDescent="0.3">
      <c r="A16" s="171" t="s">
        <v>30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7" t="s">
        <v>31</v>
      </c>
      <c r="B17" s="57"/>
      <c r="C17" s="56"/>
      <c r="D17" s="56"/>
      <c r="E17" s="56"/>
      <c r="F17" s="56"/>
      <c r="G17" s="56"/>
      <c r="H17" s="56"/>
    </row>
    <row r="18" spans="1:8" ht="26.25" customHeight="1" x14ac:dyDescent="0.4">
      <c r="A18" s="58" t="s">
        <v>32</v>
      </c>
      <c r="B18" s="174" t="s">
        <v>98</v>
      </c>
      <c r="C18" s="174"/>
      <c r="D18" s="174"/>
      <c r="E18" s="174"/>
      <c r="F18" s="56"/>
      <c r="G18" s="56"/>
      <c r="H18" s="56"/>
    </row>
    <row r="19" spans="1:8" ht="26.25" customHeight="1" x14ac:dyDescent="0.4">
      <c r="A19" s="58" t="s">
        <v>33</v>
      </c>
      <c r="B19" s="60" t="s">
        <v>7</v>
      </c>
      <c r="C19" s="161">
        <v>6</v>
      </c>
      <c r="D19" s="59"/>
      <c r="E19" s="59"/>
      <c r="F19" s="56"/>
      <c r="G19" s="56"/>
      <c r="H19" s="56"/>
    </row>
    <row r="20" spans="1:8" ht="26.25" customHeight="1" x14ac:dyDescent="0.4">
      <c r="A20" s="58" t="s">
        <v>34</v>
      </c>
      <c r="B20" s="60" t="s">
        <v>98</v>
      </c>
      <c r="C20" s="59"/>
      <c r="D20" s="59"/>
      <c r="E20" s="59"/>
      <c r="F20" s="56"/>
      <c r="G20" s="56"/>
      <c r="H20" s="56"/>
    </row>
    <row r="21" spans="1:8" ht="26.25" customHeight="1" x14ac:dyDescent="0.4">
      <c r="A21" s="58" t="s">
        <v>35</v>
      </c>
      <c r="B21" s="182" t="s">
        <v>99</v>
      </c>
      <c r="C21" s="182"/>
      <c r="D21" s="182"/>
      <c r="E21" s="182"/>
      <c r="F21" s="182"/>
      <c r="G21" s="182"/>
      <c r="H21" s="182"/>
    </row>
    <row r="22" spans="1:8" ht="26.25" customHeight="1" x14ac:dyDescent="0.4">
      <c r="A22" s="58" t="s">
        <v>36</v>
      </c>
      <c r="B22" s="162">
        <v>43010</v>
      </c>
      <c r="C22" s="59"/>
      <c r="D22" s="59"/>
      <c r="E22" s="59"/>
      <c r="F22" s="56"/>
      <c r="G22" s="56"/>
      <c r="H22" s="56"/>
    </row>
    <row r="23" spans="1:8" ht="26.25" customHeight="1" x14ac:dyDescent="0.4">
      <c r="A23" s="58" t="s">
        <v>37</v>
      </c>
      <c r="B23" s="61" t="s">
        <v>100</v>
      </c>
      <c r="C23" s="59"/>
      <c r="D23" s="59"/>
      <c r="E23" s="59"/>
      <c r="F23" s="56"/>
      <c r="G23" s="56"/>
      <c r="H23" s="56"/>
    </row>
    <row r="24" spans="1:8" ht="18.75" customHeight="1" x14ac:dyDescent="0.3">
      <c r="A24" s="58"/>
      <c r="B24" s="62"/>
      <c r="C24" s="56"/>
      <c r="D24" s="56"/>
      <c r="E24" s="56"/>
      <c r="F24" s="56"/>
      <c r="G24" s="56"/>
      <c r="H24" s="56"/>
    </row>
    <row r="25" spans="1:8" ht="18.75" customHeight="1" x14ac:dyDescent="0.3">
      <c r="A25" s="63" t="s">
        <v>1</v>
      </c>
      <c r="B25" s="62"/>
      <c r="C25" s="56"/>
      <c r="D25" s="56"/>
      <c r="E25" s="56"/>
      <c r="F25" s="56"/>
      <c r="G25" s="56"/>
      <c r="H25" s="56"/>
    </row>
    <row r="26" spans="1:8" ht="26.25" customHeight="1" x14ac:dyDescent="0.4">
      <c r="A26" s="64" t="s">
        <v>4</v>
      </c>
      <c r="B26" s="174" t="s">
        <v>101</v>
      </c>
      <c r="C26" s="174"/>
      <c r="D26" s="56"/>
      <c r="E26" s="56"/>
      <c r="F26" s="56"/>
      <c r="G26" s="56"/>
      <c r="H26" s="56"/>
    </row>
    <row r="27" spans="1:8" ht="26.25" customHeight="1" x14ac:dyDescent="0.4">
      <c r="A27" s="65" t="s">
        <v>38</v>
      </c>
      <c r="B27" s="175" t="s">
        <v>102</v>
      </c>
      <c r="C27" s="175"/>
      <c r="D27" s="56"/>
      <c r="E27" s="56"/>
      <c r="F27" s="56"/>
      <c r="G27" s="56"/>
      <c r="H27" s="56"/>
    </row>
    <row r="28" spans="1:8" ht="27" customHeight="1" x14ac:dyDescent="0.4">
      <c r="A28" s="65" t="s">
        <v>6</v>
      </c>
      <c r="B28" s="66">
        <v>99.8</v>
      </c>
      <c r="C28" s="56"/>
      <c r="D28" s="56"/>
      <c r="E28" s="56"/>
      <c r="F28" s="56"/>
      <c r="G28" s="56"/>
      <c r="H28" s="56"/>
    </row>
    <row r="29" spans="1:8" ht="27" customHeight="1" x14ac:dyDescent="0.4">
      <c r="A29" s="65" t="s">
        <v>39</v>
      </c>
      <c r="B29" s="67">
        <v>0</v>
      </c>
      <c r="C29" s="176" t="s">
        <v>40</v>
      </c>
      <c r="D29" s="177"/>
      <c r="E29" s="177"/>
      <c r="F29" s="177"/>
      <c r="G29" s="178"/>
      <c r="H29" s="68"/>
    </row>
    <row r="30" spans="1:8" ht="19.5" customHeight="1" x14ac:dyDescent="0.3">
      <c r="A30" s="65" t="s">
        <v>41</v>
      </c>
      <c r="B30" s="69">
        <f>B28-B29</f>
        <v>99.8</v>
      </c>
      <c r="C30" s="70"/>
      <c r="D30" s="70"/>
      <c r="E30" s="70"/>
      <c r="F30" s="70"/>
      <c r="G30" s="70"/>
      <c r="H30" s="68"/>
    </row>
    <row r="31" spans="1:8" ht="27" customHeight="1" x14ac:dyDescent="0.4">
      <c r="A31" s="65" t="s">
        <v>42</v>
      </c>
      <c r="B31" s="71">
        <v>1</v>
      </c>
      <c r="C31" s="176" t="s">
        <v>43</v>
      </c>
      <c r="D31" s="177"/>
      <c r="E31" s="177"/>
      <c r="F31" s="177"/>
      <c r="G31" s="178"/>
      <c r="H31" s="72"/>
    </row>
    <row r="32" spans="1:8" ht="27" customHeight="1" x14ac:dyDescent="0.4">
      <c r="A32" s="65" t="s">
        <v>44</v>
      </c>
      <c r="B32" s="71">
        <v>1</v>
      </c>
      <c r="C32" s="176" t="s">
        <v>45</v>
      </c>
      <c r="D32" s="177"/>
      <c r="E32" s="177"/>
      <c r="F32" s="177"/>
      <c r="G32" s="178"/>
      <c r="H32" s="72"/>
    </row>
    <row r="33" spans="1:8" ht="18.75" customHeight="1" x14ac:dyDescent="0.3">
      <c r="A33" s="65"/>
      <c r="B33" s="73"/>
      <c r="C33" s="74"/>
      <c r="D33" s="74"/>
      <c r="E33" s="74"/>
      <c r="F33" s="74"/>
      <c r="G33" s="74"/>
      <c r="H33" s="74"/>
    </row>
    <row r="34" spans="1:8" ht="18.75" customHeight="1" x14ac:dyDescent="0.3">
      <c r="A34" s="65" t="s">
        <v>46</v>
      </c>
      <c r="B34" s="75">
        <f>B31/B32</f>
        <v>1</v>
      </c>
      <c r="C34" s="56" t="s">
        <v>47</v>
      </c>
      <c r="D34" s="56"/>
      <c r="E34" s="56"/>
      <c r="F34" s="56"/>
      <c r="G34" s="56"/>
      <c r="H34" s="68"/>
    </row>
    <row r="35" spans="1:8" ht="19.5" customHeight="1" x14ac:dyDescent="0.3">
      <c r="A35" s="65"/>
      <c r="B35" s="76"/>
      <c r="C35" s="68"/>
      <c r="D35" s="68"/>
      <c r="E35" s="68"/>
      <c r="F35" s="68"/>
      <c r="G35" s="56"/>
      <c r="H35" s="68"/>
    </row>
    <row r="36" spans="1:8" ht="27" customHeight="1" x14ac:dyDescent="0.4">
      <c r="A36" s="77" t="s">
        <v>92</v>
      </c>
      <c r="B36" s="78">
        <v>100</v>
      </c>
      <c r="C36" s="56"/>
      <c r="D36" s="179" t="s">
        <v>48</v>
      </c>
      <c r="E36" s="180"/>
      <c r="F36" s="181" t="s">
        <v>49</v>
      </c>
      <c r="G36" s="180"/>
      <c r="H36" s="68"/>
    </row>
    <row r="37" spans="1:8" ht="26.25" customHeight="1" x14ac:dyDescent="0.4">
      <c r="A37" s="79" t="s">
        <v>50</v>
      </c>
      <c r="B37" s="80">
        <v>10</v>
      </c>
      <c r="C37" s="81" t="s">
        <v>51</v>
      </c>
      <c r="D37" s="82" t="s">
        <v>52</v>
      </c>
      <c r="E37" s="83" t="s">
        <v>53</v>
      </c>
      <c r="F37" s="84" t="s">
        <v>52</v>
      </c>
      <c r="G37" s="83" t="s">
        <v>53</v>
      </c>
      <c r="H37" s="68"/>
    </row>
    <row r="38" spans="1:8" ht="26.25" customHeight="1" x14ac:dyDescent="0.4">
      <c r="A38" s="79" t="s">
        <v>54</v>
      </c>
      <c r="B38" s="80">
        <v>100</v>
      </c>
      <c r="C38" s="85">
        <v>1</v>
      </c>
      <c r="D38" s="52">
        <v>639275</v>
      </c>
      <c r="E38" s="86">
        <f>IF(ISBLANK(D38),"-",$D$48/$D$45*D38)</f>
        <v>647026.37598429178</v>
      </c>
      <c r="F38" s="52">
        <v>720667</v>
      </c>
      <c r="G38" s="86">
        <f>IF(ISBLANK(F38),"-",$D$48/$F$45*F38)</f>
        <v>668621.50226378674</v>
      </c>
      <c r="H38" s="68"/>
    </row>
    <row r="39" spans="1:8" ht="26.25" customHeight="1" x14ac:dyDescent="0.4">
      <c r="A39" s="79" t="s">
        <v>55</v>
      </c>
      <c r="B39" s="80">
        <v>1</v>
      </c>
      <c r="C39" s="87">
        <v>2</v>
      </c>
      <c r="D39" s="53">
        <v>638758</v>
      </c>
      <c r="E39" s="88">
        <f>IF(ISBLANK(D39),"-",$D$48/$D$45*D39)</f>
        <v>646503.1072245501</v>
      </c>
      <c r="F39" s="53">
        <v>713978</v>
      </c>
      <c r="G39" s="88">
        <f>IF(ISBLANK(F39),"-",$D$48/$F$45*F39)</f>
        <v>662415.57188450964</v>
      </c>
      <c r="H39" s="68"/>
    </row>
    <row r="40" spans="1:8" ht="26.25" customHeight="1" x14ac:dyDescent="0.4">
      <c r="A40" s="79" t="s">
        <v>56</v>
      </c>
      <c r="B40" s="80">
        <v>1</v>
      </c>
      <c r="C40" s="87">
        <v>3</v>
      </c>
      <c r="D40" s="53">
        <v>639643</v>
      </c>
      <c r="E40" s="88">
        <f>IF(ISBLANK(D40),"-",$D$48/$D$45*D40)</f>
        <v>647398.83808020083</v>
      </c>
      <c r="F40" s="53">
        <v>712694</v>
      </c>
      <c r="G40" s="88">
        <f>IF(ISBLANK(F40),"-",$D$48/$F$45*F40)</f>
        <v>661224.30045275728</v>
      </c>
      <c r="H40" s="56"/>
    </row>
    <row r="41" spans="1:8" ht="26.25" customHeight="1" x14ac:dyDescent="0.4">
      <c r="A41" s="79" t="s">
        <v>57</v>
      </c>
      <c r="B41" s="80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6"/>
    </row>
    <row r="42" spans="1:8" ht="27" customHeight="1" x14ac:dyDescent="0.4">
      <c r="A42" s="79" t="s">
        <v>58</v>
      </c>
      <c r="B42" s="80">
        <v>1</v>
      </c>
      <c r="C42" s="94" t="s">
        <v>59</v>
      </c>
      <c r="D42" s="95">
        <f>AVERAGE(D38:D41)</f>
        <v>639225.33333333337</v>
      </c>
      <c r="E42" s="96">
        <f>AVERAGE(E38:E41)</f>
        <v>646976.10709634761</v>
      </c>
      <c r="F42" s="97">
        <f>AVERAGE(F38:F41)</f>
        <v>715779.66666666663</v>
      </c>
      <c r="G42" s="96">
        <f>AVERAGE(G38:G41)</f>
        <v>664087.12486701785</v>
      </c>
      <c r="H42" s="56"/>
    </row>
    <row r="43" spans="1:8" ht="26.25" customHeight="1" x14ac:dyDescent="0.4">
      <c r="A43" s="79" t="s">
        <v>60</v>
      </c>
      <c r="B43" s="89">
        <v>1</v>
      </c>
      <c r="C43" s="98" t="s">
        <v>61</v>
      </c>
      <c r="D43" s="54">
        <v>9.9</v>
      </c>
      <c r="E43" s="100"/>
      <c r="F43" s="99">
        <v>10.8</v>
      </c>
      <c r="G43" s="56"/>
      <c r="H43" s="56"/>
    </row>
    <row r="44" spans="1:8" ht="26.25" customHeight="1" x14ac:dyDescent="0.4">
      <c r="A44" s="79" t="s">
        <v>62</v>
      </c>
      <c r="B44" s="89">
        <v>1</v>
      </c>
      <c r="C44" s="101" t="s">
        <v>63</v>
      </c>
      <c r="D44" s="102">
        <f>D43*$B$34</f>
        <v>9.9</v>
      </c>
      <c r="E44" s="103"/>
      <c r="F44" s="102">
        <f>F43*$B$34</f>
        <v>10.8</v>
      </c>
      <c r="G44" s="56"/>
      <c r="H44" s="56"/>
    </row>
    <row r="45" spans="1:8" ht="19.5" customHeight="1" x14ac:dyDescent="0.3">
      <c r="A45" s="79" t="s">
        <v>64</v>
      </c>
      <c r="B45" s="103">
        <f>(B44/B43)*(B42/B41)*(B40/B39)*(B38/B37)*B36</f>
        <v>1000</v>
      </c>
      <c r="C45" s="101" t="s">
        <v>65</v>
      </c>
      <c r="D45" s="104">
        <f>D44*$B$30/100</f>
        <v>9.8802000000000003</v>
      </c>
      <c r="E45" s="105"/>
      <c r="F45" s="104">
        <f>F44*$B$30/100</f>
        <v>10.778400000000001</v>
      </c>
      <c r="G45" s="56"/>
      <c r="H45" s="56"/>
    </row>
    <row r="46" spans="1:8" ht="19.5" customHeight="1" x14ac:dyDescent="0.3">
      <c r="A46" s="167" t="s">
        <v>66</v>
      </c>
      <c r="B46" s="168"/>
      <c r="C46" s="101" t="s">
        <v>67</v>
      </c>
      <c r="D46" s="102">
        <f>D45/$B$45</f>
        <v>9.8802000000000004E-3</v>
      </c>
      <c r="E46" s="105"/>
      <c r="F46" s="106">
        <f>F45/$B$45</f>
        <v>1.07784E-2</v>
      </c>
      <c r="G46" s="56"/>
      <c r="H46" s="56"/>
    </row>
    <row r="47" spans="1:8" ht="27" customHeight="1" x14ac:dyDescent="0.4">
      <c r="A47" s="169"/>
      <c r="B47" s="170"/>
      <c r="C47" s="101" t="s">
        <v>68</v>
      </c>
      <c r="D47" s="107">
        <v>0.01</v>
      </c>
      <c r="E47" s="56"/>
      <c r="F47" s="108"/>
      <c r="G47" s="56"/>
      <c r="H47" s="56"/>
    </row>
    <row r="48" spans="1:8" ht="18.75" customHeight="1" x14ac:dyDescent="0.3">
      <c r="A48" s="56"/>
      <c r="B48" s="56"/>
      <c r="C48" s="101" t="s">
        <v>69</v>
      </c>
      <c r="D48" s="104">
        <f>D47*$B$45</f>
        <v>10</v>
      </c>
      <c r="E48" s="56"/>
      <c r="F48" s="108"/>
      <c r="G48" s="56"/>
      <c r="H48" s="56"/>
    </row>
    <row r="49" spans="1:8" ht="19.5" customHeight="1" x14ac:dyDescent="0.3">
      <c r="A49" s="56"/>
      <c r="B49" s="56"/>
      <c r="C49" s="109" t="s">
        <v>70</v>
      </c>
      <c r="D49" s="110">
        <f>D48/B34</f>
        <v>10</v>
      </c>
      <c r="E49" s="56"/>
      <c r="F49" s="111"/>
      <c r="G49" s="56"/>
      <c r="H49" s="56"/>
    </row>
    <row r="50" spans="1:8" ht="18.75" customHeight="1" x14ac:dyDescent="0.3">
      <c r="A50" s="56"/>
      <c r="B50" s="56"/>
      <c r="C50" s="112" t="s">
        <v>71</v>
      </c>
      <c r="D50" s="113">
        <f>AVERAGE(E38:E41,G38:G41)</f>
        <v>655531.61598168267</v>
      </c>
      <c r="E50" s="56"/>
      <c r="F50" s="111"/>
      <c r="G50" s="56"/>
      <c r="H50" s="56"/>
    </row>
    <row r="51" spans="1:8" ht="18.75" customHeight="1" x14ac:dyDescent="0.3">
      <c r="A51" s="56"/>
      <c r="B51" s="56"/>
      <c r="C51" s="101" t="s">
        <v>72</v>
      </c>
      <c r="D51" s="114">
        <f>STDEV(E38:E41,G38:G41)/D50</f>
        <v>1.4807931624694484E-2</v>
      </c>
      <c r="E51" s="56"/>
      <c r="F51" s="111"/>
      <c r="G51" s="56"/>
      <c r="H51" s="56"/>
    </row>
    <row r="52" spans="1:8" ht="19.5" customHeight="1" x14ac:dyDescent="0.3">
      <c r="A52" s="56"/>
      <c r="B52" s="56"/>
      <c r="C52" s="109" t="s">
        <v>17</v>
      </c>
      <c r="D52" s="115">
        <f>COUNT(E38:E41,G38:G41)</f>
        <v>6</v>
      </c>
      <c r="E52" s="56"/>
      <c r="F52" s="56"/>
      <c r="G52" s="56"/>
      <c r="H52" s="56"/>
    </row>
    <row r="53" spans="1:8" ht="18.75" customHeight="1" x14ac:dyDescent="0.3">
      <c r="A53" s="56"/>
      <c r="B53" s="56"/>
      <c r="C53" s="56"/>
      <c r="D53" s="56"/>
      <c r="E53" s="56"/>
      <c r="F53" s="56"/>
      <c r="G53" s="56"/>
      <c r="H53" s="56"/>
    </row>
    <row r="54" spans="1:8" ht="18.75" customHeight="1" x14ac:dyDescent="0.3">
      <c r="A54" s="57" t="s">
        <v>1</v>
      </c>
      <c r="B54" s="116" t="s">
        <v>93</v>
      </c>
      <c r="C54" s="56"/>
      <c r="D54" s="56"/>
      <c r="E54" s="56"/>
      <c r="F54" s="56"/>
      <c r="G54" s="56"/>
      <c r="H54" s="56"/>
    </row>
    <row r="55" spans="1:8" ht="18.75" customHeight="1" x14ac:dyDescent="0.3">
      <c r="A55" s="56" t="s">
        <v>73</v>
      </c>
      <c r="B55" s="117" t="str">
        <f>B21</f>
        <v>Each actuation from the valve delivers Salbutamol Sulfate B.P/Ph.eur equivalent to salbutamol 100 mcg</v>
      </c>
      <c r="C55" s="56"/>
      <c r="D55" s="56"/>
      <c r="E55" s="56"/>
      <c r="F55" s="56"/>
      <c r="G55" s="56"/>
      <c r="H55" s="56"/>
    </row>
    <row r="56" spans="1:8" ht="26.25" customHeight="1" x14ac:dyDescent="0.4">
      <c r="A56" s="65" t="s">
        <v>94</v>
      </c>
      <c r="B56" s="118">
        <v>1</v>
      </c>
      <c r="C56" s="119" t="s">
        <v>95</v>
      </c>
      <c r="D56" s="120">
        <v>0.1</v>
      </c>
      <c r="E56" s="56" t="str">
        <f>B20</f>
        <v>SALBUTAMOL SULPHATE</v>
      </c>
      <c r="F56" s="56"/>
      <c r="G56" s="56"/>
      <c r="H56" s="119"/>
    </row>
    <row r="57" spans="1:8" ht="19.5" customHeight="1" x14ac:dyDescent="0.3">
      <c r="A57" s="56"/>
      <c r="B57" s="56"/>
      <c r="C57" s="56"/>
      <c r="D57" s="56"/>
      <c r="E57" s="56"/>
      <c r="F57" s="56"/>
      <c r="G57" s="56"/>
      <c r="H57" s="119"/>
    </row>
    <row r="58" spans="1:8" ht="27" customHeight="1" x14ac:dyDescent="0.4">
      <c r="A58" s="77" t="s">
        <v>74</v>
      </c>
      <c r="B58" s="78">
        <v>100</v>
      </c>
      <c r="C58" s="56"/>
      <c r="D58" s="121" t="s">
        <v>96</v>
      </c>
      <c r="E58" s="122" t="s">
        <v>51</v>
      </c>
      <c r="F58" s="122" t="s">
        <v>52</v>
      </c>
      <c r="G58" s="122" t="s">
        <v>75</v>
      </c>
      <c r="H58" s="81" t="s">
        <v>76</v>
      </c>
    </row>
    <row r="59" spans="1:8" ht="26.25" customHeight="1" x14ac:dyDescent="0.4">
      <c r="A59" s="79" t="s">
        <v>77</v>
      </c>
      <c r="B59" s="80">
        <v>1</v>
      </c>
      <c r="C59" s="187" t="s">
        <v>78</v>
      </c>
      <c r="D59" s="190">
        <v>10</v>
      </c>
      <c r="E59" s="123">
        <v>1</v>
      </c>
      <c r="F59" s="55">
        <v>713406</v>
      </c>
      <c r="G59" s="124">
        <f t="shared" ref="G59:G70" si="0">IF(ISBLANK(F59),"-",(F59/$D$50*$D$47*$B$67)*($B$56/$D$59))</f>
        <v>0.10882861827063038</v>
      </c>
      <c r="H59" s="125">
        <f t="shared" ref="H59:H70" si="1">IF(ISBLANK(F59),"-",G59/$D$56)</f>
        <v>1.0882861827063037</v>
      </c>
    </row>
    <row r="60" spans="1:8" ht="26.25" customHeight="1" x14ac:dyDescent="0.4">
      <c r="A60" s="79" t="s">
        <v>79</v>
      </c>
      <c r="B60" s="80">
        <v>1</v>
      </c>
      <c r="C60" s="188"/>
      <c r="D60" s="191"/>
      <c r="E60" s="126">
        <v>2</v>
      </c>
      <c r="F60" s="53">
        <v>739754</v>
      </c>
      <c r="G60" s="127">
        <f t="shared" si="0"/>
        <v>0.11284795148929488</v>
      </c>
      <c r="H60" s="128">
        <f t="shared" si="1"/>
        <v>1.1284795148929487</v>
      </c>
    </row>
    <row r="61" spans="1:8" ht="26.25" customHeight="1" x14ac:dyDescent="0.4">
      <c r="A61" s="79" t="s">
        <v>80</v>
      </c>
      <c r="B61" s="80">
        <v>1</v>
      </c>
      <c r="C61" s="188"/>
      <c r="D61" s="191"/>
      <c r="E61" s="126">
        <v>3</v>
      </c>
      <c r="F61" s="53">
        <v>722079</v>
      </c>
      <c r="G61" s="127">
        <f t="shared" si="0"/>
        <v>0.11015166658570086</v>
      </c>
      <c r="H61" s="128">
        <f t="shared" si="1"/>
        <v>1.1015166658570086</v>
      </c>
    </row>
    <row r="62" spans="1:8" ht="27" customHeight="1" x14ac:dyDescent="0.4">
      <c r="A62" s="79" t="s">
        <v>81</v>
      </c>
      <c r="B62" s="80">
        <v>1</v>
      </c>
      <c r="C62" s="189"/>
      <c r="D62" s="192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9" t="s">
        <v>82</v>
      </c>
      <c r="B63" s="80">
        <v>1</v>
      </c>
      <c r="C63" s="187" t="s">
        <v>83</v>
      </c>
      <c r="D63" s="193">
        <v>10</v>
      </c>
      <c r="E63" s="123">
        <v>1</v>
      </c>
      <c r="F63" s="55">
        <v>709990</v>
      </c>
      <c r="G63" s="124">
        <f t="shared" si="0"/>
        <v>0.10830751449520309</v>
      </c>
      <c r="H63" s="125">
        <f t="shared" si="1"/>
        <v>1.0830751449520308</v>
      </c>
    </row>
    <row r="64" spans="1:8" ht="26.25" customHeight="1" x14ac:dyDescent="0.4">
      <c r="A64" s="79" t="s">
        <v>84</v>
      </c>
      <c r="B64" s="80">
        <v>1</v>
      </c>
      <c r="C64" s="188"/>
      <c r="D64" s="194"/>
      <c r="E64" s="126">
        <v>2</v>
      </c>
      <c r="F64" s="53">
        <v>710989</v>
      </c>
      <c r="G64" s="127">
        <f t="shared" si="0"/>
        <v>0.10845990989088572</v>
      </c>
      <c r="H64" s="128">
        <f t="shared" si="1"/>
        <v>1.0845990989088572</v>
      </c>
    </row>
    <row r="65" spans="1:8" ht="26.25" customHeight="1" x14ac:dyDescent="0.4">
      <c r="A65" s="79" t="s">
        <v>85</v>
      </c>
      <c r="B65" s="80">
        <v>1</v>
      </c>
      <c r="C65" s="188"/>
      <c r="D65" s="194"/>
      <c r="E65" s="126">
        <v>3</v>
      </c>
      <c r="F65" s="53">
        <v>716377</v>
      </c>
      <c r="G65" s="127">
        <f t="shared" si="0"/>
        <v>0.10928183821114397</v>
      </c>
      <c r="H65" s="128">
        <f t="shared" si="1"/>
        <v>1.0928183821114397</v>
      </c>
    </row>
    <row r="66" spans="1:8" ht="27" customHeight="1" x14ac:dyDescent="0.4">
      <c r="A66" s="79" t="s">
        <v>86</v>
      </c>
      <c r="B66" s="80">
        <v>1</v>
      </c>
      <c r="C66" s="189"/>
      <c r="D66" s="195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9" t="s">
        <v>87</v>
      </c>
      <c r="B67" s="87">
        <f>(B66/B65)*(B64/B63)*(B62/B61)*(B60/B59)*B58</f>
        <v>100</v>
      </c>
      <c r="C67" s="187" t="s">
        <v>88</v>
      </c>
      <c r="D67" s="190">
        <v>10</v>
      </c>
      <c r="E67" s="123">
        <v>1</v>
      </c>
      <c r="F67" s="55">
        <v>723099</v>
      </c>
      <c r="G67" s="127">
        <f t="shared" si="0"/>
        <v>0.11030726548819964</v>
      </c>
      <c r="H67" s="128">
        <f t="shared" si="1"/>
        <v>1.1030726548819962</v>
      </c>
    </row>
    <row r="68" spans="1:8" ht="27" customHeight="1" x14ac:dyDescent="0.4">
      <c r="A68" s="133" t="s">
        <v>97</v>
      </c>
      <c r="B68" s="134">
        <f>(D47*B67)/D56*B56</f>
        <v>10</v>
      </c>
      <c r="C68" s="188"/>
      <c r="D68" s="191"/>
      <c r="E68" s="126">
        <v>2</v>
      </c>
      <c r="F68" s="53">
        <v>726841</v>
      </c>
      <c r="G68" s="127">
        <f t="shared" si="0"/>
        <v>0.11087809989324907</v>
      </c>
      <c r="H68" s="128">
        <f t="shared" si="1"/>
        <v>1.1087809989324906</v>
      </c>
    </row>
    <row r="69" spans="1:8" ht="26.25" customHeight="1" x14ac:dyDescent="0.4">
      <c r="A69" s="167" t="s">
        <v>66</v>
      </c>
      <c r="B69" s="183"/>
      <c r="C69" s="188"/>
      <c r="D69" s="191"/>
      <c r="E69" s="126">
        <v>3</v>
      </c>
      <c r="F69" s="53">
        <v>728271</v>
      </c>
      <c r="G69" s="127">
        <f t="shared" si="0"/>
        <v>0.11109624345263461</v>
      </c>
      <c r="H69" s="128">
        <f t="shared" si="1"/>
        <v>1.110962434526346</v>
      </c>
    </row>
    <row r="70" spans="1:8" ht="27" customHeight="1" x14ac:dyDescent="0.4">
      <c r="A70" s="169"/>
      <c r="B70" s="184"/>
      <c r="C70" s="196"/>
      <c r="D70" s="192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59</v>
      </c>
      <c r="H71" s="138">
        <f>AVERAGE(H59:H70)</f>
        <v>1.1001767864188245</v>
      </c>
    </row>
    <row r="72" spans="1:8" ht="26.25" customHeight="1" x14ac:dyDescent="0.4">
      <c r="A72" s="56"/>
      <c r="B72" s="56"/>
      <c r="C72" s="135"/>
      <c r="D72" s="135"/>
      <c r="E72" s="135"/>
      <c r="F72" s="136"/>
      <c r="G72" s="139" t="s">
        <v>72</v>
      </c>
      <c r="H72" s="140">
        <f>STDEV(H59:H70)/H71</f>
        <v>1.337512973866861E-2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17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89</v>
      </c>
      <c r="B75" s="145" t="s">
        <v>90</v>
      </c>
      <c r="C75" s="185" t="str">
        <f>B20</f>
        <v>SALBUTAMOL SULPHATE</v>
      </c>
      <c r="D75" s="185"/>
      <c r="E75" s="146" t="s">
        <v>91</v>
      </c>
      <c r="F75" s="146"/>
      <c r="G75" s="147">
        <f>H71</f>
        <v>1.1001767864188245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6"/>
      <c r="B77" s="186" t="s">
        <v>23</v>
      </c>
      <c r="C77" s="186"/>
      <c r="D77" s="119"/>
      <c r="E77" s="150" t="s">
        <v>24</v>
      </c>
      <c r="F77" s="151"/>
      <c r="G77" s="186" t="s">
        <v>25</v>
      </c>
      <c r="H77" s="186"/>
    </row>
    <row r="78" spans="1:8" ht="60" customHeight="1" x14ac:dyDescent="0.3">
      <c r="A78" s="152" t="s">
        <v>26</v>
      </c>
      <c r="B78" s="153"/>
      <c r="C78" s="153"/>
      <c r="D78" s="154"/>
      <c r="E78" s="155"/>
      <c r="F78" s="56"/>
      <c r="G78" s="156"/>
      <c r="H78" s="156"/>
    </row>
    <row r="79" spans="1:8" ht="60" customHeight="1" x14ac:dyDescent="0.3">
      <c r="A79" s="152" t="s">
        <v>27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6:C26"/>
    <mergeCell ref="B27:C27"/>
    <mergeCell ref="C29:G29"/>
    <mergeCell ref="C31:G31"/>
    <mergeCell ref="C32:G32"/>
    <mergeCell ref="D36:E36"/>
    <mergeCell ref="F36:G36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Salbutamol Sulphate 1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2017-02-15T08:27:10Z</cp:lastPrinted>
  <dcterms:created xsi:type="dcterms:W3CDTF">2005-07-05T10:19:27Z</dcterms:created>
  <dcterms:modified xsi:type="dcterms:W3CDTF">2017-05-09T06:55:05Z</dcterms:modified>
</cp:coreProperties>
</file>