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ZOLEDRONIC ACID" sheetId="2" r:id="rId2"/>
  </sheets>
  <calcPr calcId="145621"/>
</workbook>
</file>

<file path=xl/calcChain.xml><?xml version="1.0" encoding="utf-8"?>
<calcChain xmlns="http://schemas.openxmlformats.org/spreadsheetml/2006/main">
  <c r="C75" i="2" l="1"/>
  <c r="H70" i="2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D48" i="2"/>
  <c r="D49" i="2" s="1"/>
  <c r="B45" i="2"/>
  <c r="F42" i="2"/>
  <c r="D42" i="2"/>
  <c r="G41" i="2"/>
  <c r="E41" i="2"/>
  <c r="G40" i="2"/>
  <c r="E40" i="2"/>
  <c r="G39" i="2"/>
  <c r="E39" i="2"/>
  <c r="G38" i="2"/>
  <c r="E38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2" l="1"/>
  <c r="D45" i="2"/>
  <c r="D46" i="2" s="1"/>
  <c r="D50" i="2"/>
  <c r="D51" i="2" s="1"/>
  <c r="D52" i="2"/>
  <c r="H71" i="2"/>
  <c r="G75" i="2" s="1"/>
  <c r="H73" i="2"/>
  <c r="E42" i="2"/>
  <c r="F44" i="2"/>
  <c r="F45" i="2" s="1"/>
  <c r="F46" i="2" s="1"/>
  <c r="H72" i="2" l="1"/>
</calcChain>
</file>

<file path=xl/sharedStrings.xml><?xml version="1.0" encoding="utf-8"?>
<sst xmlns="http://schemas.openxmlformats.org/spreadsheetml/2006/main" count="145" uniqueCount="105">
  <si>
    <t>HPLC System Suitability Report</t>
  </si>
  <si>
    <t>Analysis Data</t>
  </si>
  <si>
    <t>Assay</t>
  </si>
  <si>
    <t>Sample(s)</t>
  </si>
  <si>
    <t>Reference Substance:</t>
  </si>
  <si>
    <t>ZOLEDRONIC ACID AMRING INFUSION</t>
  </si>
  <si>
    <t>% age Purity:</t>
  </si>
  <si>
    <t>NDQD201712288</t>
  </si>
  <si>
    <t>Weight (mg):</t>
  </si>
  <si>
    <t>0.8 mg/ml zoledronic acid</t>
  </si>
  <si>
    <t>Standard Conc (mg/mL):</t>
  </si>
  <si>
    <t>Each mL contains 0.8 mg zoledronic acid ( as monohydrate).</t>
  </si>
  <si>
    <t>2017-12-28 11:37:49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</si>
  <si>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</si>
  <si>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</si>
  <si>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</si>
  <si>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</si>
  <si>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</si>
  <si>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</si>
  <si>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</si>
  <si>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</si>
  <si>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</si>
  <si>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</si>
  <si>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</si>
  <si>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</si>
  <si>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</si>
  <si>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</si>
  <si>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</si>
  <si>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</si>
  <si>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</si>
  <si>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</si>
  <si>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</si>
  <si>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</si>
  <si>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</si>
  <si>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</si>
  <si>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</si>
  <si>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</si>
  <si>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</si>
  <si>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</si>
  <si>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</si>
  <si>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</si>
  <si>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</si>
  <si>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</si>
  <si>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</si>
  <si>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</si>
  <si>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</si>
  <si>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</si>
  <si>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</si>
  <si>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</si>
  <si>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</si>
  <si>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</si>
  <si>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</si>
  <si>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</si>
  <si>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</si>
  <si>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</si>
  <si>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</si>
  <si>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</si>
  <si>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</si>
  <si>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</si>
  <si>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</si>
  <si>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</si>
  <si>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</si>
  <si>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</si>
  <si>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</si>
  <si>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</si>
  <si>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</si>
  <si>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</si>
  <si>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</si>
  <si>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</si>
  <si>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</si>
  <si>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</si>
  <si>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</si>
  <si>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</si>
  <si>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</si>
  <si>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</si>
  <si>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</si>
  <si>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</si>
  <si>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</si>
  <si>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</si>
  <si>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</si>
  <si>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</si>
  <si>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</si>
  <si>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</si>
  <si>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</si>
  <si>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</si>
  <si>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</si>
  <si>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</si>
  <si>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</si>
  <si>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</si>
  <si>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</si>
  <si>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</si>
  <si>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</si>
  <si>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</si>
  <si>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</si>
  <si>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</si>
  <si>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</si>
  <si>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</si>
  <si>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</si>
  <si>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</si>
  <si>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</si>
  <si>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</si>
  <si>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ZOLEDRONIC ACID</t>
  </si>
  <si>
    <t>Z7-2</t>
  </si>
  <si>
    <t>SHARON / PETER</t>
  </si>
  <si>
    <t>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</si>
</sst>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8" fillId="2" borderId="0" xfId="0" applyFont="1" applyFill="1"/>
    <xf numFmtId="0" fontId="19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1" fillId="2" borderId="7" xfId="0" applyFont="1" applyFill="1" applyBorder="1" applyProtection="1">
      <protection locked="0"/>
    </xf>
    <xf numFmtId="0" fontId="22" fillId="2" borderId="7" xfId="0" applyFont="1" applyFill="1" applyBorder="1"/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65" sqref="A6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2" t="s">
        <v>0</v>
      </c>
      <c r="B15" s="162"/>
      <c r="C15" s="162"/>
      <c r="D15" s="162"/>
      <c r="E15" s="1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95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19.739999999999998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7880765</v>
      </c>
      <c r="C24" s="18">
        <v>6248.01</v>
      </c>
      <c r="D24" s="19">
        <v>1.36</v>
      </c>
      <c r="E24" s="20">
        <v>3.57</v>
      </c>
    </row>
    <row r="25" spans="1:6" ht="16.5" customHeight="1" x14ac:dyDescent="0.3">
      <c r="A25" s="17">
        <v>2</v>
      </c>
      <c r="B25" s="18">
        <v>7817616</v>
      </c>
      <c r="C25" s="18">
        <v>6104.93</v>
      </c>
      <c r="D25" s="19">
        <v>1.34</v>
      </c>
      <c r="E25" s="19">
        <v>3.57</v>
      </c>
    </row>
    <row r="26" spans="1:6" ht="16.5" customHeight="1" x14ac:dyDescent="0.3">
      <c r="A26" s="17">
        <v>3</v>
      </c>
      <c r="B26" s="18">
        <v>7826124</v>
      </c>
      <c r="C26" s="18">
        <v>6171.23</v>
      </c>
      <c r="D26" s="19">
        <v>1.31</v>
      </c>
      <c r="E26" s="19">
        <v>3.58</v>
      </c>
    </row>
    <row r="27" spans="1:6" ht="16.5" customHeight="1" x14ac:dyDescent="0.3">
      <c r="A27" s="17">
        <v>4</v>
      </c>
      <c r="B27" s="18">
        <v>7822734</v>
      </c>
      <c r="C27" s="18">
        <v>6177.59</v>
      </c>
      <c r="D27" s="19">
        <v>1.37</v>
      </c>
      <c r="E27" s="19">
        <v>3.57</v>
      </c>
    </row>
    <row r="28" spans="1:6" ht="16.5" customHeight="1" x14ac:dyDescent="0.3">
      <c r="A28" s="17">
        <v>5</v>
      </c>
      <c r="B28" s="18">
        <v>7835394</v>
      </c>
      <c r="C28" s="18">
        <v>5808.97</v>
      </c>
      <c r="D28" s="19">
        <v>1.3</v>
      </c>
      <c r="E28" s="19">
        <v>3.58</v>
      </c>
    </row>
    <row r="29" spans="1:6" ht="16.5" customHeight="1" x14ac:dyDescent="0.3">
      <c r="A29" s="17">
        <v>6</v>
      </c>
      <c r="B29" s="21">
        <v>7870797</v>
      </c>
      <c r="C29" s="21">
        <v>5388.64</v>
      </c>
      <c r="D29" s="22">
        <v>1.33</v>
      </c>
      <c r="E29" s="22">
        <v>3.57</v>
      </c>
    </row>
    <row r="30" spans="1:6" ht="16.5" customHeight="1" x14ac:dyDescent="0.3">
      <c r="A30" s="23" t="s">
        <v>18</v>
      </c>
      <c r="B30" s="24">
        <f>AVERAGE(B24:B29)</f>
        <v>7842238.333333333</v>
      </c>
      <c r="C30" s="25">
        <f>AVERAGE(C24:C29)</f>
        <v>5983.2283333333335</v>
      </c>
      <c r="D30" s="26">
        <f>AVERAGE(D24:D29)</f>
        <v>1.335</v>
      </c>
      <c r="E30" s="26">
        <f>AVERAGE(E24:E29)</f>
        <v>3.5733333333333328</v>
      </c>
    </row>
    <row r="31" spans="1:6" ht="16.5" customHeight="1" x14ac:dyDescent="0.3">
      <c r="A31" s="27" t="s">
        <v>19</v>
      </c>
      <c r="B31" s="28">
        <f>(STDEV(B24:B29)/B30)</f>
        <v>3.4182938850156391E-3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3" t="s">
        <v>26</v>
      </c>
      <c r="C59" s="1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199" t="s">
        <v>103</v>
      </c>
      <c r="C60" s="199" t="s">
        <v>104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5" zoomScale="60" zoomScaleNormal="55" workbookViewId="0">
      <selection activeCell="K67" sqref="K6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4" t="s">
        <v>31</v>
      </c>
      <c r="B1" s="164"/>
      <c r="C1" s="164"/>
      <c r="D1" s="164"/>
      <c r="E1" s="164"/>
      <c r="F1" s="164"/>
      <c r="G1" s="164"/>
      <c r="H1" s="164"/>
    </row>
    <row r="2" spans="1:8" x14ac:dyDescent="0.2">
      <c r="A2" s="164"/>
      <c r="B2" s="164"/>
      <c r="C2" s="164"/>
      <c r="D2" s="164"/>
      <c r="E2" s="164"/>
      <c r="F2" s="164"/>
      <c r="G2" s="164"/>
      <c r="H2" s="164"/>
    </row>
    <row r="3" spans="1:8" x14ac:dyDescent="0.2">
      <c r="A3" s="164"/>
      <c r="B3" s="164"/>
      <c r="C3" s="164"/>
      <c r="D3" s="164"/>
      <c r="E3" s="164"/>
      <c r="F3" s="164"/>
      <c r="G3" s="164"/>
      <c r="H3" s="164"/>
    </row>
    <row r="4" spans="1:8" x14ac:dyDescent="0.2">
      <c r="A4" s="164"/>
      <c r="B4" s="164"/>
      <c r="C4" s="164"/>
      <c r="D4" s="164"/>
      <c r="E4" s="164"/>
      <c r="F4" s="164"/>
      <c r="G4" s="164"/>
      <c r="H4" s="164"/>
    </row>
    <row r="5" spans="1:8" x14ac:dyDescent="0.2">
      <c r="A5" s="164"/>
      <c r="B5" s="164"/>
      <c r="C5" s="164"/>
      <c r="D5" s="164"/>
      <c r="E5" s="164"/>
      <c r="F5" s="164"/>
      <c r="G5" s="164"/>
      <c r="H5" s="164"/>
    </row>
    <row r="6" spans="1:8" x14ac:dyDescent="0.2">
      <c r="A6" s="164"/>
      <c r="B6" s="164"/>
      <c r="C6" s="164"/>
      <c r="D6" s="164"/>
      <c r="E6" s="164"/>
      <c r="F6" s="164"/>
      <c r="G6" s="164"/>
      <c r="H6" s="164"/>
    </row>
    <row r="7" spans="1:8" x14ac:dyDescent="0.2">
      <c r="A7" s="164"/>
      <c r="B7" s="164"/>
      <c r="C7" s="164"/>
      <c r="D7" s="164"/>
      <c r="E7" s="164"/>
      <c r="F7" s="164"/>
      <c r="G7" s="164"/>
      <c r="H7" s="164"/>
    </row>
    <row r="8" spans="1:8" x14ac:dyDescent="0.2">
      <c r="A8" s="165" t="s">
        <v>32</v>
      </c>
      <c r="B8" s="165"/>
      <c r="C8" s="165"/>
      <c r="D8" s="165"/>
      <c r="E8" s="165"/>
      <c r="F8" s="165"/>
      <c r="G8" s="165"/>
      <c r="H8" s="165"/>
    </row>
    <row r="9" spans="1:8" x14ac:dyDescent="0.2">
      <c r="A9" s="165"/>
      <c r="B9" s="165"/>
      <c r="C9" s="165"/>
      <c r="D9" s="165"/>
      <c r="E9" s="165"/>
      <c r="F9" s="165"/>
      <c r="G9" s="165"/>
      <c r="H9" s="165"/>
    </row>
    <row r="10" spans="1:8" x14ac:dyDescent="0.2">
      <c r="A10" s="165"/>
      <c r="B10" s="165"/>
      <c r="C10" s="165"/>
      <c r="D10" s="165"/>
      <c r="E10" s="165"/>
      <c r="F10" s="165"/>
      <c r="G10" s="165"/>
      <c r="H10" s="165"/>
    </row>
    <row r="11" spans="1:8" x14ac:dyDescent="0.2">
      <c r="A11" s="165"/>
      <c r="B11" s="165"/>
      <c r="C11" s="165"/>
      <c r="D11" s="165"/>
      <c r="E11" s="165"/>
      <c r="F11" s="165"/>
      <c r="G11" s="165"/>
      <c r="H11" s="165"/>
    </row>
    <row r="12" spans="1:8" x14ac:dyDescent="0.2">
      <c r="A12" s="165"/>
      <c r="B12" s="165"/>
      <c r="C12" s="165"/>
      <c r="D12" s="165"/>
      <c r="E12" s="165"/>
      <c r="F12" s="165"/>
      <c r="G12" s="165"/>
      <c r="H12" s="165"/>
    </row>
    <row r="13" spans="1:8" x14ac:dyDescent="0.2">
      <c r="A13" s="165"/>
      <c r="B13" s="165"/>
      <c r="C13" s="165"/>
      <c r="D13" s="165"/>
      <c r="E13" s="165"/>
      <c r="F13" s="165"/>
      <c r="G13" s="165"/>
      <c r="H13" s="165"/>
    </row>
    <row r="14" spans="1:8" x14ac:dyDescent="0.2">
      <c r="A14" s="165"/>
      <c r="B14" s="165"/>
      <c r="C14" s="165"/>
      <c r="D14" s="165"/>
      <c r="E14" s="165"/>
      <c r="F14" s="165"/>
      <c r="G14" s="165"/>
      <c r="H14" s="16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0" t="s">
        <v>33</v>
      </c>
      <c r="B16" s="171"/>
      <c r="C16" s="171"/>
      <c r="D16" s="171"/>
      <c r="E16" s="171"/>
      <c r="F16" s="171"/>
      <c r="G16" s="171"/>
      <c r="H16" s="172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3" t="s">
        <v>5</v>
      </c>
      <c r="C18" s="173"/>
      <c r="D18" s="173"/>
      <c r="E18" s="173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74" t="s">
        <v>11</v>
      </c>
      <c r="C21" s="174"/>
      <c r="D21" s="174"/>
      <c r="E21" s="174"/>
      <c r="F21" s="174"/>
      <c r="G21" s="174"/>
      <c r="H21" s="174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96" t="s">
        <v>101</v>
      </c>
      <c r="C26" s="173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97" t="s">
        <v>102</v>
      </c>
      <c r="C27" s="174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93.5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75" t="s">
        <v>43</v>
      </c>
      <c r="D29" s="176"/>
      <c r="E29" s="176"/>
      <c r="F29" s="176"/>
      <c r="G29" s="177"/>
      <c r="H29" s="65"/>
    </row>
    <row r="30" spans="1:8" ht="19.5" customHeight="1" x14ac:dyDescent="0.3">
      <c r="A30" s="62" t="s">
        <v>44</v>
      </c>
      <c r="B30" s="66">
        <f>B28-B29</f>
        <v>93.5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75" t="s">
        <v>46</v>
      </c>
      <c r="D31" s="176"/>
      <c r="E31" s="176"/>
      <c r="F31" s="176"/>
      <c r="G31" s="177"/>
      <c r="H31" s="69"/>
    </row>
    <row r="32" spans="1:8" ht="27" customHeight="1" x14ac:dyDescent="0.4">
      <c r="A32" s="62" t="s">
        <v>47</v>
      </c>
      <c r="B32" s="68">
        <v>1</v>
      </c>
      <c r="C32" s="175" t="s">
        <v>48</v>
      </c>
      <c r="D32" s="176"/>
      <c r="E32" s="176"/>
      <c r="F32" s="176"/>
      <c r="G32" s="177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25</v>
      </c>
      <c r="C36" s="52"/>
      <c r="D36" s="178" t="s">
        <v>52</v>
      </c>
      <c r="E36" s="179"/>
      <c r="F36" s="180" t="s">
        <v>53</v>
      </c>
      <c r="G36" s="179"/>
      <c r="H36" s="65"/>
    </row>
    <row r="37" spans="1:8" ht="26.25" customHeight="1" x14ac:dyDescent="0.4">
      <c r="A37" s="76" t="s">
        <v>54</v>
      </c>
      <c r="B37" s="77">
        <v>5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20</v>
      </c>
      <c r="C38" s="82">
        <v>1</v>
      </c>
      <c r="D38" s="83">
        <v>7838173</v>
      </c>
      <c r="E38" s="84">
        <f>IF(ISBLANK(D38),"-",$D$48/$D$45*D38)</f>
        <v>8493488.0722114779</v>
      </c>
      <c r="F38" s="85">
        <v>8792528</v>
      </c>
      <c r="G38" s="84">
        <f>IF(ISBLANK(F38),"-",$D$48/$F$45*F38)</f>
        <v>8568358.3253139742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8019949</v>
      </c>
      <c r="E39" s="88">
        <f>IF(ISBLANK(D39),"-",$D$48/$D$45*D39)</f>
        <v>8690461.5618007369</v>
      </c>
      <c r="F39" s="89">
        <v>8535398</v>
      </c>
      <c r="G39" s="88">
        <f>IF(ISBLANK(F39),"-",$D$48/$F$45*F39)</f>
        <v>8317783.9767093435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7929686</v>
      </c>
      <c r="E40" s="88">
        <f>IF(ISBLANK(D40),"-",$D$48/$D$45*D40)</f>
        <v>8592652.0704993811</v>
      </c>
      <c r="F40" s="89">
        <v>8925198</v>
      </c>
      <c r="G40" s="88">
        <f>IF(ISBLANK(F40),"-",$D$48/$F$45*F40)</f>
        <v>8697645.840692874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7929269.333333333</v>
      </c>
      <c r="E42" s="96">
        <f>AVERAGE(E38:E41)</f>
        <v>8592200.5681705326</v>
      </c>
      <c r="F42" s="97">
        <f>AVERAGE(F38:F41)</f>
        <v>8751041.333333334</v>
      </c>
      <c r="G42" s="96">
        <f>AVERAGE(G38:G41)</f>
        <v>8527929.3809053972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19.739999999999998</v>
      </c>
      <c r="E43" s="100"/>
      <c r="F43" s="99">
        <v>21.95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19.739999999999998</v>
      </c>
      <c r="E44" s="103"/>
      <c r="F44" s="102">
        <f>F43*$B$34</f>
        <v>21.95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100</v>
      </c>
      <c r="C45" s="101" t="s">
        <v>69</v>
      </c>
      <c r="D45" s="104">
        <f>D44*$B$30/100</f>
        <v>18.456899999999997</v>
      </c>
      <c r="E45" s="105"/>
      <c r="F45" s="104">
        <f>F44*$B$30/100</f>
        <v>20.523249999999997</v>
      </c>
      <c r="G45" s="52"/>
      <c r="H45" s="52"/>
    </row>
    <row r="46" spans="1:8" ht="19.5" customHeight="1" x14ac:dyDescent="0.3">
      <c r="A46" s="166" t="s">
        <v>70</v>
      </c>
      <c r="B46" s="167"/>
      <c r="C46" s="101" t="s">
        <v>71</v>
      </c>
      <c r="D46" s="102">
        <f>D45/$B$45</f>
        <v>0.18456899999999998</v>
      </c>
      <c r="E46" s="105"/>
      <c r="F46" s="106">
        <f>F45/$B$45</f>
        <v>0.20523249999999998</v>
      </c>
      <c r="G46" s="52"/>
      <c r="H46" s="52"/>
    </row>
    <row r="47" spans="1:8" ht="27" customHeight="1" x14ac:dyDescent="0.4">
      <c r="A47" s="168"/>
      <c r="B47" s="169"/>
      <c r="C47" s="101" t="s">
        <v>72</v>
      </c>
      <c r="D47" s="107">
        <v>0.2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20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20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8560064.974537963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1.6537163658228955E-2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Each mL contains 0.8 mg zoledronic acid ( as monohydrate).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0.8</v>
      </c>
      <c r="E56" s="52" t="str">
        <f>B20</f>
        <v>0.8 mg/ml zoledronic acid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20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185" t="s">
        <v>86</v>
      </c>
      <c r="D59" s="188">
        <v>5</v>
      </c>
      <c r="E59" s="123">
        <v>1</v>
      </c>
      <c r="F59" s="124">
        <v>8730203</v>
      </c>
      <c r="G59" s="125">
        <f t="shared" ref="G59:G70" si="0">IF(ISBLANK(F59),"-",(F59/$D$50*$D$47*$B$67)*($B$56/$D$59))</f>
        <v>0.81590062934971785</v>
      </c>
      <c r="H59" s="126">
        <f t="shared" ref="H59:H70" si="1">IF(ISBLANK(F59),"-",G59/$D$56)</f>
        <v>1.0198757866871473</v>
      </c>
    </row>
    <row r="60" spans="1:8" ht="26.25" customHeight="1" x14ac:dyDescent="0.4">
      <c r="A60" s="76" t="s">
        <v>87</v>
      </c>
      <c r="B60" s="77">
        <v>1</v>
      </c>
      <c r="C60" s="186"/>
      <c r="D60" s="189"/>
      <c r="E60" s="127">
        <v>2</v>
      </c>
      <c r="F60" s="87">
        <v>8780634</v>
      </c>
      <c r="G60" s="128">
        <f t="shared" si="0"/>
        <v>0.82061377114478662</v>
      </c>
      <c r="H60" s="129">
        <f t="shared" si="1"/>
        <v>1.0257672139309832</v>
      </c>
    </row>
    <row r="61" spans="1:8" ht="26.25" customHeight="1" x14ac:dyDescent="0.4">
      <c r="A61" s="76" t="s">
        <v>88</v>
      </c>
      <c r="B61" s="77">
        <v>1</v>
      </c>
      <c r="C61" s="186"/>
      <c r="D61" s="189"/>
      <c r="E61" s="127">
        <v>3</v>
      </c>
      <c r="F61" s="87">
        <v>8725284</v>
      </c>
      <c r="G61" s="128">
        <f t="shared" si="0"/>
        <v>0.81544091321301737</v>
      </c>
      <c r="H61" s="129">
        <f t="shared" si="1"/>
        <v>1.0193011415162716</v>
      </c>
    </row>
    <row r="62" spans="1:8" ht="27" customHeight="1" x14ac:dyDescent="0.4">
      <c r="A62" s="76" t="s">
        <v>89</v>
      </c>
      <c r="B62" s="77">
        <v>1</v>
      </c>
      <c r="C62" s="187"/>
      <c r="D62" s="190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85" t="s">
        <v>91</v>
      </c>
      <c r="D63" s="191">
        <v>5</v>
      </c>
      <c r="E63" s="123">
        <v>1</v>
      </c>
      <c r="F63" s="124">
        <v>8718358</v>
      </c>
      <c r="G63" s="125">
        <f t="shared" si="0"/>
        <v>0.81479362840659564</v>
      </c>
      <c r="H63" s="126">
        <f t="shared" si="1"/>
        <v>1.0184920355082445</v>
      </c>
    </row>
    <row r="64" spans="1:8" ht="26.25" customHeight="1" x14ac:dyDescent="0.4">
      <c r="A64" s="76" t="s">
        <v>92</v>
      </c>
      <c r="B64" s="77">
        <v>1</v>
      </c>
      <c r="C64" s="186"/>
      <c r="D64" s="192"/>
      <c r="E64" s="127">
        <v>2</v>
      </c>
      <c r="F64" s="87">
        <v>8718823</v>
      </c>
      <c r="G64" s="128">
        <f t="shared" si="0"/>
        <v>0.81483708602065663</v>
      </c>
      <c r="H64" s="129">
        <f t="shared" si="1"/>
        <v>1.0185463575258207</v>
      </c>
    </row>
    <row r="65" spans="1:8" ht="26.25" customHeight="1" x14ac:dyDescent="0.4">
      <c r="A65" s="76" t="s">
        <v>93</v>
      </c>
      <c r="B65" s="77">
        <v>1</v>
      </c>
      <c r="C65" s="186"/>
      <c r="D65" s="192"/>
      <c r="E65" s="127">
        <v>3</v>
      </c>
      <c r="F65" s="87">
        <v>8780661</v>
      </c>
      <c r="G65" s="128">
        <f t="shared" si="0"/>
        <v>0.8206162944901193</v>
      </c>
      <c r="H65" s="129">
        <f t="shared" si="1"/>
        <v>1.0257703681126491</v>
      </c>
    </row>
    <row r="66" spans="1:8" ht="27" customHeight="1" x14ac:dyDescent="0.4">
      <c r="A66" s="76" t="s">
        <v>94</v>
      </c>
      <c r="B66" s="77">
        <v>1</v>
      </c>
      <c r="C66" s="187"/>
      <c r="D66" s="193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20</v>
      </c>
      <c r="C67" s="185" t="s">
        <v>96</v>
      </c>
      <c r="D67" s="188">
        <v>5</v>
      </c>
      <c r="E67" s="123">
        <v>1</v>
      </c>
      <c r="F67" s="124">
        <v>8771196</v>
      </c>
      <c r="G67" s="128">
        <f t="shared" si="0"/>
        <v>0.81973172176520159</v>
      </c>
      <c r="H67" s="129">
        <f t="shared" si="1"/>
        <v>1.0246646522065019</v>
      </c>
    </row>
    <row r="68" spans="1:8" ht="27" customHeight="1" x14ac:dyDescent="0.4">
      <c r="A68" s="134" t="s">
        <v>97</v>
      </c>
      <c r="B68" s="135">
        <f>(D47*B67)/D56*B56</f>
        <v>5</v>
      </c>
      <c r="C68" s="186"/>
      <c r="D68" s="189"/>
      <c r="E68" s="127">
        <v>2</v>
      </c>
      <c r="F68" s="87">
        <v>8731965</v>
      </c>
      <c r="G68" s="128">
        <f t="shared" si="0"/>
        <v>0.81606530099697672</v>
      </c>
      <c r="H68" s="129">
        <f t="shared" si="1"/>
        <v>1.0200816262462209</v>
      </c>
    </row>
    <row r="69" spans="1:8" ht="26.25" customHeight="1" x14ac:dyDescent="0.4">
      <c r="A69" s="166" t="s">
        <v>70</v>
      </c>
      <c r="B69" s="181"/>
      <c r="C69" s="186"/>
      <c r="D69" s="189"/>
      <c r="E69" s="127">
        <v>3</v>
      </c>
      <c r="F69" s="87">
        <v>8719424</v>
      </c>
      <c r="G69" s="128">
        <f t="shared" si="0"/>
        <v>0.81489325381861522</v>
      </c>
      <c r="H69" s="129">
        <f t="shared" si="1"/>
        <v>1.018616567273269</v>
      </c>
    </row>
    <row r="70" spans="1:8" ht="27" customHeight="1" x14ac:dyDescent="0.4">
      <c r="A70" s="168"/>
      <c r="B70" s="182"/>
      <c r="C70" s="194"/>
      <c r="D70" s="190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1.0212350832230119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3.1234887561012573E-3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83" t="str">
        <f>B20</f>
        <v>0.8 mg/ml zoledronic acid</v>
      </c>
      <c r="D75" s="183"/>
      <c r="E75" s="147" t="s">
        <v>100</v>
      </c>
      <c r="F75" s="147"/>
      <c r="G75" s="148">
        <f>H71</f>
        <v>1.0212350832230119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4" t="s">
        <v>26</v>
      </c>
      <c r="C77" s="184"/>
      <c r="D77" s="119"/>
      <c r="E77" s="151" t="s">
        <v>27</v>
      </c>
      <c r="F77" s="152"/>
      <c r="G77" s="184" t="s">
        <v>28</v>
      </c>
      <c r="H77" s="184"/>
    </row>
    <row r="78" spans="1:8" ht="60" customHeight="1" x14ac:dyDescent="0.3">
      <c r="A78" s="153" t="s">
        <v>29</v>
      </c>
      <c r="B78" s="198" t="s">
        <v>103</v>
      </c>
      <c r="C78" s="198" t="s">
        <v>104</v>
      </c>
      <c r="D78" s="154"/>
      <c r="E78" s="155"/>
      <c r="F78" s="52"/>
      <c r="G78" s="156"/>
      <c r="H78" s="156"/>
    </row>
    <row r="79" spans="1:8" ht="60" customHeight="1" x14ac:dyDescent="0.3">
      <c r="A79" s="153" t="s">
        <v>30</v>
      </c>
      <c r="B79" s="157"/>
      <c r="C79" s="157"/>
      <c r="D79" s="158"/>
      <c r="E79" s="159"/>
      <c r="F79" s="152"/>
      <c r="G79" s="160"/>
      <c r="H79" s="16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17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ZOLEDRONIC ACID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2018-02-20T11:31:54Z</cp:lastPrinted>
  <dcterms:created xsi:type="dcterms:W3CDTF">2005-07-05T10:19:27Z</dcterms:created>
  <dcterms:modified xsi:type="dcterms:W3CDTF">2018-02-20T12:05:41Z</dcterms:modified>
</cp:coreProperties>
</file>