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G:\Biological Analysis Unit\Worksheets\Microbiology\LAL 2018 worksheets\"/>
    </mc:Choice>
  </mc:AlternateContent>
  <bookViews>
    <workbookView xWindow="0" yWindow="0" windowWidth="20490" windowHeight="762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62913"/>
</workbook>
</file>

<file path=xl/calcChain.xml><?xml version="1.0" encoding="utf-8"?>
<calcChain xmlns="http://schemas.openxmlformats.org/spreadsheetml/2006/main">
  <c r="B25" i="1" l="1"/>
  <c r="B27" i="1" s="1"/>
  <c r="E32" i="1" l="1"/>
  <c r="B33" i="1"/>
  <c r="B39" i="1" s="1"/>
  <c r="A39" i="1" s="1"/>
  <c r="B40" i="1" s="1"/>
  <c r="A40" i="1" s="1"/>
  <c r="B41" i="1" s="1"/>
  <c r="A41" i="1" s="1"/>
  <c r="B42" i="1" s="1"/>
  <c r="A42" i="1" s="1"/>
  <c r="F55" i="2"/>
  <c r="F51" i="2"/>
  <c r="F49" i="2"/>
  <c r="D47" i="2"/>
  <c r="E47" i="2" s="1"/>
  <c r="F47" i="2" s="1"/>
  <c r="E46" i="2"/>
  <c r="F46" i="2" s="1"/>
  <c r="F48" i="2" s="1"/>
  <c r="F52" i="2" s="1"/>
  <c r="D55" i="2" s="1"/>
  <c r="D46" i="2"/>
  <c r="B34" i="2"/>
  <c r="B16" i="2"/>
  <c r="F68" i="1"/>
  <c r="F64" i="1"/>
  <c r="F62" i="1"/>
  <c r="D60" i="1"/>
  <c r="E60" i="1" s="1"/>
  <c r="F60" i="1" s="1"/>
  <c r="E59" i="1"/>
  <c r="F59" i="1" s="1"/>
  <c r="F61" i="1" s="1"/>
  <c r="D59" i="1"/>
  <c r="F65" i="1" l="1"/>
  <c r="D68" i="1" s="1"/>
</calcChain>
</file>

<file path=xl/sharedStrings.xml><?xml version="1.0" encoding="utf-8"?>
<sst xmlns="http://schemas.openxmlformats.org/spreadsheetml/2006/main" count="133" uniqueCount="80">
  <si>
    <t>MICOBIOLOGY NO.</t>
  </si>
  <si>
    <t>BIOL/002/2018</t>
  </si>
  <si>
    <t>DATE RECEIVED</t>
  </si>
  <si>
    <t>2018-01-19 11:26:29</t>
  </si>
  <si>
    <t>Analysis Report</t>
  </si>
  <si>
    <t>Anidulafungin Microbial Assay</t>
  </si>
  <si>
    <t>Sample Name:</t>
  </si>
  <si>
    <t>ECALTA 100 Mg</t>
  </si>
  <si>
    <t>Lab Ref No:</t>
  </si>
  <si>
    <t>NDQD201801293</t>
  </si>
  <si>
    <t>Active Ingredient:</t>
  </si>
  <si>
    <t>Anidulafungin</t>
  </si>
  <si>
    <t>Label Claim:</t>
  </si>
  <si>
    <t>Date Test Set:</t>
  </si>
  <si>
    <t>31/1/2018</t>
  </si>
  <si>
    <t>Date of Results:</t>
  </si>
  <si>
    <t>31/01/2018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</si>
  <si>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</si>
  <si>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</si>
  <si>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</si>
  <si>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</si>
  <si>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</si>
  <si>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</si>
  <si>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</si>
  <si>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</si>
  <si>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</si>
  <si>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</si>
  <si>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</si>
  <si>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</si>
  <si>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</si>
  <si>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</si>
  <si>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</si>
  <si>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</si>
  <si>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</si>
  <si>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</si>
  <si>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</si>
  <si>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</si>
  <si>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</si>
  <si>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</si>
  <si>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</si>
  <si>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</si>
  <si>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</si>
  <si>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</si>
  <si>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</si>
  <si>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</si>
  <si>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</si>
  <si>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</si>
  <si>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</si>
  <si>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</si>
  <si>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</si>
  <si>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</si>
  <si>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</si>
  <si>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</si>
  <si>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</si>
  <si>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</si>
  <si>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</si>
  <si>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</si>
  <si>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</si>
  <si>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</si>
  <si>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</si>
  <si>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</si>
  <si>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</si>
  <si>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</si>
  <si>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</si>
  <si>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</si>
  <si>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</si>
  <si>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</si>
  <si>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</si>
  <si>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</si>
  <si>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</si>
  <si>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</si>
  <si>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</si>
  <si>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</si>
  <si>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</si>
  <si>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100 mg of Anidulafungin</t>
  </si>
  <si>
    <t>mg/mL</t>
  </si>
  <si>
    <t>Control Standard Endotoxin (EU / vial):</t>
  </si>
  <si>
    <t>Reconstitution vol (mL):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</si>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</sst>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67" fontId="1" fillId="2" borderId="35" xfId="0" applyNumberFormat="1" applyFont="1" applyFill="1" applyBorder="1" applyAlignment="1">
      <alignment horizontal="center"/>
    </xf>
    <xf numFmtId="167" fontId="1" fillId="2" borderId="36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5" zoomScaleNormal="85" zoomScaleSheetLayoutView="85" workbookViewId="0">
      <selection activeCell="E33" sqref="E33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74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2.6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>
        <v>10</v>
      </c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f>100/B24</f>
        <v>10</v>
      </c>
      <c r="C25" s="18" t="s">
        <v>75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>
        <f>B23*B25/B22</f>
        <v>5200</v>
      </c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5" t="s">
        <v>76</v>
      </c>
      <c r="B31" s="99">
        <v>12000</v>
      </c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7" t="s">
        <v>77</v>
      </c>
      <c r="B32" s="114">
        <v>6</v>
      </c>
      <c r="C32" s="126">
        <v>0.99099999999999999</v>
      </c>
      <c r="D32" s="127"/>
      <c r="E32" s="128">
        <f>POWER(C32,2)</f>
        <v>0.98208099999999998</v>
      </c>
      <c r="F32" s="129"/>
      <c r="G32" s="9"/>
    </row>
    <row r="33" spans="1:9" ht="20.100000000000001" customHeight="1" x14ac:dyDescent="0.3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200</v>
      </c>
      <c r="D40" s="93">
        <v>2000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18" t="s">
        <v>43</v>
      </c>
      <c r="B44" s="118"/>
      <c r="C44" s="118"/>
      <c r="D44" s="118"/>
      <c r="E44" s="118"/>
      <c r="F44" s="118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 x14ac:dyDescent="0.25">
      <c r="A47" s="103">
        <v>50</v>
      </c>
      <c r="B47" s="111">
        <v>7000</v>
      </c>
      <c r="C47" s="103">
        <v>1</v>
      </c>
      <c r="D47" s="111">
        <v>1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46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47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49</v>
      </c>
      <c r="B54" s="46">
        <v>6.39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50</v>
      </c>
      <c r="B55" s="45">
        <v>-0.215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5700</v>
      </c>
      <c r="D59" s="61">
        <f>LN(C59)</f>
        <v>8.6482214538226412</v>
      </c>
      <c r="E59" s="61">
        <f>(D59-$B$54)/$B$55</f>
        <v>-10.503355599175077</v>
      </c>
      <c r="F59" s="62">
        <f>EXP(E59)</f>
        <v>2.7444202920603609E-5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5700</v>
      </c>
      <c r="D60" s="68">
        <f>LN(C60)</f>
        <v>8.6482214538226412</v>
      </c>
      <c r="E60" s="68">
        <f>(D60-$B$54)/$B$55</f>
        <v>-10.503355599175077</v>
      </c>
      <c r="F60" s="69">
        <f>EXP(E60)</f>
        <v>2.7444202920603609E-5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5" t="s">
        <v>58</v>
      </c>
      <c r="E61" s="115"/>
      <c r="F61" s="70">
        <f>AVERAGE(F59:F60)</f>
        <v>2.7444202920603609E-5</v>
      </c>
      <c r="G61" s="9"/>
      <c r="H61" s="9"/>
      <c r="I61" s="9"/>
    </row>
    <row r="62" spans="1:9" ht="25.5" customHeight="1" x14ac:dyDescent="0.3">
      <c r="E62" s="71" t="s">
        <v>59</v>
      </c>
      <c r="F62" s="72">
        <f>STDEV(C59:C60)/AVERAGE(C59:C60)</f>
        <v>0</v>
      </c>
      <c r="G62" s="9"/>
      <c r="H62" s="9"/>
    </row>
    <row r="63" spans="1:9" ht="26.25" customHeight="1" x14ac:dyDescent="0.3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61</v>
      </c>
      <c r="F64" s="24">
        <f>B47/A47*D47/C47</f>
        <v>140</v>
      </c>
      <c r="G64" s="9"/>
      <c r="H64" s="9"/>
    </row>
    <row r="65" spans="1:9" ht="25.5" customHeight="1" x14ac:dyDescent="0.3">
      <c r="E65" s="71" t="s">
        <v>62</v>
      </c>
      <c r="F65" s="75">
        <f>F64*F61</f>
        <v>3.8421884088845051E-3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63</v>
      </c>
      <c r="C68" s="76" t="s">
        <v>78</v>
      </c>
      <c r="D68" s="116">
        <f>F65/B25</f>
        <v>3.8421884088845053E-4</v>
      </c>
      <c r="E68" s="116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 x14ac:dyDescent="0.3">
      <c r="A74" s="21" t="s">
        <v>79</v>
      </c>
      <c r="C74" s="81" t="s">
        <v>68</v>
      </c>
      <c r="D74" s="21"/>
      <c r="F74" s="21" t="s">
        <v>69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NDQD201801293 / Bacterial Endotoxin / Download 1  /  Analyst - Duncan Oluoch /  Date 07-02-2018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70</v>
      </c>
      <c r="F13" s="3"/>
    </row>
    <row r="14" spans="1:6" ht="15.95" customHeight="1" x14ac:dyDescent="0.3">
      <c r="A14" s="4" t="s">
        <v>6</v>
      </c>
      <c r="B14" s="2" t="s">
        <v>70</v>
      </c>
      <c r="F14" s="3"/>
    </row>
    <row r="15" spans="1:6" ht="15.95" customHeight="1" x14ac:dyDescent="0.3">
      <c r="A15" s="4" t="s">
        <v>8</v>
      </c>
      <c r="B15" s="1" t="s">
        <v>71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72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17</v>
      </c>
      <c r="B21" s="7" t="s">
        <v>18</v>
      </c>
      <c r="C21" s="8"/>
    </row>
    <row r="22" spans="1:7" s="9" customFormat="1" ht="15.95" customHeight="1" x14ac:dyDescent="0.25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 x14ac:dyDescent="0.3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 x14ac:dyDescent="0.3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 x14ac:dyDescent="0.3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26</v>
      </c>
      <c r="B27" s="20"/>
      <c r="C27" s="18"/>
      <c r="D27" s="14"/>
      <c r="E27" s="15"/>
    </row>
    <row r="28" spans="1:7" s="9" customFormat="1" ht="19.5" customHeight="1" x14ac:dyDescent="0.3">
      <c r="A28" s="14" t="s">
        <v>27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 x14ac:dyDescent="0.3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 x14ac:dyDescent="0.3">
      <c r="A32" s="25" t="s">
        <v>30</v>
      </c>
      <c r="B32" s="26" t="s">
        <v>73</v>
      </c>
      <c r="C32" s="126">
        <v>-0.999</v>
      </c>
      <c r="D32" s="127"/>
      <c r="E32" s="131">
        <v>0.998</v>
      </c>
      <c r="F32" s="132"/>
      <c r="G32" s="9"/>
    </row>
    <row r="33" spans="1:9" ht="20.100000000000001" customHeight="1" x14ac:dyDescent="0.3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62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 x14ac:dyDescent="0.3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Manager/>
  <Company>NQCL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Microbiology 2</dc:creator>
  <cp:keywords/>
  <dc:description/>
  <cp:lastModifiedBy>User</cp:lastModifiedBy>
  <dcterms:created xsi:type="dcterms:W3CDTF">2014-04-25T13:22:50Z</dcterms:created>
  <dcterms:modified xsi:type="dcterms:W3CDTF">2018-02-13T12:17:26Z</dcterms:modified>
  <cp:category/>
</cp:coreProperties>
</file>