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Biological Analysis Unit\Worksheets\LAL 2018 worksheets\"/>
    </mc:Choice>
  </mc:AlternateContent>
  <bookViews>
    <workbookView xWindow="0" yWindow="0" windowWidth="20490" windowHeight="7620"/>
  </bookViews>
  <sheets>
    <sheet name="Powder" sheetId="1" r:id="rId1"/>
    <sheet name="Water for Injection." sheetId="4" r:id="rId2"/>
    <sheet name="C" sheetId="2" r:id="rId3"/>
  </sheets>
  <definedNames>
    <definedName name="_xlnm.Print_Area" localSheetId="2">'C'!$A$4:$F$63</definedName>
    <definedName name="_xlnm.Print_Area" localSheetId="0">Powder!$A$4:$F$76</definedName>
    <definedName name="_xlnm.Print_Area" localSheetId="1">'Water for Injection.'!$A$4:$F$76</definedName>
  </definedNames>
  <calcPr calcId="162913"/>
</workbook>
</file>

<file path=xl/calcChain.xml><?xml version="1.0" encoding="utf-8"?>
<calcChain xmlns="http://schemas.openxmlformats.org/spreadsheetml/2006/main">
  <c r="E24" i="1" l="1"/>
  <c r="B27" i="1"/>
  <c r="B27" i="4"/>
  <c r="E32" i="4" l="1"/>
  <c r="B25" i="4"/>
  <c r="F68" i="4"/>
  <c r="F64" i="4"/>
  <c r="F62" i="4"/>
  <c r="D60" i="4"/>
  <c r="E60" i="4" s="1"/>
  <c r="F60" i="4" s="1"/>
  <c r="D59" i="4"/>
  <c r="E59" i="4" s="1"/>
  <c r="F59" i="4" s="1"/>
  <c r="F61" i="4" s="1"/>
  <c r="B33" i="4"/>
  <c r="B39" i="4" s="1"/>
  <c r="A39" i="4" s="1"/>
  <c r="B40" i="4" s="1"/>
  <c r="A40" i="4" s="1"/>
  <c r="B41" i="4" s="1"/>
  <c r="A41" i="4" s="1"/>
  <c r="B42" i="4" s="1"/>
  <c r="A42" i="4" s="1"/>
  <c r="E32" i="1"/>
  <c r="B33" i="1"/>
  <c r="B39" i="1" s="1"/>
  <c r="A39" i="1" s="1"/>
  <c r="B40" i="1" s="1"/>
  <c r="A40" i="1" s="1"/>
  <c r="B41" i="1" s="1"/>
  <c r="A41" i="1" s="1"/>
  <c r="B42" i="1" s="1"/>
  <c r="A42" i="1" s="1"/>
  <c r="B25" i="1"/>
  <c r="F55" i="2"/>
  <c r="F51" i="2"/>
  <c r="F49" i="2"/>
  <c r="D47" i="2"/>
  <c r="E47" i="2" s="1"/>
  <c r="F47" i="2" s="1"/>
  <c r="D46" i="2"/>
  <c r="E46" i="2" s="1"/>
  <c r="F46" i="2" s="1"/>
  <c r="F48" i="2" s="1"/>
  <c r="F52" i="2" s="1"/>
  <c r="D55" i="2" s="1"/>
  <c r="B34" i="2"/>
  <c r="B16" i="2"/>
  <c r="F68" i="1"/>
  <c r="F64" i="1"/>
  <c r="F62" i="1"/>
  <c r="D60" i="1"/>
  <c r="E60" i="1" s="1"/>
  <c r="F60" i="1" s="1"/>
  <c r="D59" i="1"/>
  <c r="E59" i="1" s="1"/>
  <c r="F59" i="1" s="1"/>
  <c r="F65" i="4" l="1"/>
  <c r="D68" i="4" s="1"/>
  <c r="F61" i="1"/>
  <c r="F65" i="1" s="1"/>
  <c r="D68" i="1" s="1"/>
</calcChain>
</file>

<file path=xl/sharedStrings.xml><?xml version="1.0" encoding="utf-8"?>
<sst xmlns="http://schemas.openxmlformats.org/spreadsheetml/2006/main" count="210" uniqueCount="83">
  <si>
    <t>MICOBIOLOGY NO.</t>
  </si>
  <si>
    <t>BIOL/002/2018</t>
  </si>
  <si>
    <t>DATE RECEIVED</t>
  </si>
  <si>
    <t>2018-05-17 08:43:29</t>
  </si>
  <si>
    <t>Analysis Report</t>
  </si>
  <si>
    <t>TRASTUZUMAB Microbial Assay</t>
  </si>
  <si>
    <t>Sample Name:</t>
  </si>
  <si>
    <t>VIVITRA� INJECTION</t>
  </si>
  <si>
    <t>Lab Ref No:</t>
  </si>
  <si>
    <t>NDQD201805426</t>
  </si>
  <si>
    <t>Active Ingredient:</t>
  </si>
  <si>
    <t>TRASTUZUMAB</t>
  </si>
  <si>
    <t>Label Claim:</t>
  </si>
  <si>
    <t>Date Test Set:</t>
  </si>
  <si>
    <t>7/6/2018</t>
  </si>
  <si>
    <t>Date of Results:</t>
  </si>
  <si>
    <t>07/06/2018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</si>
  <si>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</si>
  <si>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</si>
  <si>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</si>
  <si>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</si>
  <si>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</si>
  <si>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</si>
  <si>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</si>
  <si>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</si>
  <si>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</si>
  <si>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</si>
  <si>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</si>
  <si>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</si>
  <si>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</si>
  <si>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</si>
  <si>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</si>
  <si>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</si>
  <si>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</si>
  <si>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</si>
  <si>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</si>
  <si>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</si>
  <si>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</si>
  <si>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</si>
  <si>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</si>
  <si>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</si>
  <si>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</si>
  <si>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</si>
  <si>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</si>
  <si>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</si>
  <si>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</si>
  <si>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</si>
  <si>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</si>
  <si>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</si>
  <si>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</si>
  <si>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</si>
  <si>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</si>
  <si>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</si>
  <si>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</si>
  <si>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</si>
  <si>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</si>
  <si>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</si>
  <si>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</si>
  <si>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</si>
  <si>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</si>
  <si>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</si>
  <si>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</si>
  <si>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</si>
  <si>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</si>
  <si>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</si>
  <si>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</si>
  <si>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</si>
  <si>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</si>
  <si>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</si>
  <si>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</si>
  <si>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</si>
  <si>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</si>
  <si>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</si>
  <si>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</si>
  <si>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Control Standard Endotoxin (Eu/vial):</t>
  </si>
  <si>
    <t>Reconstitution vol (mL):</t>
  </si>
  <si>
    <t>Duncan</t>
  </si>
  <si>
    <t>Water for Injection</t>
  </si>
  <si>
    <t>Each  vial contains 20 ml  of Sterile water for injection</t>
  </si>
  <si>
    <t>Each 1 viall contains  440 mg of Tratuzimab</t>
  </si>
  <si>
    <t xml:space="preserve">The endotoxin concentration in the sample is LESS THAN: </t>
  </si>
  <si>
    <t>Dunan</t>
  </si>
  <si>
    <t>mg/mL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</si>
</sst>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66" fontId="1" fillId="2" borderId="35" xfId="0" applyNumberFormat="1" applyFont="1" applyFill="1" applyBorder="1" applyAlignment="1">
      <alignment horizontal="center"/>
    </xf>
    <xf numFmtId="166" fontId="1" fillId="2" borderId="36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1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16" zoomScale="80" zoomScaleNormal="85" workbookViewId="0">
      <selection activeCell="E25" sqref="E25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79</v>
      </c>
    </row>
    <row r="18" spans="1:7" ht="15.95" customHeight="1" x14ac:dyDescent="0.3">
      <c r="A18" s="4" t="s">
        <v>13</v>
      </c>
      <c r="B18" s="6" t="s">
        <v>14</v>
      </c>
    </row>
    <row r="19" spans="1:7" ht="15.95" customHeight="1" x14ac:dyDescent="0.3">
      <c r="A19" s="4" t="s">
        <v>15</v>
      </c>
      <c r="B19" s="6" t="s">
        <v>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10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>
        <v>10</v>
      </c>
      <c r="C24" s="13" t="s">
        <v>24</v>
      </c>
      <c r="D24" s="14"/>
      <c r="E24" s="15">
        <f>400/16</f>
        <v>25</v>
      </c>
    </row>
    <row r="25" spans="1:7" s="9" customFormat="1" ht="19.5" customHeight="1" x14ac:dyDescent="0.3">
      <c r="A25" s="16" t="s">
        <v>25</v>
      </c>
      <c r="B25" s="17">
        <f>440/B23</f>
        <v>44</v>
      </c>
      <c r="C25" s="18" t="s">
        <v>82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>
        <f>B23*B25/B22</f>
        <v>88000</v>
      </c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8" t="s">
        <v>28</v>
      </c>
      <c r="B30" s="119"/>
      <c r="C30" s="120" t="s">
        <v>29</v>
      </c>
      <c r="D30" s="120"/>
      <c r="E30" s="120"/>
      <c r="F30" s="121"/>
    </row>
    <row r="31" spans="1:7" ht="20.100000000000001" customHeight="1" x14ac:dyDescent="0.3">
      <c r="A31" s="25" t="s">
        <v>74</v>
      </c>
      <c r="B31" s="99">
        <v>12000</v>
      </c>
      <c r="C31" s="122" t="s">
        <v>31</v>
      </c>
      <c r="D31" s="123"/>
      <c r="E31" s="123" t="s">
        <v>32</v>
      </c>
      <c r="F31" s="124"/>
    </row>
    <row r="32" spans="1:7" ht="20.100000000000001" customHeight="1" x14ac:dyDescent="0.3">
      <c r="A32" s="27" t="s">
        <v>75</v>
      </c>
      <c r="B32" s="114">
        <v>6</v>
      </c>
      <c r="C32" s="125">
        <v>0.98599999999999999</v>
      </c>
      <c r="D32" s="126"/>
      <c r="E32" s="127">
        <f>POWER(C32,2)</f>
        <v>0.97219599999999995</v>
      </c>
      <c r="F32" s="128"/>
      <c r="G32" s="9"/>
    </row>
    <row r="33" spans="1:9" ht="20.100000000000001" customHeight="1" x14ac:dyDescent="0.3">
      <c r="A33" s="97" t="s">
        <v>35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31" t="s">
        <v>36</v>
      </c>
      <c r="B36" s="131"/>
      <c r="C36" s="131"/>
      <c r="D36" s="131"/>
      <c r="E36" s="131"/>
      <c r="F36" s="131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150</v>
      </c>
      <c r="F39" s="112">
        <v>3000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32" t="s">
        <v>43</v>
      </c>
      <c r="B44" s="132"/>
      <c r="C44" s="132"/>
      <c r="D44" s="132"/>
      <c r="E44" s="132"/>
      <c r="F44" s="132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 x14ac:dyDescent="0.25">
      <c r="A47" s="103">
        <v>50</v>
      </c>
      <c r="B47" s="111">
        <v>7000</v>
      </c>
      <c r="C47" s="103">
        <v>50</v>
      </c>
      <c r="D47" s="111">
        <v>7000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49</v>
      </c>
      <c r="B54" s="46">
        <v>6.4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50</v>
      </c>
      <c r="B55" s="45">
        <v>-0.20599999999999999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5700</v>
      </c>
      <c r="D59" s="61">
        <f>LN(C59)</f>
        <v>8.6482214538226412</v>
      </c>
      <c r="E59" s="61">
        <f>(D59-$B$54)/$B$55</f>
        <v>-10.913696377779811</v>
      </c>
      <c r="F59" s="62">
        <f>EXP(E59)</f>
        <v>1.8207146469761752E-5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5700</v>
      </c>
      <c r="D60" s="68">
        <f>LN(C60)</f>
        <v>8.6482214538226412</v>
      </c>
      <c r="E60" s="68">
        <f>(D60-$B$54)/$B$55</f>
        <v>-10.913696377779811</v>
      </c>
      <c r="F60" s="69">
        <f>EXP(E60)</f>
        <v>1.8207146469761752E-5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29" t="s">
        <v>58</v>
      </c>
      <c r="E61" s="129"/>
      <c r="F61" s="70">
        <f>AVERAGE(F59:F60)</f>
        <v>1.8207146469761752E-5</v>
      </c>
      <c r="G61" s="9"/>
      <c r="H61" s="9"/>
      <c r="I61" s="9"/>
    </row>
    <row r="62" spans="1:9" ht="25.5" customHeight="1" x14ac:dyDescent="0.3">
      <c r="E62" s="71" t="s">
        <v>59</v>
      </c>
      <c r="F62" s="72">
        <f>STDEV(C59:C60)/AVERAGE(C59:C60)</f>
        <v>0</v>
      </c>
      <c r="G62" s="9"/>
      <c r="H62" s="9"/>
    </row>
    <row r="63" spans="1:9" ht="26.25" customHeight="1" x14ac:dyDescent="0.3">
      <c r="A63" s="8"/>
      <c r="B63" s="45"/>
      <c r="C63" s="8"/>
      <c r="D63" s="129" t="s">
        <v>60</v>
      </c>
      <c r="E63" s="129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61</v>
      </c>
      <c r="F64" s="24">
        <f>B47/A47*D47/C47</f>
        <v>19600</v>
      </c>
      <c r="G64" s="9"/>
      <c r="H64" s="9"/>
    </row>
    <row r="65" spans="1:9" ht="25.5" customHeight="1" x14ac:dyDescent="0.3">
      <c r="E65" s="71" t="s">
        <v>62</v>
      </c>
      <c r="F65" s="75">
        <f>F64*F61</f>
        <v>0.35686007080733034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63</v>
      </c>
      <c r="C68" s="76" t="s">
        <v>80</v>
      </c>
      <c r="D68" s="130">
        <f>F65/B25</f>
        <v>8.1104561547120525E-3</v>
      </c>
      <c r="E68" s="130"/>
      <c r="F68" s="74" t="str">
        <f>C23</f>
        <v>EU/mg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 x14ac:dyDescent="0.3">
      <c r="A74" s="21" t="s">
        <v>76</v>
      </c>
      <c r="C74" s="81" t="s">
        <v>68</v>
      </c>
      <c r="D74" s="21"/>
      <c r="F74" s="21" t="s">
        <v>69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NDQD201805426 / Bacterial Endotoxin / Download 1  /  Analyst - Duncan Oluoch /  Date 07-06-2018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view="pageBreakPreview" topLeftCell="A10" zoomScale="85" zoomScaleNormal="85" zoomScaleSheetLayoutView="85" workbookViewId="0">
      <selection activeCell="B27" sqref="B27"/>
    </sheetView>
  </sheetViews>
  <sheetFormatPr defaultRowHeight="15.75" x14ac:dyDescent="0.25"/>
  <cols>
    <col min="1" max="1" width="45.140625" style="89" customWidth="1"/>
    <col min="2" max="2" width="32.140625" style="89" customWidth="1"/>
    <col min="3" max="3" width="28.7109375" style="89" customWidth="1"/>
    <col min="4" max="4" width="18" style="89" customWidth="1"/>
    <col min="5" max="5" width="16.5703125" style="89" customWidth="1"/>
    <col min="6" max="6" width="29.7109375" style="89" customWidth="1"/>
    <col min="7" max="7" width="9.140625" style="89" customWidth="1"/>
    <col min="8" max="16384" width="9.140625" style="79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89" t="s">
        <v>0</v>
      </c>
      <c r="B12" s="89" t="s">
        <v>1</v>
      </c>
      <c r="C12" s="89" t="s">
        <v>2</v>
      </c>
      <c r="D12" s="89" t="s">
        <v>3</v>
      </c>
    </row>
    <row r="13" spans="1:6" ht="15.95" customHeight="1" x14ac:dyDescent="0.3">
      <c r="A13" s="88" t="s">
        <v>4</v>
      </c>
      <c r="B13" s="88" t="s">
        <v>5</v>
      </c>
      <c r="F13" s="3"/>
    </row>
    <row r="14" spans="1:6" ht="15.95" customHeight="1" x14ac:dyDescent="0.3">
      <c r="A14" s="74" t="s">
        <v>6</v>
      </c>
      <c r="B14" s="88" t="s">
        <v>7</v>
      </c>
      <c r="F14" s="3"/>
    </row>
    <row r="15" spans="1:6" ht="15.95" customHeight="1" x14ac:dyDescent="0.3">
      <c r="A15" s="74" t="s">
        <v>8</v>
      </c>
      <c r="B15" s="89" t="s">
        <v>9</v>
      </c>
    </row>
    <row r="16" spans="1:6" ht="15.95" customHeight="1" x14ac:dyDescent="0.3">
      <c r="A16" s="74" t="s">
        <v>10</v>
      </c>
      <c r="B16" s="15" t="s">
        <v>77</v>
      </c>
    </row>
    <row r="17" spans="1:6" ht="15.95" customHeight="1" x14ac:dyDescent="0.3">
      <c r="A17" s="74" t="s">
        <v>12</v>
      </c>
      <c r="B17" s="89" t="s">
        <v>78</v>
      </c>
    </row>
    <row r="18" spans="1:6" ht="15.95" customHeight="1" x14ac:dyDescent="0.3">
      <c r="A18" s="74" t="s">
        <v>13</v>
      </c>
      <c r="B18" s="6" t="s">
        <v>14</v>
      </c>
    </row>
    <row r="19" spans="1:6" ht="15.95" customHeight="1" x14ac:dyDescent="0.3">
      <c r="A19" s="74" t="s">
        <v>15</v>
      </c>
      <c r="B19" s="6" t="s">
        <v>16</v>
      </c>
    </row>
    <row r="20" spans="1:6" ht="15.95" customHeight="1" x14ac:dyDescent="0.3">
      <c r="A20" s="74"/>
      <c r="B20" s="6"/>
      <c r="C20" s="15"/>
      <c r="D20" s="15"/>
    </row>
    <row r="21" spans="1:6" s="89" customFormat="1" ht="23.25" customHeight="1" x14ac:dyDescent="0.25">
      <c r="A21" s="7" t="s">
        <v>17</v>
      </c>
      <c r="B21" s="7" t="s">
        <v>18</v>
      </c>
      <c r="C21" s="8"/>
    </row>
    <row r="22" spans="1:6" s="89" customFormat="1" ht="15.95" customHeight="1" x14ac:dyDescent="0.25">
      <c r="A22" s="8" t="s">
        <v>19</v>
      </c>
      <c r="B22" s="115">
        <v>5.0000000000000001E-3</v>
      </c>
      <c r="C22" s="11" t="s">
        <v>20</v>
      </c>
    </row>
    <row r="23" spans="1:6" s="89" customFormat="1" ht="16.5" customHeight="1" x14ac:dyDescent="0.3">
      <c r="A23" s="89" t="s">
        <v>21</v>
      </c>
      <c r="B23" s="12">
        <v>0.25</v>
      </c>
      <c r="C23" s="74" t="s">
        <v>20</v>
      </c>
      <c r="D23" s="14"/>
      <c r="E23" s="15"/>
    </row>
    <row r="24" spans="1:6" s="89" customFormat="1" ht="16.5" customHeight="1" x14ac:dyDescent="0.3">
      <c r="A24" s="16" t="s">
        <v>23</v>
      </c>
      <c r="B24" s="17"/>
      <c r="C24" s="74" t="s">
        <v>24</v>
      </c>
      <c r="D24" s="14"/>
      <c r="E24" s="15"/>
    </row>
    <row r="25" spans="1:6" s="89" customFormat="1" ht="19.5" customHeight="1" x14ac:dyDescent="0.3">
      <c r="A25" s="16" t="s">
        <v>25</v>
      </c>
      <c r="B25" s="17">
        <f>1</f>
        <v>1</v>
      </c>
      <c r="C25" s="18" t="s">
        <v>82</v>
      </c>
      <c r="D25" s="14"/>
      <c r="E25" s="15"/>
    </row>
    <row r="26" spans="1:6" s="89" customFormat="1" ht="19.5" customHeight="1" x14ac:dyDescent="0.3">
      <c r="A26" s="16"/>
      <c r="B26" s="17"/>
      <c r="C26" s="18"/>
      <c r="D26" s="14"/>
      <c r="E26" s="15"/>
    </row>
    <row r="27" spans="1:6" s="89" customFormat="1" ht="18.75" customHeight="1" x14ac:dyDescent="0.3">
      <c r="A27" s="19" t="s">
        <v>26</v>
      </c>
      <c r="B27" s="20">
        <f>B23*B25/B22</f>
        <v>50</v>
      </c>
      <c r="C27" s="18"/>
      <c r="D27" s="14"/>
      <c r="E27" s="15"/>
    </row>
    <row r="28" spans="1:6" s="89" customFormat="1" ht="19.5" customHeight="1" x14ac:dyDescent="0.3">
      <c r="A28" s="14" t="s">
        <v>27</v>
      </c>
      <c r="B28" s="81"/>
    </row>
    <row r="29" spans="1:6" s="89" customFormat="1" ht="19.5" customHeight="1" thickBot="1" x14ac:dyDescent="0.35">
      <c r="A29" s="14"/>
      <c r="B29" s="81"/>
    </row>
    <row r="30" spans="1:6" ht="20.100000000000001" customHeight="1" x14ac:dyDescent="0.3">
      <c r="A30" s="118" t="s">
        <v>28</v>
      </c>
      <c r="B30" s="119"/>
      <c r="C30" s="120" t="s">
        <v>29</v>
      </c>
      <c r="D30" s="120"/>
      <c r="E30" s="120"/>
      <c r="F30" s="121"/>
    </row>
    <row r="31" spans="1:6" ht="20.100000000000001" customHeight="1" x14ac:dyDescent="0.3">
      <c r="A31" s="25" t="s">
        <v>74</v>
      </c>
      <c r="B31" s="99">
        <v>12000</v>
      </c>
      <c r="C31" s="122" t="s">
        <v>31</v>
      </c>
      <c r="D31" s="123"/>
      <c r="E31" s="123" t="s">
        <v>32</v>
      </c>
      <c r="F31" s="124"/>
    </row>
    <row r="32" spans="1:6" ht="20.100000000000001" customHeight="1" x14ac:dyDescent="0.3">
      <c r="A32" s="27" t="s">
        <v>75</v>
      </c>
      <c r="B32" s="114">
        <v>6</v>
      </c>
      <c r="C32" s="125">
        <v>0.98599999999999999</v>
      </c>
      <c r="D32" s="126"/>
      <c r="E32" s="127">
        <f>POWER(C32,2)</f>
        <v>0.97219599999999995</v>
      </c>
      <c r="F32" s="128"/>
    </row>
    <row r="33" spans="1:9" ht="20.100000000000001" customHeight="1" x14ac:dyDescent="0.3">
      <c r="A33" s="97" t="s">
        <v>35</v>
      </c>
      <c r="B33" s="100">
        <f>B31/B32</f>
        <v>2000</v>
      </c>
      <c r="C33" s="96"/>
      <c r="D33" s="96"/>
      <c r="E33" s="97"/>
      <c r="F33" s="98"/>
    </row>
    <row r="34" spans="1:9" ht="20.100000000000001" customHeight="1" x14ac:dyDescent="0.25">
      <c r="C34" s="108"/>
      <c r="D34" s="108"/>
      <c r="E34" s="80"/>
      <c r="F34" s="80"/>
    </row>
    <row r="35" spans="1:9" ht="20.100000000000001" customHeight="1" x14ac:dyDescent="0.3">
      <c r="A35" s="80"/>
      <c r="B35" s="37"/>
      <c r="C35" s="108"/>
      <c r="D35" s="108"/>
      <c r="E35" s="80"/>
      <c r="F35" s="80"/>
    </row>
    <row r="36" spans="1:9" ht="20.100000000000001" customHeight="1" x14ac:dyDescent="0.3">
      <c r="A36" s="131" t="s">
        <v>36</v>
      </c>
      <c r="B36" s="131"/>
      <c r="C36" s="131"/>
      <c r="D36" s="131"/>
      <c r="E36" s="131"/>
      <c r="F36" s="131"/>
    </row>
    <row r="37" spans="1:9" ht="20.100000000000001" customHeight="1" x14ac:dyDescent="0.3">
      <c r="A37" s="116"/>
      <c r="B37" s="116"/>
      <c r="C37" s="116"/>
      <c r="D37" s="116"/>
      <c r="E37" s="116"/>
      <c r="F37" s="116"/>
    </row>
    <row r="38" spans="1:9" s="88" customFormat="1" ht="16.5" customHeight="1" x14ac:dyDescent="0.3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9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150</v>
      </c>
      <c r="F39" s="112">
        <v>3000</v>
      </c>
    </row>
    <row r="40" spans="1:9" s="89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9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9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9" customFormat="1" x14ac:dyDescent="0.25">
      <c r="A43" s="108"/>
      <c r="B43" s="109"/>
      <c r="E43" s="90"/>
    </row>
    <row r="44" spans="1:9" s="89" customFormat="1" ht="16.5" customHeight="1" x14ac:dyDescent="0.3">
      <c r="A44" s="132" t="s">
        <v>43</v>
      </c>
      <c r="B44" s="132"/>
      <c r="C44" s="132"/>
      <c r="D44" s="132"/>
      <c r="E44" s="132"/>
      <c r="F44" s="132"/>
    </row>
    <row r="45" spans="1:9" s="89" customFormat="1" x14ac:dyDescent="0.25">
      <c r="A45" s="108"/>
      <c r="B45" s="109"/>
      <c r="E45" s="90"/>
    </row>
    <row r="46" spans="1:9" s="88" customFormat="1" ht="16.5" customHeight="1" x14ac:dyDescent="0.3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9" customFormat="1" x14ac:dyDescent="0.25">
      <c r="A47" s="103">
        <v>100</v>
      </c>
      <c r="B47" s="111">
        <v>3000</v>
      </c>
      <c r="C47" s="103">
        <v>1</v>
      </c>
      <c r="D47" s="111">
        <v>1</v>
      </c>
      <c r="E47" s="94"/>
      <c r="F47" s="92"/>
    </row>
    <row r="48" spans="1:9" ht="15.95" customHeight="1" x14ac:dyDescent="0.3">
      <c r="A48" s="30"/>
      <c r="B48" s="37"/>
      <c r="E48" s="8"/>
      <c r="H48" s="89"/>
      <c r="I48" s="89"/>
    </row>
    <row r="49" spans="1:9" ht="15.95" customHeight="1" x14ac:dyDescent="0.25">
      <c r="A49" s="11" t="s">
        <v>46</v>
      </c>
      <c r="B49" s="38">
        <v>50</v>
      </c>
      <c r="C49" s="8"/>
      <c r="F49" s="8"/>
      <c r="H49" s="89"/>
      <c r="I49" s="89"/>
    </row>
    <row r="50" spans="1:9" ht="15.95" customHeight="1" x14ac:dyDescent="0.3">
      <c r="A50" s="39" t="s">
        <v>47</v>
      </c>
      <c r="B50" s="38">
        <v>50</v>
      </c>
      <c r="C50" s="40"/>
      <c r="F50" s="8"/>
      <c r="H50" s="89"/>
      <c r="I50" s="89"/>
    </row>
    <row r="51" spans="1:9" ht="15.95" customHeight="1" x14ac:dyDescent="0.3">
      <c r="A51" s="39"/>
      <c r="B51" s="38"/>
      <c r="C51" s="88"/>
      <c r="F51" s="8"/>
      <c r="H51" s="89"/>
      <c r="I51" s="89"/>
    </row>
    <row r="52" spans="1:9" ht="18.75" customHeight="1" x14ac:dyDescent="0.3">
      <c r="A52" s="41" t="s">
        <v>17</v>
      </c>
      <c r="B52" s="42" t="s">
        <v>48</v>
      </c>
      <c r="C52" s="88"/>
      <c r="D52" s="8"/>
      <c r="E52" s="43"/>
      <c r="H52" s="89"/>
      <c r="I52" s="89"/>
    </row>
    <row r="53" spans="1:9" x14ac:dyDescent="0.25">
      <c r="A53" s="8"/>
      <c r="B53" s="45"/>
      <c r="C53" s="8"/>
      <c r="D53" s="45"/>
      <c r="E53" s="8"/>
      <c r="H53" s="89"/>
      <c r="I53" s="89"/>
    </row>
    <row r="54" spans="1:9" ht="15.95" customHeight="1" x14ac:dyDescent="0.25">
      <c r="A54" s="8" t="s">
        <v>49</v>
      </c>
      <c r="B54" s="108">
        <v>6.43</v>
      </c>
      <c r="C54" s="8"/>
      <c r="D54" s="47"/>
      <c r="E54" s="48"/>
      <c r="H54" s="89"/>
      <c r="I54" s="89"/>
    </row>
    <row r="55" spans="1:9" ht="15.95" customHeight="1" x14ac:dyDescent="0.25">
      <c r="A55" s="8" t="s">
        <v>50</v>
      </c>
      <c r="B55" s="45">
        <v>-0.20599999999999999</v>
      </c>
      <c r="C55" s="8"/>
      <c r="D55" s="49"/>
      <c r="E55" s="50"/>
      <c r="H55" s="89"/>
      <c r="I55" s="89"/>
    </row>
    <row r="56" spans="1:9" ht="26.25" customHeight="1" x14ac:dyDescent="0.25">
      <c r="A56" s="8" t="s">
        <v>51</v>
      </c>
      <c r="B56" s="45"/>
      <c r="C56" s="8"/>
      <c r="D56" s="8"/>
      <c r="E56" s="8"/>
      <c r="H56" s="89"/>
      <c r="I56" s="89"/>
    </row>
    <row r="57" spans="1:9" ht="26.25" customHeight="1" thickBot="1" x14ac:dyDescent="0.3">
      <c r="A57" s="8"/>
      <c r="D57" s="8"/>
      <c r="E57" s="8"/>
      <c r="H57" s="89"/>
      <c r="I57" s="89"/>
    </row>
    <row r="58" spans="1:9" s="57" customFormat="1" ht="27" customHeight="1" x14ac:dyDescent="0.2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</row>
    <row r="59" spans="1:9" s="80" customFormat="1" ht="27" customHeight="1" x14ac:dyDescent="0.25">
      <c r="A59" s="58"/>
      <c r="B59" s="59">
        <v>50</v>
      </c>
      <c r="C59" s="60">
        <v>5700</v>
      </c>
      <c r="D59" s="61">
        <f>LN(C59)</f>
        <v>8.6482214538226412</v>
      </c>
      <c r="E59" s="61">
        <f>(D59-$B$54)/$B$55</f>
        <v>-10.768065309818649</v>
      </c>
      <c r="F59" s="62">
        <f>EXP(E59)</f>
        <v>2.1061468805939822E-5</v>
      </c>
    </row>
    <row r="60" spans="1:9" s="80" customFormat="1" ht="27" customHeight="1" thickBot="1" x14ac:dyDescent="0.3">
      <c r="A60" s="65"/>
      <c r="B60" s="66">
        <v>50</v>
      </c>
      <c r="C60" s="67">
        <v>5700</v>
      </c>
      <c r="D60" s="68">
        <f>LN(C60)</f>
        <v>8.6482214538226412</v>
      </c>
      <c r="E60" s="68">
        <f>(D60-$B$54)/$B$55</f>
        <v>-10.768065309818649</v>
      </c>
      <c r="F60" s="69">
        <f>EXP(E60)</f>
        <v>2.1061468805939822E-5</v>
      </c>
    </row>
    <row r="61" spans="1:9" ht="26.25" customHeight="1" x14ac:dyDescent="0.3">
      <c r="A61" s="8"/>
      <c r="B61" s="45"/>
      <c r="C61" s="8"/>
      <c r="D61" s="129" t="s">
        <v>58</v>
      </c>
      <c r="E61" s="129"/>
      <c r="F61" s="70">
        <f>AVERAGE(F59:F60)</f>
        <v>2.1061468805939822E-5</v>
      </c>
      <c r="H61" s="89"/>
      <c r="I61" s="89"/>
    </row>
    <row r="62" spans="1:9" ht="25.5" customHeight="1" x14ac:dyDescent="0.3">
      <c r="E62" s="76" t="s">
        <v>59</v>
      </c>
      <c r="F62" s="72">
        <f>STDEV(C59:C60)/AVERAGE(C59:C60)</f>
        <v>0</v>
      </c>
      <c r="H62" s="89"/>
    </row>
    <row r="63" spans="1:9" ht="26.25" customHeight="1" x14ac:dyDescent="0.3">
      <c r="A63" s="8"/>
      <c r="B63" s="45"/>
      <c r="C63" s="8"/>
      <c r="D63" s="129" t="s">
        <v>60</v>
      </c>
      <c r="E63" s="129"/>
      <c r="F63" s="73">
        <v>2</v>
      </c>
      <c r="H63" s="89"/>
      <c r="I63" s="89"/>
    </row>
    <row r="64" spans="1:9" ht="25.5" customHeight="1" x14ac:dyDescent="0.3">
      <c r="C64" s="74"/>
      <c r="E64" s="76" t="s">
        <v>61</v>
      </c>
      <c r="F64" s="117">
        <f>B47/A47*D47/C47</f>
        <v>30</v>
      </c>
      <c r="H64" s="89"/>
    </row>
    <row r="65" spans="1:9" ht="25.5" customHeight="1" x14ac:dyDescent="0.3">
      <c r="E65" s="76" t="s">
        <v>62</v>
      </c>
      <c r="F65" s="75">
        <f>F64*F61</f>
        <v>6.3184406417819466E-4</v>
      </c>
      <c r="H65" s="89"/>
    </row>
    <row r="66" spans="1:9" ht="15.95" customHeight="1" x14ac:dyDescent="0.25">
      <c r="H66" s="89"/>
    </row>
    <row r="67" spans="1:9" x14ac:dyDescent="0.25">
      <c r="H67" s="89"/>
    </row>
    <row r="68" spans="1:9" ht="19.5" customHeight="1" thickBot="1" x14ac:dyDescent="0.35">
      <c r="A68" s="74" t="s">
        <v>63</v>
      </c>
      <c r="C68" s="76" t="s">
        <v>80</v>
      </c>
      <c r="D68" s="130">
        <f>F65</f>
        <v>6.3184406417819466E-4</v>
      </c>
      <c r="E68" s="130"/>
      <c r="F68" s="74" t="str">
        <f>C23</f>
        <v>EU/mL</v>
      </c>
      <c r="H68" s="89"/>
    </row>
    <row r="69" spans="1:9" ht="21" customHeight="1" x14ac:dyDescent="0.35">
      <c r="B69" s="81"/>
      <c r="C69" s="81"/>
      <c r="D69" s="77"/>
      <c r="E69" s="78"/>
      <c r="H69" s="89"/>
    </row>
    <row r="70" spans="1:9" ht="18" customHeight="1" x14ac:dyDescent="0.25">
      <c r="H70" s="89"/>
    </row>
    <row r="71" spans="1:9" ht="18" customHeight="1" x14ac:dyDescent="0.25">
      <c r="H71" s="89"/>
    </row>
    <row r="72" spans="1:9" ht="18" customHeight="1" x14ac:dyDescent="0.25">
      <c r="H72" s="89"/>
    </row>
    <row r="73" spans="1:9" ht="24.95" customHeight="1" x14ac:dyDescent="0.3">
      <c r="A73" s="80" t="s">
        <v>65</v>
      </c>
      <c r="C73" s="80" t="s">
        <v>66</v>
      </c>
      <c r="D73" s="79"/>
      <c r="F73" s="80" t="s">
        <v>67</v>
      </c>
      <c r="H73" s="89"/>
    </row>
    <row r="74" spans="1:9" ht="24.95" customHeight="1" x14ac:dyDescent="0.3">
      <c r="A74" s="81" t="s">
        <v>81</v>
      </c>
      <c r="C74" s="81" t="s">
        <v>68</v>
      </c>
      <c r="D74" s="81"/>
      <c r="F74" s="81" t="s">
        <v>69</v>
      </c>
      <c r="H74" s="89"/>
    </row>
    <row r="75" spans="1:9" ht="24.95" customHeight="1" thickBot="1" x14ac:dyDescent="0.35">
      <c r="A75" s="82"/>
      <c r="C75" s="34"/>
      <c r="F75" s="34"/>
      <c r="H75" s="89"/>
    </row>
    <row r="76" spans="1:9" ht="24.95" customHeight="1" x14ac:dyDescent="0.25">
      <c r="H76" s="89"/>
    </row>
    <row r="77" spans="1:9" ht="24.95" customHeight="1" x14ac:dyDescent="0.25">
      <c r="H77" s="89"/>
      <c r="I77" s="89"/>
    </row>
    <row r="78" spans="1:9" ht="24.95" customHeight="1" x14ac:dyDescent="0.25">
      <c r="H78" s="89"/>
      <c r="I78" s="89"/>
    </row>
    <row r="79" spans="1:9" ht="24.95" customHeight="1" x14ac:dyDescent="0.25">
      <c r="H79" s="89"/>
      <c r="I79" s="89"/>
    </row>
    <row r="80" spans="1:9" ht="15.95" customHeight="1" x14ac:dyDescent="0.25">
      <c r="H80" s="89"/>
      <c r="I80" s="89"/>
    </row>
    <row r="81" spans="8:9" ht="15.95" customHeight="1" x14ac:dyDescent="0.25">
      <c r="H81" s="89"/>
      <c r="I81" s="89"/>
    </row>
    <row r="82" spans="8:9" ht="15.95" customHeight="1" x14ac:dyDescent="0.25">
      <c r="H82" s="89"/>
      <c r="I82" s="89"/>
    </row>
    <row r="83" spans="8:9" ht="15.95" customHeight="1" x14ac:dyDescent="0.25">
      <c r="H83" s="89"/>
      <c r="I83" s="89"/>
    </row>
    <row r="84" spans="8:9" ht="15.95" customHeight="1" x14ac:dyDescent="0.25">
      <c r="H84" s="89"/>
      <c r="I84" s="89"/>
    </row>
    <row r="85" spans="8:9" ht="15.95" customHeight="1" x14ac:dyDescent="0.25">
      <c r="H85" s="89"/>
      <c r="I85" s="89"/>
    </row>
    <row r="86" spans="8:9" ht="15.95" customHeight="1" x14ac:dyDescent="0.25">
      <c r="H86" s="89"/>
      <c r="I86" s="89"/>
    </row>
    <row r="87" spans="8:9" ht="15.95" customHeight="1" x14ac:dyDescent="0.25">
      <c r="H87" s="89"/>
      <c r="I87" s="89"/>
    </row>
    <row r="88" spans="8:9" ht="15.95" customHeight="1" x14ac:dyDescent="0.25">
      <c r="H88" s="89"/>
      <c r="I88" s="89"/>
    </row>
    <row r="89" spans="8:9" ht="15.95" customHeight="1" x14ac:dyDescent="0.25">
      <c r="H89" s="89"/>
      <c r="I89" s="89"/>
    </row>
    <row r="90" spans="8:9" ht="15.95" customHeight="1" x14ac:dyDescent="0.25">
      <c r="H90" s="89"/>
      <c r="I90" s="89"/>
    </row>
    <row r="91" spans="8:9" ht="15.95" customHeight="1" x14ac:dyDescent="0.25">
      <c r="H91" s="89"/>
      <c r="I91" s="89"/>
    </row>
    <row r="92" spans="8:9" ht="15.95" customHeight="1" x14ac:dyDescent="0.25">
      <c r="H92" s="89"/>
      <c r="I92" s="89"/>
    </row>
    <row r="93" spans="8:9" ht="15.95" customHeight="1" x14ac:dyDescent="0.25">
      <c r="H93" s="89"/>
      <c r="I93" s="89"/>
    </row>
    <row r="94" spans="8:9" ht="15.95" customHeight="1" x14ac:dyDescent="0.25">
      <c r="H94" s="89"/>
      <c r="I94" s="89"/>
    </row>
    <row r="95" spans="8:9" ht="15.95" customHeight="1" x14ac:dyDescent="0.25">
      <c r="H95" s="89"/>
      <c r="I95" s="89"/>
    </row>
    <row r="96" spans="8:9" x14ac:dyDescent="0.25">
      <c r="H96" s="89"/>
      <c r="I96" s="89"/>
    </row>
    <row r="97" spans="7:9" x14ac:dyDescent="0.25">
      <c r="H97" s="89"/>
      <c r="I97" s="89"/>
    </row>
    <row r="98" spans="7:9" x14ac:dyDescent="0.25">
      <c r="H98" s="89"/>
      <c r="I98" s="89"/>
    </row>
    <row r="99" spans="7:9" x14ac:dyDescent="0.25">
      <c r="H99" s="89"/>
      <c r="I99" s="89"/>
    </row>
    <row r="100" spans="7:9" x14ac:dyDescent="0.25">
      <c r="H100" s="89"/>
      <c r="I100" s="89"/>
    </row>
    <row r="101" spans="7:9" x14ac:dyDescent="0.25">
      <c r="H101" s="89"/>
      <c r="I101" s="89"/>
    </row>
    <row r="102" spans="7:9" x14ac:dyDescent="0.25">
      <c r="H102" s="89"/>
      <c r="I102" s="89"/>
    </row>
    <row r="103" spans="7:9" x14ac:dyDescent="0.25">
      <c r="H103" s="89"/>
      <c r="I103" s="89"/>
    </row>
    <row r="104" spans="7:9" x14ac:dyDescent="0.25">
      <c r="H104" s="89"/>
      <c r="I104" s="89"/>
    </row>
    <row r="105" spans="7:9" x14ac:dyDescent="0.25">
      <c r="H105" s="89"/>
      <c r="I105" s="89"/>
    </row>
    <row r="106" spans="7:9" x14ac:dyDescent="0.25">
      <c r="H106" s="89"/>
      <c r="I106" s="89"/>
    </row>
    <row r="107" spans="7:9" x14ac:dyDescent="0.25">
      <c r="G107" s="83"/>
      <c r="H107" s="89"/>
      <c r="I107" s="89"/>
    </row>
    <row r="108" spans="7:9" x14ac:dyDescent="0.25">
      <c r="G108" s="84"/>
      <c r="H108" s="89"/>
      <c r="I108" s="89"/>
    </row>
    <row r="109" spans="7:9" x14ac:dyDescent="0.25">
      <c r="G109" s="84"/>
      <c r="H109" s="89"/>
      <c r="I109" s="89"/>
    </row>
    <row r="110" spans="7:9" x14ac:dyDescent="0.25">
      <c r="G110" s="84"/>
      <c r="H110" s="89"/>
      <c r="I110" s="89"/>
    </row>
    <row r="111" spans="7:9" x14ac:dyDescent="0.25">
      <c r="H111" s="89"/>
      <c r="I111" s="89"/>
    </row>
    <row r="112" spans="7:9" x14ac:dyDescent="0.25">
      <c r="H112" s="89"/>
      <c r="I112" s="89"/>
    </row>
    <row r="113" spans="8:9" x14ac:dyDescent="0.25">
      <c r="H113" s="89"/>
      <c r="I113" s="89"/>
    </row>
    <row r="114" spans="8:9" x14ac:dyDescent="0.25">
      <c r="H114" s="89"/>
      <c r="I114" s="89"/>
    </row>
    <row r="115" spans="8:9" x14ac:dyDescent="0.25">
      <c r="H115" s="89"/>
      <c r="I115" s="89"/>
    </row>
    <row r="116" spans="8:9" x14ac:dyDescent="0.25">
      <c r="H116" s="89"/>
      <c r="I116" s="8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A36:F36"/>
    <mergeCell ref="A44:F44"/>
    <mergeCell ref="D61:E61"/>
    <mergeCell ref="D63:E63"/>
    <mergeCell ref="D68:E68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NDQD201805426 / Bacterial Endotoxin / Download 1  /  Analyst - Duncan Oluoch /  Date 07-06-2018 &amp;RPage &amp;P of &amp;N</oddFooter>
  </headerFooter>
  <colBreaks count="1" manualBreakCount="1">
    <brk id="6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70</v>
      </c>
      <c r="F13" s="3"/>
    </row>
    <row r="14" spans="1:6" ht="15.95" customHeight="1" x14ac:dyDescent="0.3">
      <c r="A14" s="4" t="s">
        <v>6</v>
      </c>
      <c r="B14" s="2" t="s">
        <v>70</v>
      </c>
      <c r="F14" s="3"/>
    </row>
    <row r="15" spans="1:6" ht="15.95" customHeight="1" x14ac:dyDescent="0.3">
      <c r="A15" s="4" t="s">
        <v>8</v>
      </c>
      <c r="B15" s="1" t="s">
        <v>71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72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/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8" t="s">
        <v>28</v>
      </c>
      <c r="B30" s="119"/>
      <c r="C30" s="120" t="s">
        <v>29</v>
      </c>
      <c r="D30" s="120"/>
      <c r="E30" s="120"/>
      <c r="F30" s="121"/>
    </row>
    <row r="31" spans="1:7" ht="20.100000000000001" customHeight="1" x14ac:dyDescent="0.3">
      <c r="A31" s="22"/>
      <c r="B31" s="23"/>
      <c r="C31" s="122" t="s">
        <v>31</v>
      </c>
      <c r="D31" s="123"/>
      <c r="E31" s="123" t="s">
        <v>32</v>
      </c>
      <c r="F31" s="124"/>
    </row>
    <row r="32" spans="1:7" ht="20.100000000000001" customHeight="1" x14ac:dyDescent="0.3">
      <c r="A32" s="25" t="s">
        <v>30</v>
      </c>
      <c r="B32" s="26" t="s">
        <v>73</v>
      </c>
      <c r="C32" s="125">
        <v>-0.999</v>
      </c>
      <c r="D32" s="126"/>
      <c r="E32" s="134">
        <v>0.998</v>
      </c>
      <c r="F32" s="135"/>
      <c r="G32" s="9"/>
    </row>
    <row r="33" spans="1:9" ht="20.100000000000001" customHeight="1" x14ac:dyDescent="0.3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29" t="s">
        <v>58</v>
      </c>
      <c r="E48" s="129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29" t="s">
        <v>60</v>
      </c>
      <c r="E50" s="129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62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63</v>
      </c>
      <c r="C55" s="76" t="s">
        <v>64</v>
      </c>
      <c r="D55" s="133">
        <f>F52*5/500</f>
        <v>4.3190433674064307E-7</v>
      </c>
      <c r="E55" s="133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 x14ac:dyDescent="0.3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Powder</vt:lpstr>
      <vt:lpstr>Water for Injection.</vt:lpstr>
      <vt:lpstr>C</vt:lpstr>
      <vt:lpstr>'C'!Print_Area</vt:lpstr>
      <vt:lpstr>Powder!Print_Area</vt:lpstr>
      <vt:lpstr>'Water for Injection.'!Print_Area</vt:lpstr>
    </vt:vector>
  </TitlesOfParts>
  <Manager/>
  <Company>NQCL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Microbiology 2</dc:creator>
  <cp:keywords/>
  <dc:description/>
  <cp:lastModifiedBy>User</cp:lastModifiedBy>
  <cp:lastPrinted>2018-06-07T13:20:38Z</cp:lastPrinted>
  <dcterms:created xsi:type="dcterms:W3CDTF">2014-04-25T13:22:50Z</dcterms:created>
  <dcterms:modified xsi:type="dcterms:W3CDTF">2018-06-19T08:40:23Z</dcterms:modified>
  <cp:category/>
</cp:coreProperties>
</file>