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0" yWindow="570" windowWidth="20775" windowHeight="11445" activeTab="1"/>
  </bookViews>
  <sheets>
    <sheet name="Powder" sheetId="1" r:id="rId1"/>
    <sheet name="Water for Injection." sheetId="4" r:id="rId2"/>
    <sheet name="C" sheetId="2" r:id="rId3"/>
  </sheets>
  <definedNames>
    <definedName name="_xlnm.Print_Area" localSheetId="2">'C'!$A$4:$F$63</definedName>
    <definedName name="_xlnm.Print_Area" localSheetId="0">Powder!$A$4:$F$76</definedName>
    <definedName name="_xlnm.Print_Area" localSheetId="1">'Water for Injection.'!$A$4:$F$76</definedName>
  </definedNames>
  <calcPr calcId="145621"/>
</workbook>
</file>

<file path=xl/calcChain.xml><?xml version="1.0" encoding="utf-8"?>
<calcChain xmlns="http://schemas.openxmlformats.org/spreadsheetml/2006/main">
  <c r="D68" i="4" l="1"/>
  <c r="E32" i="4" l="1"/>
  <c r="B27" i="4"/>
  <c r="B25" i="4"/>
  <c r="F60" i="1"/>
  <c r="F59" i="1"/>
  <c r="F68" i="4"/>
  <c r="F64" i="4"/>
  <c r="F62" i="4"/>
  <c r="D60" i="4"/>
  <c r="E60" i="4" s="1"/>
  <c r="F60" i="4" s="1"/>
  <c r="E59" i="4"/>
  <c r="F59" i="4" s="1"/>
  <c r="F61" i="4" s="1"/>
  <c r="D59" i="4"/>
  <c r="B33" i="4"/>
  <c r="B39" i="4" s="1"/>
  <c r="A39" i="4" s="1"/>
  <c r="B40" i="4" s="1"/>
  <c r="A40" i="4" s="1"/>
  <c r="B41" i="4" s="1"/>
  <c r="A41" i="4" s="1"/>
  <c r="B42" i="4" s="1"/>
  <c r="A42" i="4" s="1"/>
  <c r="E32" i="1"/>
  <c r="B33" i="1"/>
  <c r="B39" i="1" s="1"/>
  <c r="A39" i="1" s="1"/>
  <c r="B40" i="1" s="1"/>
  <c r="A40" i="1" s="1"/>
  <c r="B41" i="1" s="1"/>
  <c r="A41" i="1" s="1"/>
  <c r="B42" i="1" s="1"/>
  <c r="A42" i="1" s="1"/>
  <c r="B25" i="1"/>
  <c r="B27" i="1" s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F62" i="1"/>
  <c r="D60" i="1"/>
  <c r="E60" i="1" s="1"/>
  <c r="E59" i="1"/>
  <c r="D59" i="1"/>
  <c r="F65" i="4" l="1"/>
  <c r="F61" i="1"/>
  <c r="F65" i="1" s="1"/>
  <c r="D68" i="1" s="1"/>
</calcChain>
</file>

<file path=xl/sharedStrings.xml><?xml version="1.0" encoding="utf-8"?>
<sst xmlns="http://schemas.openxmlformats.org/spreadsheetml/2006/main" count="210" uniqueCount="83">
  <si>
    <t>MICOBIOLOGY NO.</t>
  </si>
  <si>
    <t>BIOL/002/2018</t>
  </si>
  <si>
    <t>DATE RECEIVED</t>
  </si>
  <si>
    <t>2018-05-17 08:43:29</t>
  </si>
  <si>
    <t>Analysis Report</t>
  </si>
  <si>
    <t>TRASTUZUMAB Microbial Assay</t>
  </si>
  <si>
    <t>Sample Name:</t>
  </si>
  <si>
    <t>VIVITRA� INJECTION</t>
  </si>
  <si>
    <t>Lab Ref No:</t>
  </si>
  <si>
    <t>NDQD201805426</t>
  </si>
  <si>
    <t>Active Ingredient:</t>
  </si>
  <si>
    <t>TRASTUZUMAB</t>
  </si>
  <si>
    <t>Label Claim:</t>
  </si>
  <si>
    <t>Date Test Set:</t>
  </si>
  <si>
    <t>7/6/2018</t>
  </si>
  <si>
    <t>Date of Results:</t>
  </si>
  <si>
    <t>07/06/2018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</si>
  <si>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</si>
  <si>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</si>
  <si>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</si>
  <si>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</si>
  <si>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</si>
  <si>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</si>
  <si>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</si>
  <si>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</si>
  <si>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</si>
  <si>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</si>
  <si>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</si>
  <si>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</si>
  <si>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</si>
  <si>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</si>
  <si>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</si>
  <si>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</si>
  <si>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</si>
  <si>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</si>
  <si>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</si>
  <si>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</si>
  <si>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</si>
  <si>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</si>
  <si>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</si>
  <si>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</si>
  <si>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</si>
  <si>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</si>
  <si>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</si>
  <si>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</si>
  <si>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</si>
  <si>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</si>
  <si>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</si>
  <si>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</si>
  <si>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</si>
  <si>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</si>
  <si>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</si>
  <si>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</si>
  <si>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</si>
  <si>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</si>
  <si>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</si>
  <si>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</si>
  <si>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</si>
  <si>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</si>
  <si>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</si>
  <si>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</si>
  <si>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</si>
  <si>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</si>
  <si>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</si>
  <si>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</si>
  <si>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</si>
  <si>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</si>
  <si>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</si>
  <si>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</si>
  <si>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</si>
  <si>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</si>
  <si>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</si>
  <si>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</si>
  <si>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</si>
  <si>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Control Standard Endotoxin (Eu/vial):</t>
  </si>
  <si>
    <t>Reconstitution vol (mL):</t>
  </si>
  <si>
    <t>Duncan</t>
  </si>
  <si>
    <t>Water for Injection</t>
  </si>
  <si>
    <t>Each  vial contains 20 ml  of Sterile water for injection</t>
  </si>
  <si>
    <t>Each 1 viall contains  440 mg of Tratuzimab</t>
  </si>
  <si>
    <t xml:space="preserve">The endotoxin concentration in the sample is LESS THAN: </t>
  </si>
  <si>
    <t>Dunan</t>
  </si>
  <si>
    <t>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</si>
</sst>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16" zoomScale="80" zoomScaleNormal="85" workbookViewId="0">
      <selection activeCell="C25" sqref="C25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79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10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>
        <v>10</v>
      </c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f>440/B23</f>
        <v>44</v>
      </c>
      <c r="C25" s="18" t="s">
        <v>82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B23*B25/B22</f>
        <v>88000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2" t="s">
        <v>28</v>
      </c>
      <c r="B30" s="123"/>
      <c r="C30" s="124" t="s">
        <v>29</v>
      </c>
      <c r="D30" s="124"/>
      <c r="E30" s="124"/>
      <c r="F30" s="125"/>
    </row>
    <row r="31" spans="1:7" ht="20.100000000000001" customHeight="1" x14ac:dyDescent="0.3">
      <c r="A31" s="25" t="s">
        <v>74</v>
      </c>
      <c r="B31" s="99">
        <v>12000</v>
      </c>
      <c r="C31" s="126" t="s">
        <v>31</v>
      </c>
      <c r="D31" s="127"/>
      <c r="E31" s="127" t="s">
        <v>32</v>
      </c>
      <c r="F31" s="128"/>
    </row>
    <row r="32" spans="1:7" ht="20.100000000000001" customHeight="1" x14ac:dyDescent="0.3">
      <c r="A32" s="27" t="s">
        <v>75</v>
      </c>
      <c r="B32" s="114">
        <v>6</v>
      </c>
      <c r="C32" s="129">
        <v>0.98599999999999999</v>
      </c>
      <c r="D32" s="130"/>
      <c r="E32" s="131">
        <f>POWER(C32,2)</f>
        <v>0.97219599999999995</v>
      </c>
      <c r="F32" s="132"/>
      <c r="G32" s="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0" t="s">
        <v>36</v>
      </c>
      <c r="B36" s="120"/>
      <c r="C36" s="120"/>
      <c r="D36" s="120"/>
      <c r="E36" s="120"/>
      <c r="F36" s="120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1" t="s">
        <v>43</v>
      </c>
      <c r="B44" s="121"/>
      <c r="C44" s="121"/>
      <c r="D44" s="121"/>
      <c r="E44" s="121"/>
      <c r="F44" s="121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50</v>
      </c>
      <c r="B47" s="111">
        <v>7000</v>
      </c>
      <c r="C47" s="103">
        <v>50</v>
      </c>
      <c r="D47" s="111">
        <v>7000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6.4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-0.20599999999999999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-10.913696377779811</v>
      </c>
      <c r="F59" s="62">
        <f>EXP(E59)</f>
        <v>1.8207146469761752E-5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-10.913696377779811</v>
      </c>
      <c r="F60" s="69">
        <f>EXP(E60)</f>
        <v>1.8207146469761752E-5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8" t="s">
        <v>58</v>
      </c>
      <c r="E61" s="118"/>
      <c r="F61" s="70">
        <f>AVERAGE(F59:F60)</f>
        <v>1.8207146469761752E-5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18" t="s">
        <v>60</v>
      </c>
      <c r="E63" s="118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19600</v>
      </c>
      <c r="G64" s="9"/>
      <c r="H64" s="9"/>
    </row>
    <row r="65" spans="1:9" ht="25.5" customHeight="1" x14ac:dyDescent="0.3">
      <c r="E65" s="71" t="s">
        <v>62</v>
      </c>
      <c r="F65" s="75">
        <f>F64*F61</f>
        <v>0.35686007080733034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80</v>
      </c>
      <c r="D68" s="119">
        <f>F65/B25</f>
        <v>8.1104561547120525E-3</v>
      </c>
      <c r="E68" s="119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76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NDQD201805426 / Bacterial Endotoxin / Download 1  /  Analyst - Duncan Oluoch /  Date 07-06-2018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13" zoomScale="80" zoomScaleNormal="85" workbookViewId="0">
      <selection activeCell="C25" sqref="C25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77</v>
      </c>
    </row>
    <row r="17" spans="1:6" ht="15.95" customHeight="1" x14ac:dyDescent="0.3">
      <c r="A17" s="74" t="s">
        <v>12</v>
      </c>
      <c r="B17" s="89" t="s">
        <v>78</v>
      </c>
    </row>
    <row r="18" spans="1:6" ht="15.95" customHeight="1" x14ac:dyDescent="0.3">
      <c r="A18" s="74" t="s">
        <v>13</v>
      </c>
      <c r="B18" s="6" t="s">
        <v>14</v>
      </c>
    </row>
    <row r="19" spans="1:6" ht="15.95" customHeight="1" x14ac:dyDescent="0.3">
      <c r="A19" s="74" t="s">
        <v>15</v>
      </c>
      <c r="B19" s="6" t="s">
        <v>16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17</v>
      </c>
      <c r="B21" s="7" t="s">
        <v>18</v>
      </c>
      <c r="C21" s="8"/>
    </row>
    <row r="22" spans="1:6" s="89" customFormat="1" ht="15.95" customHeight="1" x14ac:dyDescent="0.25">
      <c r="A22" s="8" t="s">
        <v>19</v>
      </c>
      <c r="B22" s="115">
        <v>5.0000000000000001E-3</v>
      </c>
      <c r="C22" s="11" t="s">
        <v>20</v>
      </c>
    </row>
    <row r="23" spans="1:6" s="89" customFormat="1" ht="16.5" customHeight="1" x14ac:dyDescent="0.3">
      <c r="A23" s="89" t="s">
        <v>21</v>
      </c>
      <c r="B23" s="12">
        <v>0.25</v>
      </c>
      <c r="C23" s="74" t="s">
        <v>20</v>
      </c>
      <c r="D23" s="14"/>
      <c r="E23" s="15"/>
    </row>
    <row r="24" spans="1:6" s="89" customFormat="1" ht="16.5" customHeight="1" x14ac:dyDescent="0.3">
      <c r="A24" s="16" t="s">
        <v>23</v>
      </c>
      <c r="B24" s="17"/>
      <c r="C24" s="74" t="s">
        <v>24</v>
      </c>
      <c r="D24" s="14"/>
      <c r="E24" s="15"/>
    </row>
    <row r="25" spans="1:6" s="89" customFormat="1" ht="19.5" customHeight="1" x14ac:dyDescent="0.3">
      <c r="A25" s="16" t="s">
        <v>25</v>
      </c>
      <c r="B25" s="17">
        <f>1</f>
        <v>1</v>
      </c>
      <c r="C25" s="18" t="s">
        <v>82</v>
      </c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26</v>
      </c>
      <c r="B27" s="20">
        <f>B23*B25/B22</f>
        <v>50</v>
      </c>
      <c r="C27" s="18"/>
      <c r="D27" s="14"/>
      <c r="E27" s="15"/>
    </row>
    <row r="28" spans="1:6" s="89" customFormat="1" ht="19.5" customHeight="1" x14ac:dyDescent="0.3">
      <c r="A28" s="14" t="s">
        <v>27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22" t="s">
        <v>28</v>
      </c>
      <c r="B30" s="123"/>
      <c r="C30" s="124" t="s">
        <v>29</v>
      </c>
      <c r="D30" s="124"/>
      <c r="E30" s="124"/>
      <c r="F30" s="125"/>
    </row>
    <row r="31" spans="1:6" ht="20.100000000000001" customHeight="1" x14ac:dyDescent="0.3">
      <c r="A31" s="25" t="s">
        <v>74</v>
      </c>
      <c r="B31" s="99">
        <v>12000</v>
      </c>
      <c r="C31" s="126" t="s">
        <v>31</v>
      </c>
      <c r="D31" s="127"/>
      <c r="E31" s="127" t="s">
        <v>32</v>
      </c>
      <c r="F31" s="128"/>
    </row>
    <row r="32" spans="1:6" ht="20.100000000000001" customHeight="1" x14ac:dyDescent="0.3">
      <c r="A32" s="27" t="s">
        <v>75</v>
      </c>
      <c r="B32" s="114">
        <v>6</v>
      </c>
      <c r="C32" s="129">
        <v>0.98599999999999999</v>
      </c>
      <c r="D32" s="130"/>
      <c r="E32" s="131">
        <f>POWER(C32,2)</f>
        <v>0.97219599999999995</v>
      </c>
      <c r="F32" s="132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20" t="s">
        <v>36</v>
      </c>
      <c r="B36" s="120"/>
      <c r="C36" s="120"/>
      <c r="D36" s="120"/>
      <c r="E36" s="120"/>
      <c r="F36" s="120"/>
    </row>
    <row r="37" spans="1:9" ht="20.100000000000001" customHeight="1" x14ac:dyDescent="0.3">
      <c r="A37" s="116"/>
      <c r="B37" s="116"/>
      <c r="C37" s="116"/>
      <c r="D37" s="116"/>
      <c r="E37" s="116"/>
      <c r="F37" s="116"/>
    </row>
    <row r="38" spans="1:9" s="88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21" t="s">
        <v>43</v>
      </c>
      <c r="B44" s="121"/>
      <c r="C44" s="121"/>
      <c r="D44" s="121"/>
      <c r="E44" s="121"/>
      <c r="F44" s="121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9" customFormat="1" x14ac:dyDescent="0.25">
      <c r="A47" s="103">
        <v>100</v>
      </c>
      <c r="B47" s="111">
        <v>3000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46</v>
      </c>
      <c r="B49" s="38">
        <v>50</v>
      </c>
      <c r="C49" s="8"/>
      <c r="F49" s="8"/>
      <c r="H49" s="89"/>
      <c r="I49" s="89"/>
    </row>
    <row r="50" spans="1:9" ht="15.95" customHeight="1" x14ac:dyDescent="0.3">
      <c r="A50" s="39" t="s">
        <v>47</v>
      </c>
      <c r="B50" s="38">
        <v>50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17</v>
      </c>
      <c r="B52" s="42" t="s">
        <v>48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49</v>
      </c>
      <c r="B54" s="108">
        <v>6.43</v>
      </c>
      <c r="C54" s="8"/>
      <c r="D54" s="47"/>
      <c r="E54" s="48"/>
      <c r="H54" s="89"/>
      <c r="I54" s="89"/>
    </row>
    <row r="55" spans="1:9" ht="15.95" customHeight="1" x14ac:dyDescent="0.25">
      <c r="A55" s="8" t="s">
        <v>50</v>
      </c>
      <c r="B55" s="45">
        <v>-0.20599999999999999</v>
      </c>
      <c r="C55" s="8"/>
      <c r="D55" s="49"/>
      <c r="E55" s="50"/>
      <c r="H55" s="89"/>
      <c r="I55" s="89"/>
    </row>
    <row r="56" spans="1:9" ht="26.25" customHeight="1" x14ac:dyDescent="0.25">
      <c r="A56" s="8" t="s">
        <v>51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</row>
    <row r="59" spans="1:9" s="80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-10.768065309818649</v>
      </c>
      <c r="F59" s="62">
        <f>EXP(E59)</f>
        <v>2.1061468805939822E-5</v>
      </c>
    </row>
    <row r="60" spans="1:9" s="80" customFormat="1" ht="27" customHeight="1" thickBot="1" x14ac:dyDescent="0.3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-10.768065309818649</v>
      </c>
      <c r="F60" s="69">
        <f>EXP(E60)</f>
        <v>2.1061468805939822E-5</v>
      </c>
    </row>
    <row r="61" spans="1:9" ht="26.25" customHeight="1" x14ac:dyDescent="0.3">
      <c r="A61" s="8"/>
      <c r="B61" s="45"/>
      <c r="C61" s="8"/>
      <c r="D61" s="118" t="s">
        <v>58</v>
      </c>
      <c r="E61" s="118"/>
      <c r="F61" s="70">
        <f>AVERAGE(F59:F60)</f>
        <v>2.1061468805939822E-5</v>
      </c>
      <c r="H61" s="89"/>
      <c r="I61" s="89"/>
    </row>
    <row r="62" spans="1:9" ht="25.5" customHeight="1" x14ac:dyDescent="0.3">
      <c r="E62" s="76" t="s">
        <v>59</v>
      </c>
      <c r="F62" s="72">
        <f>STDEV(C59:C60)/AVERAGE(C59:C60)</f>
        <v>0</v>
      </c>
      <c r="H62" s="89"/>
    </row>
    <row r="63" spans="1:9" ht="26.25" customHeight="1" x14ac:dyDescent="0.3">
      <c r="A63" s="8"/>
      <c r="B63" s="45"/>
      <c r="C63" s="8"/>
      <c r="D63" s="118" t="s">
        <v>60</v>
      </c>
      <c r="E63" s="118"/>
      <c r="F63" s="73">
        <v>2</v>
      </c>
      <c r="H63" s="89"/>
      <c r="I63" s="89"/>
    </row>
    <row r="64" spans="1:9" ht="25.5" customHeight="1" x14ac:dyDescent="0.3">
      <c r="C64" s="74"/>
      <c r="E64" s="76" t="s">
        <v>61</v>
      </c>
      <c r="F64" s="117">
        <f>B47/A47*D47/C47</f>
        <v>30</v>
      </c>
      <c r="H64" s="89"/>
    </row>
    <row r="65" spans="1:9" ht="25.5" customHeight="1" x14ac:dyDescent="0.3">
      <c r="E65" s="76" t="s">
        <v>62</v>
      </c>
      <c r="F65" s="75">
        <f>F64*F61</f>
        <v>6.3184406417819466E-4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63</v>
      </c>
      <c r="C68" s="76" t="s">
        <v>80</v>
      </c>
      <c r="D68" s="119">
        <f>F65</f>
        <v>6.3184406417819466E-4</v>
      </c>
      <c r="E68" s="119"/>
      <c r="F68" s="74" t="str">
        <f>C23</f>
        <v>EU/mL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65</v>
      </c>
      <c r="C73" s="80" t="s">
        <v>66</v>
      </c>
      <c r="D73" s="79"/>
      <c r="F73" s="80" t="s">
        <v>67</v>
      </c>
      <c r="H73" s="89"/>
    </row>
    <row r="74" spans="1:9" ht="24.95" customHeight="1" x14ac:dyDescent="0.3">
      <c r="A74" s="81" t="s">
        <v>81</v>
      </c>
      <c r="C74" s="81" t="s">
        <v>68</v>
      </c>
      <c r="D74" s="81"/>
      <c r="F74" s="81" t="s">
        <v>69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6:F36"/>
    <mergeCell ref="A44:F44"/>
    <mergeCell ref="D61:E61"/>
    <mergeCell ref="D63:E63"/>
    <mergeCell ref="D68:E68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NDQD201805426 / Bacterial Endotoxin / Download 1  /  Analyst - Duncan Oluoch /  Date 07-06-2018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2" t="s">
        <v>28</v>
      </c>
      <c r="B30" s="123"/>
      <c r="C30" s="124" t="s">
        <v>29</v>
      </c>
      <c r="D30" s="124"/>
      <c r="E30" s="124"/>
      <c r="F30" s="125"/>
    </row>
    <row r="31" spans="1:7" ht="20.100000000000001" customHeight="1" x14ac:dyDescent="0.3">
      <c r="A31" s="22"/>
      <c r="B31" s="23"/>
      <c r="C31" s="126" t="s">
        <v>31</v>
      </c>
      <c r="D31" s="127"/>
      <c r="E31" s="127" t="s">
        <v>32</v>
      </c>
      <c r="F31" s="128"/>
    </row>
    <row r="32" spans="1:7" ht="20.100000000000001" customHeight="1" x14ac:dyDescent="0.3">
      <c r="A32" s="25" t="s">
        <v>30</v>
      </c>
      <c r="B32" s="26" t="s">
        <v>73</v>
      </c>
      <c r="C32" s="129">
        <v>-0.999</v>
      </c>
      <c r="D32" s="130"/>
      <c r="E32" s="134">
        <v>0.998</v>
      </c>
      <c r="F32" s="135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8" t="s">
        <v>58</v>
      </c>
      <c r="E48" s="118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8" t="s">
        <v>60</v>
      </c>
      <c r="E50" s="118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3">
        <f>F52*5/500</f>
        <v>4.3190433674064307E-7</v>
      </c>
      <c r="E55" s="133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Powder</vt:lpstr>
      <vt:lpstr>Water for Injection.</vt:lpstr>
      <vt:lpstr>C</vt:lpstr>
      <vt:lpstr>'C'!Print_Area</vt:lpstr>
      <vt:lpstr>Powder!Print_Area</vt:lpstr>
      <vt:lpstr>'Water for Injection.'!Print_Area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cp:lastPrinted>2018-06-07T13:20:38Z</cp:lastPrinted>
  <dcterms:created xsi:type="dcterms:W3CDTF">2014-04-25T13:22:50Z</dcterms:created>
  <dcterms:modified xsi:type="dcterms:W3CDTF">2018-06-08T07:13:26Z</dcterms:modified>
  <cp:category/>
</cp:coreProperties>
</file>