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/>
  </bookViews>
  <sheets>
    <sheet name="Sample 2" sheetId="2" r:id="rId1"/>
  </sheets>
  <definedNames>
    <definedName name="_xlnm.Print_Area" localSheetId="0">'Sample 2'!$A$1:$I$53</definedName>
  </definedNames>
  <calcPr calcId="144525"/>
</workbook>
</file>

<file path=xl/calcChain.xml><?xml version="1.0" encoding="utf-8"?>
<calcChain xmlns="http://schemas.openxmlformats.org/spreadsheetml/2006/main">
  <c r="B30" i="2" l="1"/>
  <c r="C49" i="2"/>
  <c r="B41" i="2"/>
  <c r="G42" i="2" s="1"/>
  <c r="H42" i="2" s="1"/>
  <c r="I42" i="2" s="1"/>
  <c r="C27" i="2"/>
  <c r="G33" i="2" l="1"/>
  <c r="G35" i="2"/>
  <c r="H35" i="2" s="1"/>
  <c r="I35" i="2" s="1"/>
  <c r="G39" i="2"/>
  <c r="H39" i="2" s="1"/>
  <c r="I39" i="2" s="1"/>
  <c r="G34" i="2"/>
  <c r="H34" i="2" s="1"/>
  <c r="I34" i="2" s="1"/>
  <c r="G38" i="2"/>
  <c r="H38" i="2" s="1"/>
  <c r="I38" i="2" s="1"/>
  <c r="G44" i="2"/>
  <c r="H44" i="2" s="1"/>
  <c r="I44" i="2" s="1"/>
  <c r="B42" i="2"/>
  <c r="G37" i="2"/>
  <c r="H37" i="2" s="1"/>
  <c r="I37" i="2" s="1"/>
  <c r="G43" i="2"/>
  <c r="H43" i="2" s="1"/>
  <c r="I43" i="2" s="1"/>
  <c r="G36" i="2"/>
  <c r="H36" i="2" s="1"/>
  <c r="I36" i="2" s="1"/>
  <c r="G40" i="2"/>
  <c r="H40" i="2" s="1"/>
  <c r="I40" i="2" s="1"/>
  <c r="G41" i="2"/>
  <c r="H41" i="2" s="1"/>
  <c r="I41" i="2" s="1"/>
  <c r="H33" i="2" l="1"/>
  <c r="I33" i="2" s="1"/>
  <c r="I45" i="2" l="1"/>
  <c r="G49" i="2" s="1"/>
  <c r="I47" i="2"/>
  <c r="H45" i="2"/>
  <c r="H46" i="2" s="1"/>
  <c r="H47" i="2"/>
  <c r="I46" i="2"/>
</calcChain>
</file>

<file path=xl/sharedStrings.xml><?xml version="1.0" encoding="utf-8"?>
<sst xmlns="http://schemas.openxmlformats.org/spreadsheetml/2006/main" count="55" uniqueCount="55">
  <si>
    <t>Analysis Data</t>
  </si>
  <si>
    <t>Paracetamol Tablets 500 mg - PROFICIENCY TEST SAMPLE</t>
  </si>
  <si>
    <t>Paracetamol</t>
  </si>
  <si>
    <t>Each Tabltet contains Paracetamol 500 mg</t>
  </si>
  <si>
    <t>2015-10-08 12:16:20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</si>
  <si>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</si>
  <si>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</si>
  <si>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</si>
  <si>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</si>
  <si>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</si>
  <si>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</si>
  <si>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</si>
  <si>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</si>
  <si>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</si>
  <si>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</si>
  <si>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</si>
  <si>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</si>
  <si>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</si>
  <si>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</si>
  <si>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</si>
  <si>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</si>
  <si>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</si>
  <si>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</si>
  <si>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</si>
  <si>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</si>
  <si>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A (1% 1 cm)</t>
  </si>
  <si>
    <t>Desired sample concentration (mg/mL)</t>
  </si>
  <si>
    <t>Initial Sample dilution Volume (mL):</t>
  </si>
  <si>
    <t>Powder Weight (mg)</t>
  </si>
  <si>
    <t>Injection</t>
  </si>
  <si>
    <t>Response:</t>
  </si>
  <si>
    <t>Determined Amt in sample (mg)</t>
  </si>
  <si>
    <t>Amt as per label claim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</si>
  <si>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</si>
  <si>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</si>
  <si>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</si>
  <si>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</si>
  <si>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</si>
  <si>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</si>
  <si>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</si>
  <si>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</si>
  <si>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</si>
  <si>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</si>
  <si>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</si>
  <si>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</si>
  <si>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</si>
  <si>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</si>
  <si>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If there are no serial dilutions, or only one dilution, enter 1 in all boxes not used.</t>
  </si>
  <si>
    <t>Average:</t>
  </si>
  <si>
    <t>RSD:</t>
  </si>
  <si>
    <t>Comment:</t>
  </si>
  <si>
    <t xml:space="preserve">The content of </t>
  </si>
  <si>
    <t xml:space="preserve">in the sample as a percentage of the stated  label claim is </t>
  </si>
  <si>
    <t>NDQE201510411 Smp 2</t>
  </si>
  <si>
    <t>David Moenga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</si>
</sst>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dd\-mmm\-yyyy"/>
    <numFmt numFmtId="166" formatCode="0.0\ &quot;mg&quot;"/>
    <numFmt numFmtId="167" formatCode="0.0000"/>
    <numFmt numFmtId="168" formatCode="0.0000\ &quot;mg&quot;"/>
  </numFmts>
  <fonts count="15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sz val="11"/>
      <color rgb="FF000000"/>
      <name val="Book Antiqua"/>
    </font>
    <font>
      <b/>
      <sz val="72"/>
      <color rgb="FF000000"/>
      <name val="Book Antiqua"/>
    </font>
    <font>
      <sz val="14"/>
      <color rgb="FF000000"/>
      <name val="Book Antiqua"/>
    </font>
    <font>
      <b/>
      <sz val="52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vertAlign val="superscript"/>
      <sz val="14"/>
      <color rgb="FF000000"/>
      <name val="Book Antiqua"/>
    </font>
    <font>
      <b/>
      <sz val="14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1">
    <xf numFmtId="0" fontId="0" fillId="2" borderId="0" xfId="0" applyFill="1"/>
    <xf numFmtId="0" fontId="1" fillId="2" borderId="0" xfId="0" applyFont="1" applyFill="1"/>
    <xf numFmtId="2" fontId="3" fillId="3" borderId="1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right"/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5" fillId="3" borderId="0" xfId="0" applyFont="1" applyFill="1" applyProtection="1">
      <protection locked="0"/>
    </xf>
    <xf numFmtId="165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0" fontId="12" fillId="2" borderId="0" xfId="0" applyFont="1" applyFill="1" applyAlignment="1">
      <alignment vertical="center" wrapText="1"/>
    </xf>
    <xf numFmtId="0" fontId="5" fillId="2" borderId="9" xfId="0" applyFont="1" applyFill="1" applyBorder="1" applyAlignment="1">
      <alignment horizontal="right"/>
    </xf>
    <xf numFmtId="0" fontId="10" fillId="3" borderId="10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0" fontId="10" fillId="3" borderId="12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0" fillId="3" borderId="11" xfId="0" applyFont="1" applyFill="1" applyBorder="1" applyAlignment="1" applyProtection="1">
      <alignment horizontal="center"/>
      <protection locked="0"/>
    </xf>
    <xf numFmtId="0" fontId="5" fillId="2" borderId="13" xfId="0" applyFont="1" applyFill="1" applyBorder="1" applyAlignment="1">
      <alignment horizontal="right"/>
    </xf>
    <xf numFmtId="0" fontId="2" fillId="2" borderId="0" xfId="0" applyFont="1" applyFill="1"/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6" fontId="10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7" fontId="9" fillId="2" borderId="0" xfId="0" applyNumberFormat="1" applyFont="1" applyFill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0" fillId="3" borderId="9" xfId="0" applyFont="1" applyFill="1" applyBorder="1" applyAlignment="1" applyProtection="1">
      <alignment horizontal="center"/>
      <protection locked="0"/>
    </xf>
    <xf numFmtId="167" fontId="5" fillId="2" borderId="9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10" fillId="3" borderId="13" xfId="0" applyFont="1" applyFill="1" applyBorder="1" applyAlignment="1" applyProtection="1">
      <alignment horizontal="center"/>
      <protection locked="0"/>
    </xf>
    <xf numFmtId="167" fontId="5" fillId="2" borderId="14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 vertical="center"/>
    </xf>
    <xf numFmtId="167" fontId="5" fillId="2" borderId="15" xfId="0" applyNumberFormat="1" applyFont="1" applyFill="1" applyBorder="1" applyAlignment="1">
      <alignment horizontal="center"/>
    </xf>
    <xf numFmtId="10" fontId="5" fillId="2" borderId="12" xfId="0" applyNumberFormat="1" applyFont="1" applyFill="1" applyBorder="1" applyAlignment="1">
      <alignment horizontal="center" vertical="center"/>
    </xf>
    <xf numFmtId="167" fontId="5" fillId="2" borderId="16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8" xfId="0" applyFont="1" applyFill="1" applyBorder="1" applyAlignment="1">
      <alignment horizontal="right"/>
    </xf>
    <xf numFmtId="10" fontId="10" fillId="4" borderId="19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right"/>
    </xf>
    <xf numFmtId="10" fontId="10" fillId="5" borderId="2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22" xfId="0" applyFont="1" applyFill="1" applyBorder="1" applyAlignment="1">
      <alignment horizontal="right"/>
    </xf>
    <xf numFmtId="0" fontId="10" fillId="4" borderId="23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4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/>
    <xf numFmtId="0" fontId="5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5" fillId="2" borderId="2" xfId="0" applyFont="1" applyFill="1" applyBorder="1"/>
    <xf numFmtId="0" fontId="5" fillId="2" borderId="2" xfId="0" applyFont="1" applyFill="1" applyBorder="1"/>
    <xf numFmtId="0" fontId="9" fillId="2" borderId="5" xfId="0" applyFont="1" applyFill="1" applyBorder="1"/>
    <xf numFmtId="0" fontId="5" fillId="2" borderId="5" xfId="0" applyFont="1" applyFill="1" applyBorder="1"/>
    <xf numFmtId="0" fontId="5" fillId="2" borderId="0" xfId="0" applyFont="1" applyFill="1" applyAlignment="1">
      <alignment horizontal="right"/>
    </xf>
    <xf numFmtId="167" fontId="5" fillId="2" borderId="13" xfId="0" applyNumberFormat="1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11" fillId="2" borderId="0" xfId="0" applyFont="1" applyFill="1" applyAlignment="1" applyProtection="1">
      <alignment wrapText="1"/>
      <protection locked="0"/>
    </xf>
    <xf numFmtId="0" fontId="9" fillId="2" borderId="0" xfId="0" applyFont="1" applyFill="1"/>
    <xf numFmtId="168" fontId="10" fillId="3" borderId="0" xfId="0" applyNumberFormat="1" applyFont="1" applyFill="1" applyAlignment="1" applyProtection="1">
      <alignment horizontal="center"/>
      <protection locked="0"/>
    </xf>
    <xf numFmtId="167" fontId="10" fillId="3" borderId="11" xfId="0" applyNumberFormat="1" applyFont="1" applyFill="1" applyBorder="1" applyAlignment="1" applyProtection="1">
      <alignment horizontal="center"/>
      <protection locked="0"/>
    </xf>
    <xf numFmtId="0" fontId="14" fillId="2" borderId="2" xfId="0" applyFont="1" applyFill="1" applyBorder="1"/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2" fontId="10" fillId="3" borderId="16" xfId="0" applyNumberFormat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9" fillId="2" borderId="4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9" zoomScale="60" zoomScaleNormal="40" workbookViewId="0">
      <selection activeCell="B52" sqref="B52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9" width="39.85546875" style="1" customWidth="1"/>
    <col min="10" max="10" width="30" style="1" customWidth="1"/>
    <col min="11" max="11" width="30.28515625" style="1" hidden="1" customWidth="1"/>
    <col min="12" max="12" width="30.42578125" style="1" customWidth="1"/>
    <col min="13" max="13" width="21.28515625" style="1" customWidth="1"/>
    <col min="14" max="14" width="9.140625" style="1"/>
  </cols>
  <sheetData>
    <row r="1" spans="1:11" ht="18.75" customHeight="1" x14ac:dyDescent="0.25">
      <c r="A1" s="78" t="s">
        <v>11</v>
      </c>
      <c r="B1" s="78"/>
      <c r="C1" s="78"/>
      <c r="D1" s="78"/>
      <c r="E1" s="78"/>
      <c r="F1" s="78"/>
      <c r="G1" s="78"/>
      <c r="H1" s="78"/>
      <c r="I1" s="78"/>
      <c r="J1" s="70"/>
      <c r="K1" s="70"/>
    </row>
    <row r="2" spans="1:11" ht="18.7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0"/>
      <c r="K2" s="70"/>
    </row>
    <row r="3" spans="1:11" ht="18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0"/>
      <c r="K3" s="70"/>
    </row>
    <row r="4" spans="1:11" ht="18.75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J4" s="70"/>
      <c r="K4" s="70"/>
    </row>
    <row r="5" spans="1:11" ht="18.7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0"/>
      <c r="K5" s="70"/>
    </row>
    <row r="6" spans="1:11" ht="18.75" customHeight="1" x14ac:dyDescent="0.25">
      <c r="A6" s="78"/>
      <c r="B6" s="78"/>
      <c r="C6" s="78"/>
      <c r="D6" s="78"/>
      <c r="E6" s="78"/>
      <c r="F6" s="78"/>
      <c r="G6" s="78"/>
      <c r="H6" s="78"/>
      <c r="I6" s="78"/>
      <c r="J6" s="70"/>
      <c r="K6" s="70"/>
    </row>
    <row r="7" spans="1:11" ht="18.75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0"/>
      <c r="K7" s="70"/>
    </row>
    <row r="8" spans="1:11" ht="18.75" customHeight="1" x14ac:dyDescent="0.25">
      <c r="A8" s="79" t="s">
        <v>12</v>
      </c>
      <c r="B8" s="79"/>
      <c r="C8" s="79"/>
      <c r="D8" s="79"/>
      <c r="E8" s="79"/>
      <c r="F8" s="79"/>
      <c r="G8" s="79"/>
      <c r="H8" s="79"/>
      <c r="I8" s="79"/>
      <c r="J8" s="71"/>
      <c r="K8" s="71"/>
    </row>
    <row r="9" spans="1:11" ht="18.75" customHeight="1" x14ac:dyDescent="0.25">
      <c r="A9" s="79"/>
      <c r="B9" s="79"/>
      <c r="C9" s="79"/>
      <c r="D9" s="79"/>
      <c r="E9" s="79"/>
      <c r="F9" s="79"/>
      <c r="G9" s="79"/>
      <c r="H9" s="79"/>
      <c r="I9" s="79"/>
      <c r="J9" s="71"/>
      <c r="K9" s="71"/>
    </row>
    <row r="10" spans="1:11" ht="18.75" customHeight="1" x14ac:dyDescent="0.25">
      <c r="A10" s="79"/>
      <c r="B10" s="79"/>
      <c r="C10" s="79"/>
      <c r="D10" s="79"/>
      <c r="E10" s="79"/>
      <c r="F10" s="79"/>
      <c r="G10" s="79"/>
      <c r="H10" s="79"/>
      <c r="I10" s="79"/>
      <c r="J10" s="71"/>
      <c r="K10" s="71"/>
    </row>
    <row r="11" spans="1:11" ht="18.75" customHeight="1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1"/>
      <c r="K11" s="71"/>
    </row>
    <row r="12" spans="1:11" ht="18.75" customHeight="1" x14ac:dyDescent="0.25">
      <c r="A12" s="79"/>
      <c r="B12" s="79"/>
      <c r="C12" s="79"/>
      <c r="D12" s="79"/>
      <c r="E12" s="79"/>
      <c r="F12" s="79"/>
      <c r="G12" s="79"/>
      <c r="H12" s="79"/>
      <c r="I12" s="79"/>
      <c r="J12" s="71"/>
      <c r="K12" s="71"/>
    </row>
    <row r="13" spans="1:11" ht="18.75" customHeight="1" x14ac:dyDescent="0.25">
      <c r="A13" s="79"/>
      <c r="B13" s="79"/>
      <c r="C13" s="79"/>
      <c r="D13" s="79"/>
      <c r="E13" s="79"/>
      <c r="F13" s="79"/>
      <c r="G13" s="79"/>
      <c r="H13" s="79"/>
      <c r="I13" s="79"/>
      <c r="J13" s="71"/>
      <c r="K13" s="71"/>
    </row>
    <row r="14" spans="1:11" ht="18.75" customHeight="1" x14ac:dyDescent="0.25">
      <c r="A14" s="79"/>
      <c r="B14" s="79"/>
      <c r="C14" s="79"/>
      <c r="D14" s="79"/>
      <c r="E14" s="79"/>
      <c r="F14" s="79"/>
      <c r="G14" s="79"/>
      <c r="H14" s="79"/>
      <c r="I14" s="79"/>
      <c r="J14" s="71"/>
      <c r="K14" s="71"/>
    </row>
    <row r="15" spans="1:11" ht="19.5" customHeight="1" x14ac:dyDescent="0.3">
      <c r="A15" s="4"/>
    </row>
    <row r="16" spans="1:11" ht="19.5" customHeight="1" x14ac:dyDescent="0.3">
      <c r="A16" s="80" t="s">
        <v>13</v>
      </c>
      <c r="B16" s="81"/>
      <c r="C16" s="81"/>
      <c r="D16" s="81"/>
      <c r="E16" s="81"/>
      <c r="F16" s="81"/>
      <c r="G16" s="81"/>
      <c r="H16" s="81"/>
      <c r="I16" s="82"/>
      <c r="J16" s="72"/>
    </row>
    <row r="17" spans="1:14" ht="20.25" customHeight="1" x14ac:dyDescent="0.25">
      <c r="A17" s="90" t="s">
        <v>14</v>
      </c>
      <c r="B17" s="90"/>
      <c r="C17" s="90"/>
      <c r="D17" s="90"/>
      <c r="E17" s="90"/>
      <c r="F17" s="90"/>
      <c r="G17" s="90"/>
      <c r="H17" s="90"/>
      <c r="I17" s="90"/>
      <c r="J17" s="91"/>
    </row>
    <row r="18" spans="1:14" ht="26.25" customHeight="1" x14ac:dyDescent="0.4">
      <c r="A18" s="5" t="s">
        <v>15</v>
      </c>
      <c r="B18" s="92" t="s">
        <v>1</v>
      </c>
      <c r="C18" s="92"/>
      <c r="D18" s="6"/>
      <c r="E18" s="7"/>
      <c r="F18" s="8"/>
      <c r="G18" s="8"/>
      <c r="H18" s="8"/>
      <c r="I18" s="8"/>
      <c r="J18" s="8"/>
    </row>
    <row r="19" spans="1:14" ht="26.25" customHeight="1" x14ac:dyDescent="0.4">
      <c r="A19" s="5" t="s">
        <v>16</v>
      </c>
      <c r="B19" s="9" t="s">
        <v>53</v>
      </c>
      <c r="C19" s="10">
        <v>29</v>
      </c>
      <c r="D19" s="8"/>
      <c r="E19" s="8"/>
      <c r="F19" s="8"/>
      <c r="G19" s="8"/>
      <c r="H19" s="8"/>
      <c r="I19" s="8"/>
      <c r="J19" s="8"/>
    </row>
    <row r="20" spans="1:14" ht="26.25" customHeight="1" x14ac:dyDescent="0.4">
      <c r="A20" s="5" t="s">
        <v>17</v>
      </c>
      <c r="B20" s="93" t="s">
        <v>2</v>
      </c>
      <c r="C20" s="93"/>
      <c r="D20" s="8"/>
      <c r="E20" s="8"/>
      <c r="F20" s="8"/>
      <c r="G20" s="8"/>
      <c r="H20" s="8"/>
      <c r="I20" s="8"/>
      <c r="J20" s="8"/>
    </row>
    <row r="21" spans="1:14" ht="26.25" customHeight="1" x14ac:dyDescent="0.4">
      <c r="A21" s="5" t="s">
        <v>18</v>
      </c>
      <c r="B21" s="89" t="s">
        <v>3</v>
      </c>
      <c r="C21" s="89"/>
      <c r="D21" s="89"/>
      <c r="E21" s="89"/>
      <c r="F21" s="89"/>
      <c r="G21" s="89"/>
      <c r="H21" s="89"/>
      <c r="I21" s="89"/>
      <c r="J21" s="73"/>
      <c r="K21" s="11"/>
    </row>
    <row r="22" spans="1:14" ht="26.25" customHeight="1" x14ac:dyDescent="0.4">
      <c r="A22" s="5" t="s">
        <v>19</v>
      </c>
      <c r="B22" s="12" t="s">
        <v>4</v>
      </c>
      <c r="C22" s="8"/>
      <c r="D22" s="8"/>
      <c r="E22" s="8"/>
      <c r="F22" s="8"/>
      <c r="G22" s="8"/>
      <c r="H22" s="8"/>
      <c r="I22" s="8"/>
      <c r="J22" s="8"/>
    </row>
    <row r="23" spans="1:14" ht="26.25" customHeight="1" x14ac:dyDescent="0.4">
      <c r="A23" s="5" t="s">
        <v>20</v>
      </c>
      <c r="B23" s="12"/>
      <c r="C23" s="8"/>
      <c r="D23" s="8"/>
      <c r="E23" s="8"/>
      <c r="F23" s="8"/>
      <c r="G23" s="8"/>
      <c r="H23" s="8"/>
      <c r="I23" s="8"/>
      <c r="J23" s="8"/>
    </row>
    <row r="25" spans="1:14" ht="18.75" x14ac:dyDescent="0.3">
      <c r="A25" s="22" t="s">
        <v>0</v>
      </c>
      <c r="B25" s="23" t="s">
        <v>21</v>
      </c>
    </row>
    <row r="26" spans="1:14" ht="18.75" x14ac:dyDescent="0.3">
      <c r="A26" s="3" t="s">
        <v>22</v>
      </c>
      <c r="B26" s="24"/>
    </row>
    <row r="27" spans="1:14" ht="26.25" customHeight="1" x14ac:dyDescent="0.4">
      <c r="A27" s="25" t="s">
        <v>23</v>
      </c>
      <c r="B27" s="26">
        <v>500</v>
      </c>
      <c r="C27" s="3" t="str">
        <f>B20</f>
        <v>Paracetamol</v>
      </c>
      <c r="J27" s="27"/>
    </row>
    <row r="28" spans="1:14" ht="18.75" x14ac:dyDescent="0.3">
      <c r="A28" s="24" t="s">
        <v>24</v>
      </c>
      <c r="B28" s="28">
        <v>662.78599999999994</v>
      </c>
      <c r="J28" s="27"/>
    </row>
    <row r="29" spans="1:14" ht="26.25" customHeight="1" x14ac:dyDescent="0.4">
      <c r="A29" s="68" t="s">
        <v>25</v>
      </c>
      <c r="B29" s="26">
        <v>715</v>
      </c>
      <c r="J29" s="27"/>
    </row>
    <row r="30" spans="1:14" ht="26.25" customHeight="1" x14ac:dyDescent="0.4">
      <c r="A30" s="68" t="s">
        <v>26</v>
      </c>
      <c r="B30" s="75">
        <f>150/200*10/100*10/100</f>
        <v>7.4999999999999997E-3</v>
      </c>
      <c r="J30" s="27"/>
    </row>
    <row r="31" spans="1:14" ht="19.5" customHeight="1" x14ac:dyDescent="0.3">
      <c r="J31" s="27"/>
    </row>
    <row r="32" spans="1:14" s="2" customFormat="1" ht="27" customHeight="1" thickBot="1" x14ac:dyDescent="0.45">
      <c r="A32" s="15" t="s">
        <v>27</v>
      </c>
      <c r="B32" s="16">
        <v>200</v>
      </c>
      <c r="C32" s="3"/>
      <c r="D32" s="29" t="s">
        <v>28</v>
      </c>
      <c r="E32" s="30" t="s">
        <v>29</v>
      </c>
      <c r="F32" s="30" t="s">
        <v>30</v>
      </c>
      <c r="G32" s="30" t="s">
        <v>31</v>
      </c>
      <c r="H32" s="19" t="s">
        <v>32</v>
      </c>
      <c r="I32" s="19" t="s">
        <v>33</v>
      </c>
      <c r="N32" s="14"/>
    </row>
    <row r="33" spans="1:14" s="2" customFormat="1" ht="26.25" customHeight="1" x14ac:dyDescent="0.4">
      <c r="A33" s="17" t="s">
        <v>34</v>
      </c>
      <c r="B33" s="18">
        <v>10</v>
      </c>
      <c r="C33" s="83" t="s">
        <v>35</v>
      </c>
      <c r="D33" s="86">
        <v>197.4</v>
      </c>
      <c r="E33" s="31">
        <v>1</v>
      </c>
      <c r="F33" s="32">
        <v>0.40570000000000001</v>
      </c>
      <c r="G33" s="38">
        <f t="shared" ref="G33:G44" si="0">IF(ISBLANK(F33),"-",(F33/$B$29*10*$B$41))</f>
        <v>113.48251748251749</v>
      </c>
      <c r="H33" s="38">
        <f>IF(ISBLANK(F33),"-",($B$28/$D$33)*G33)</f>
        <v>381.02646318220786</v>
      </c>
      <c r="I33" s="39">
        <f t="shared" ref="I33:I44" si="1">IF(ISBLANK(F33),"-",H33/$B$27)</f>
        <v>0.76205292636441568</v>
      </c>
      <c r="N33" s="14"/>
    </row>
    <row r="34" spans="1:14" s="2" customFormat="1" ht="26.25" customHeight="1" x14ac:dyDescent="0.4">
      <c r="A34" s="17" t="s">
        <v>36</v>
      </c>
      <c r="B34" s="18">
        <v>100</v>
      </c>
      <c r="C34" s="84"/>
      <c r="D34" s="87"/>
      <c r="E34" s="34">
        <v>2</v>
      </c>
      <c r="F34" s="20">
        <v>0.41089999999999999</v>
      </c>
      <c r="G34" s="40">
        <f t="shared" si="0"/>
        <v>114.93706293706295</v>
      </c>
      <c r="H34" s="40">
        <f>IF(ISBLANK(F34),"-",($B$28/$D$33)*G34)</f>
        <v>385.91021375787335</v>
      </c>
      <c r="I34" s="41">
        <f t="shared" si="1"/>
        <v>0.77182042751574675</v>
      </c>
      <c r="N34" s="14"/>
    </row>
    <row r="35" spans="1:14" s="2" customFormat="1" ht="26.25" customHeight="1" x14ac:dyDescent="0.4">
      <c r="A35" s="17" t="s">
        <v>37</v>
      </c>
      <c r="B35" s="18">
        <v>10</v>
      </c>
      <c r="C35" s="84"/>
      <c r="D35" s="87"/>
      <c r="E35" s="34">
        <v>3</v>
      </c>
      <c r="F35" s="76">
        <v>0.40949999999999998</v>
      </c>
      <c r="G35" s="40">
        <f t="shared" si="0"/>
        <v>114.54545454545453</v>
      </c>
      <c r="H35" s="40">
        <f>IF(ISBLANK(F35),"-",($B$28/$D$33)*G35)</f>
        <v>384.59535783365567</v>
      </c>
      <c r="I35" s="41">
        <f t="shared" si="1"/>
        <v>0.76919071566731134</v>
      </c>
      <c r="N35" s="14"/>
    </row>
    <row r="36" spans="1:14" ht="27" customHeight="1" thickBot="1" x14ac:dyDescent="0.45">
      <c r="A36" s="17" t="s">
        <v>38</v>
      </c>
      <c r="B36" s="18">
        <v>100</v>
      </c>
      <c r="C36" s="85"/>
      <c r="D36" s="88"/>
      <c r="E36" s="36"/>
      <c r="F36" s="37"/>
      <c r="G36" s="42" t="str">
        <f t="shared" si="0"/>
        <v>-</v>
      </c>
      <c r="H36" s="40" t="str">
        <f>IF(ISBLANK(F36),"-",($B$28/$D$33)*G36)</f>
        <v>-</v>
      </c>
      <c r="I36" s="41" t="str">
        <f t="shared" si="1"/>
        <v>-</v>
      </c>
    </row>
    <row r="37" spans="1:14" ht="26.25" customHeight="1" x14ac:dyDescent="0.4">
      <c r="A37" s="17" t="s">
        <v>39</v>
      </c>
      <c r="B37" s="18">
        <v>1</v>
      </c>
      <c r="C37" s="83" t="s">
        <v>40</v>
      </c>
      <c r="D37" s="86">
        <v>198.4</v>
      </c>
      <c r="E37" s="31">
        <v>1</v>
      </c>
      <c r="F37" s="32">
        <v>0.42080000000000001</v>
      </c>
      <c r="G37" s="33">
        <f t="shared" si="0"/>
        <v>117.70629370629371</v>
      </c>
      <c r="H37" s="38">
        <f>IF(ISBLANK(F37),"-",($B$28/$D$37)*G37)</f>
        <v>393.21614707872772</v>
      </c>
      <c r="I37" s="39">
        <f t="shared" si="1"/>
        <v>0.78643229415745541</v>
      </c>
    </row>
    <row r="38" spans="1:14" ht="26.25" customHeight="1" x14ac:dyDescent="0.4">
      <c r="A38" s="17" t="s">
        <v>41</v>
      </c>
      <c r="B38" s="18">
        <v>1</v>
      </c>
      <c r="C38" s="84"/>
      <c r="D38" s="87"/>
      <c r="E38" s="34">
        <v>2</v>
      </c>
      <c r="F38" s="20">
        <v>0.41270000000000001</v>
      </c>
      <c r="G38" s="35">
        <f t="shared" si="0"/>
        <v>115.44055944055945</v>
      </c>
      <c r="H38" s="40">
        <f>IF(ISBLANK(F38),"-",($B$28/$D$37)*G38)</f>
        <v>385.64711002706974</v>
      </c>
      <c r="I38" s="41">
        <f t="shared" si="1"/>
        <v>0.7712942200541395</v>
      </c>
    </row>
    <row r="39" spans="1:14" ht="26.25" customHeight="1" x14ac:dyDescent="0.4">
      <c r="A39" s="17" t="s">
        <v>42</v>
      </c>
      <c r="B39" s="18">
        <v>1</v>
      </c>
      <c r="C39" s="84"/>
      <c r="D39" s="87"/>
      <c r="E39" s="34">
        <v>3</v>
      </c>
      <c r="F39" s="20">
        <v>0.41489999999999999</v>
      </c>
      <c r="G39" s="35">
        <f t="shared" si="0"/>
        <v>116.05594405594405</v>
      </c>
      <c r="H39" s="40">
        <f>IF(ISBLANK(F39),"-",($B$28/$D$37)*G39)</f>
        <v>387.70289786826072</v>
      </c>
      <c r="I39" s="41">
        <f t="shared" si="1"/>
        <v>0.77540579573652146</v>
      </c>
    </row>
    <row r="40" spans="1:14" ht="27" customHeight="1" x14ac:dyDescent="0.4">
      <c r="A40" s="17" t="s">
        <v>43</v>
      </c>
      <c r="B40" s="18">
        <v>1</v>
      </c>
      <c r="C40" s="85"/>
      <c r="D40" s="88"/>
      <c r="E40" s="36"/>
      <c r="F40" s="37"/>
      <c r="G40" s="69" t="str">
        <f t="shared" si="0"/>
        <v>-</v>
      </c>
      <c r="H40" s="42" t="str">
        <f>IF(ISBLANK(F40),"-",($B$28/$D$37)*G40)</f>
        <v>-</v>
      </c>
      <c r="I40" s="43" t="str">
        <f t="shared" si="1"/>
        <v>-</v>
      </c>
    </row>
    <row r="41" spans="1:14" ht="26.25" customHeight="1" x14ac:dyDescent="0.4">
      <c r="A41" s="17" t="s">
        <v>44</v>
      </c>
      <c r="B41" s="44">
        <f>(B40/B39)*(B38/B37)*(B36/B35)*(B34/B33)*B32</f>
        <v>20000</v>
      </c>
      <c r="C41" s="83" t="s">
        <v>45</v>
      </c>
      <c r="D41" s="86">
        <v>198</v>
      </c>
      <c r="E41" s="31">
        <v>1</v>
      </c>
      <c r="F41" s="32">
        <v>0.40710000000000002</v>
      </c>
      <c r="G41" s="38">
        <f t="shared" si="0"/>
        <v>113.87412587412588</v>
      </c>
      <c r="H41" s="38">
        <f>IF(ISBLANK(F41),"-",($B$28/$D$41)*G41)</f>
        <v>381.18270904852722</v>
      </c>
      <c r="I41" s="41">
        <f t="shared" si="1"/>
        <v>0.76236541809705438</v>
      </c>
    </row>
    <row r="42" spans="1:14" ht="27" customHeight="1" x14ac:dyDescent="0.4">
      <c r="A42" s="21" t="s">
        <v>46</v>
      </c>
      <c r="B42" s="45">
        <f>(B30*B41)/B27*B28</f>
        <v>198.83579999999998</v>
      </c>
      <c r="C42" s="84"/>
      <c r="D42" s="87"/>
      <c r="E42" s="34">
        <v>2</v>
      </c>
      <c r="F42" s="20">
        <v>0.40849999999999997</v>
      </c>
      <c r="G42" s="40">
        <f t="shared" si="0"/>
        <v>114.26573426573427</v>
      </c>
      <c r="H42" s="40">
        <f>IF(ISBLANK(F42),"-",($B$28/$D$41)*G42)</f>
        <v>382.49358056085327</v>
      </c>
      <c r="I42" s="41">
        <f t="shared" si="1"/>
        <v>0.7649871611217065</v>
      </c>
    </row>
    <row r="43" spans="1:14" ht="26.25" customHeight="1" x14ac:dyDescent="0.4">
      <c r="A43" s="96" t="s">
        <v>47</v>
      </c>
      <c r="B43" s="97"/>
      <c r="C43" s="84"/>
      <c r="D43" s="87"/>
      <c r="E43" s="34">
        <v>3</v>
      </c>
      <c r="F43" s="20">
        <v>0.40689999999999998</v>
      </c>
      <c r="G43" s="40">
        <f t="shared" si="0"/>
        <v>113.8181818181818</v>
      </c>
      <c r="H43" s="40">
        <f>IF(ISBLANK(F43),"-",($B$28/$D$41)*G43)</f>
        <v>380.99544168962342</v>
      </c>
      <c r="I43" s="41">
        <f t="shared" si="1"/>
        <v>0.76199088337924681</v>
      </c>
    </row>
    <row r="44" spans="1:14" ht="27" customHeight="1" x14ac:dyDescent="0.4">
      <c r="A44" s="98"/>
      <c r="B44" s="99"/>
      <c r="C44" s="95"/>
      <c r="D44" s="88"/>
      <c r="E44" s="36"/>
      <c r="F44" s="37"/>
      <c r="G44" s="42" t="str">
        <f t="shared" si="0"/>
        <v>-</v>
      </c>
      <c r="H44" s="42" t="str">
        <f>IF(ISBLANK(F44),"-",($B$28/$D$41)*G44)</f>
        <v>-</v>
      </c>
      <c r="I44" s="43" t="str">
        <f t="shared" si="1"/>
        <v>-</v>
      </c>
    </row>
    <row r="45" spans="1:14" ht="26.25" customHeight="1" x14ac:dyDescent="0.4">
      <c r="A45" s="46"/>
      <c r="B45" s="46"/>
      <c r="C45" s="46"/>
      <c r="D45" s="46"/>
      <c r="E45" s="46"/>
      <c r="G45" s="47" t="s">
        <v>48</v>
      </c>
      <c r="H45" s="48">
        <f>AVERAGE(H33:H44)</f>
        <v>384.75221344964433</v>
      </c>
      <c r="I45" s="48">
        <f>AVERAGE(I33:I44)</f>
        <v>0.76950442689928866</v>
      </c>
    </row>
    <row r="46" spans="1:14" ht="26.25" customHeight="1" x14ac:dyDescent="0.4">
      <c r="C46" s="46"/>
      <c r="D46" s="46"/>
      <c r="E46" s="46"/>
      <c r="G46" s="49" t="s">
        <v>49</v>
      </c>
      <c r="H46" s="50">
        <f>STDEV(H33:H44)/H45</f>
        <v>1.0410442699409149E-2</v>
      </c>
      <c r="I46" s="50">
        <f>STDEV(I33:I44)/I45</f>
        <v>1.0410442699409172E-2</v>
      </c>
    </row>
    <row r="47" spans="1:14" ht="27" customHeight="1" x14ac:dyDescent="0.4">
      <c r="A47" s="46"/>
      <c r="B47" s="46"/>
      <c r="C47" s="51"/>
      <c r="D47" s="51"/>
      <c r="E47" s="52"/>
      <c r="G47" s="53" t="s">
        <v>5</v>
      </c>
      <c r="H47" s="54">
        <f>COUNT(H33:H44)</f>
        <v>9</v>
      </c>
      <c r="I47" s="54">
        <f>COUNT(I33:I44)</f>
        <v>9</v>
      </c>
    </row>
    <row r="49" spans="1:11" ht="26.25" customHeight="1" x14ac:dyDescent="0.4">
      <c r="A49" s="13" t="s">
        <v>50</v>
      </c>
      <c r="B49" s="55" t="s">
        <v>51</v>
      </c>
      <c r="C49" s="100" t="str">
        <f>B20</f>
        <v>Paracetamol</v>
      </c>
      <c r="D49" s="100"/>
      <c r="E49" s="56" t="s">
        <v>52</v>
      </c>
      <c r="F49" s="56"/>
      <c r="G49" s="57">
        <f>I45</f>
        <v>0.76950442689928866</v>
      </c>
      <c r="H49" s="57"/>
      <c r="I49" s="57"/>
      <c r="J49" s="58"/>
    </row>
    <row r="50" spans="1:11" ht="19.5" customHeight="1" x14ac:dyDescent="0.3">
      <c r="A50" s="60"/>
      <c r="B50" s="60"/>
      <c r="C50" s="61"/>
      <c r="D50" s="61"/>
      <c r="E50" s="61"/>
      <c r="F50" s="61"/>
      <c r="G50" s="61"/>
      <c r="H50" s="61"/>
      <c r="I50" s="61"/>
      <c r="J50" s="4"/>
    </row>
    <row r="51" spans="1:11" ht="18.75" x14ac:dyDescent="0.3">
      <c r="B51" s="94" t="s">
        <v>6</v>
      </c>
      <c r="C51" s="94"/>
      <c r="E51" s="59" t="s">
        <v>7</v>
      </c>
      <c r="F51" s="62"/>
      <c r="G51" s="94" t="s">
        <v>8</v>
      </c>
      <c r="H51" s="94"/>
      <c r="I51" s="94"/>
      <c r="J51" s="74"/>
    </row>
    <row r="52" spans="1:11" ht="69.95" customHeight="1" x14ac:dyDescent="0.3">
      <c r="A52" s="63" t="s">
        <v>9</v>
      </c>
      <c r="B52" s="77" t="s">
        <v>54</v>
      </c>
      <c r="C52" s="64"/>
      <c r="E52" s="64"/>
      <c r="F52" s="4"/>
      <c r="G52" s="65"/>
      <c r="H52" s="65"/>
      <c r="I52" s="65"/>
      <c r="J52" s="56"/>
    </row>
    <row r="53" spans="1:11" ht="69.95" customHeight="1" x14ac:dyDescent="0.3">
      <c r="A53" s="63" t="s">
        <v>10</v>
      </c>
      <c r="B53" s="66"/>
      <c r="C53" s="66"/>
      <c r="E53" s="66"/>
      <c r="F53" s="4"/>
      <c r="G53" s="67"/>
      <c r="H53" s="67"/>
      <c r="I53" s="67"/>
      <c r="J53" s="56"/>
    </row>
    <row r="54" spans="1:11" ht="18.75" x14ac:dyDescent="0.3">
      <c r="A54" s="46"/>
      <c r="B54" s="46"/>
      <c r="C54" s="51"/>
      <c r="D54" s="51"/>
      <c r="E54" s="51"/>
      <c r="F54" s="52"/>
      <c r="G54" s="51"/>
      <c r="H54" s="51"/>
      <c r="I54" s="51"/>
      <c r="J54" s="51"/>
      <c r="K54" s="4"/>
    </row>
    <row r="55" spans="1:11" ht="18.75" x14ac:dyDescent="0.3">
      <c r="A55" s="46"/>
      <c r="B55" s="46"/>
      <c r="C55" s="51"/>
      <c r="D55" s="51"/>
      <c r="E55" s="51"/>
      <c r="F55" s="52"/>
      <c r="G55" s="51"/>
      <c r="H55" s="51"/>
      <c r="I55" s="51"/>
      <c r="J55" s="51"/>
      <c r="K55" s="4"/>
    </row>
    <row r="56" spans="1:11" ht="18.75" x14ac:dyDescent="0.3">
      <c r="A56" s="46"/>
      <c r="B56" s="46"/>
      <c r="C56" s="51"/>
      <c r="D56" s="51"/>
      <c r="E56" s="51"/>
      <c r="F56" s="52"/>
      <c r="G56" s="51"/>
      <c r="H56" s="51"/>
      <c r="I56" s="51"/>
      <c r="J56" s="51"/>
      <c r="K56" s="4"/>
    </row>
    <row r="57" spans="1:11" ht="18.75" x14ac:dyDescent="0.3">
      <c r="A57" s="46"/>
      <c r="B57" s="46"/>
      <c r="C57" s="51"/>
      <c r="D57" s="51"/>
      <c r="E57" s="51"/>
      <c r="F57" s="52"/>
      <c r="G57" s="51"/>
      <c r="H57" s="51"/>
      <c r="I57" s="51"/>
      <c r="J57" s="51"/>
      <c r="K57" s="4"/>
    </row>
    <row r="58" spans="1:11" ht="18.75" x14ac:dyDescent="0.3">
      <c r="A58" s="46"/>
      <c r="B58" s="46"/>
      <c r="C58" s="51"/>
      <c r="D58" s="51"/>
      <c r="E58" s="51"/>
      <c r="F58" s="52"/>
      <c r="G58" s="51"/>
      <c r="H58" s="51"/>
      <c r="I58" s="51"/>
      <c r="J58" s="51"/>
      <c r="K58" s="4"/>
    </row>
    <row r="59" spans="1:11" ht="18.75" x14ac:dyDescent="0.3">
      <c r="A59" s="46"/>
      <c r="B59" s="46"/>
      <c r="C59" s="51"/>
      <c r="D59" s="51"/>
      <c r="E59" s="51"/>
      <c r="F59" s="52"/>
      <c r="G59" s="51"/>
      <c r="H59" s="51"/>
      <c r="I59" s="51"/>
      <c r="J59" s="51"/>
      <c r="K59" s="4"/>
    </row>
    <row r="60" spans="1:11" ht="18.75" x14ac:dyDescent="0.3">
      <c r="A60" s="46"/>
      <c r="B60" s="46"/>
      <c r="C60" s="51"/>
      <c r="D60" s="51"/>
      <c r="E60" s="51"/>
      <c r="F60" s="52"/>
      <c r="G60" s="51"/>
      <c r="H60" s="51"/>
      <c r="I60" s="51"/>
      <c r="J60" s="51"/>
      <c r="K60" s="4"/>
    </row>
    <row r="61" spans="1:11" ht="18.75" x14ac:dyDescent="0.3">
      <c r="A61" s="46"/>
      <c r="B61" s="46"/>
      <c r="C61" s="51"/>
      <c r="D61" s="51"/>
      <c r="E61" s="51"/>
      <c r="F61" s="52"/>
      <c r="G61" s="51"/>
      <c r="H61" s="51"/>
      <c r="I61" s="51"/>
      <c r="J61" s="51"/>
      <c r="K61" s="4"/>
    </row>
    <row r="62" spans="1:11" ht="18.75" x14ac:dyDescent="0.3">
      <c r="A62" s="46"/>
      <c r="B62" s="46"/>
      <c r="C62" s="51"/>
      <c r="D62" s="51"/>
      <c r="E62" s="51"/>
      <c r="F62" s="52"/>
      <c r="G62" s="51"/>
      <c r="H62" s="51"/>
      <c r="I62" s="51"/>
      <c r="J62" s="51"/>
      <c r="K62" s="4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17">
    <mergeCell ref="B51:C51"/>
    <mergeCell ref="G51:I51"/>
    <mergeCell ref="C37:C40"/>
    <mergeCell ref="D37:D40"/>
    <mergeCell ref="C41:C44"/>
    <mergeCell ref="D41:D44"/>
    <mergeCell ref="A43:B44"/>
    <mergeCell ref="C49:D49"/>
    <mergeCell ref="A1:I7"/>
    <mergeCell ref="A8:I14"/>
    <mergeCell ref="A16:I16"/>
    <mergeCell ref="C33:C36"/>
    <mergeCell ref="D33:D36"/>
    <mergeCell ref="B21:I21"/>
    <mergeCell ref="A17:J17"/>
    <mergeCell ref="B18:C18"/>
    <mergeCell ref="B20:C20"/>
  </mergeCells>
  <conditionalFormatting sqref="H46">
    <cfRule type="cellIs" dxfId="1" priority="1" operator="greaterThan">
      <formula>0.02</formula>
    </cfRule>
  </conditionalFormatting>
  <conditionalFormatting sqref="I46">
    <cfRule type="cellIs" dxfId="0" priority="2" operator="greaterThan">
      <formula>0.02</formula>
    </cfRule>
  </conditionalFormatting>
  <pageMargins left="0.7" right="0.7" top="0.75" bottom="0.75" header="0.3" footer="0.3"/>
  <pageSetup scale="35" orientation="landscape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 2</vt:lpstr>
      <vt:lpstr>'Sample 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2015-10-21T19:16:08Z</cp:lastPrinted>
  <dcterms:created xsi:type="dcterms:W3CDTF">2005-07-05T10:19:27Z</dcterms:created>
  <dcterms:modified xsi:type="dcterms:W3CDTF">2015-10-21T19:16:11Z</dcterms:modified>
</cp:coreProperties>
</file>