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90" yWindow="540" windowWidth="12135" windowHeight="66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F62"/>
  <c r="B26"/>
  <c r="B27" s="1"/>
  <c r="E32"/>
  <c r="B33"/>
  <c r="F55" i="2"/>
  <c r="F51"/>
  <c r="F49"/>
  <c r="D47"/>
  <c r="E47" s="1"/>
  <c r="F47" s="1"/>
  <c r="D46"/>
  <c r="E46" s="1"/>
  <c r="F46" s="1"/>
  <c r="B34"/>
  <c r="B16"/>
  <c r="F64" i="1"/>
  <c r="D60"/>
  <c r="E60" s="1"/>
  <c r="F60" s="1"/>
  <c r="D59"/>
  <c r="E59" s="1"/>
  <c r="F59" s="1"/>
  <c r="B39"/>
  <c r="A39" s="1"/>
  <c r="B40" s="1"/>
  <c r="A40" s="1"/>
  <c r="B41" s="1"/>
  <c r="A41" s="1"/>
  <c r="B42" s="1"/>
  <c r="A42" s="1"/>
  <c r="F61" l="1"/>
  <c r="F65" s="1"/>
  <c r="F48" i="2"/>
  <c r="F52" s="1"/>
  <c r="D55" s="1"/>
</calcChain>
</file>

<file path=xl/sharedStrings.xml><?xml version="1.0" encoding="utf-8"?>
<sst xmlns="http://schemas.openxmlformats.org/spreadsheetml/2006/main" count="139" uniqueCount="82">
  <si>
    <t>MICOBIOLOGY NO.</t>
  </si>
  <si>
    <t>BIOL/002/2016</t>
  </si>
  <si>
    <t>DATE RECEIVED</t>
  </si>
  <si>
    <t>2016-09-23 09:12:03</t>
  </si>
  <si>
    <t>Analysis Report</t>
  </si>
  <si>
    <t>Procaine Microbial Assay</t>
  </si>
  <si>
    <t>Sample Name:</t>
  </si>
  <si>
    <t>ILPQ SAMPLE 02-2016</t>
  </si>
  <si>
    <t>Lab Ref No:</t>
  </si>
  <si>
    <t>NDQE201609114</t>
  </si>
  <si>
    <t>Active Ingredient:</t>
  </si>
  <si>
    <t>Procaine</t>
  </si>
  <si>
    <t>Label Claim:</t>
  </si>
  <si>
    <t>Each  ml contains mg of Procaine</t>
  </si>
  <si>
    <t>Date Test Set:</t>
  </si>
  <si>
    <t>13/10/2016</t>
  </si>
  <si>
    <t>Date of Results:</t>
  </si>
  <si>
    <t>17/10/2016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</si>
  <si>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</si>
  <si>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</si>
  <si>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</si>
  <si>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</si>
  <si>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</si>
  <si>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</si>
  <si>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</si>
  <si>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</si>
  <si>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</si>
  <si>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</si>
  <si>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</si>
  <si>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</si>
  <si>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</si>
  <si>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</si>
  <si>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</si>
  <si>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</si>
  <si>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</si>
  <si>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</si>
  <si>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</si>
  <si>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</si>
  <si>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</si>
  <si>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</si>
  <si>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</si>
  <si>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</si>
  <si>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</si>
  <si>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</si>
  <si>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</si>
  <si>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</si>
  <si>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</si>
  <si>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</si>
  <si>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</si>
  <si>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</si>
  <si>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</si>
  <si>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</si>
  <si>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</si>
  <si>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</si>
  <si>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</si>
  <si>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</si>
  <si>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</si>
  <si>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</si>
  <si>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</si>
  <si>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</si>
  <si>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</si>
  <si>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</si>
  <si>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</si>
  <si>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</si>
  <si>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</si>
  <si>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</si>
  <si>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</si>
  <si>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</si>
  <si>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</si>
  <si>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</si>
  <si>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</si>
  <si>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</si>
  <si>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</si>
  <si>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</si>
  <si>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</si>
  <si>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</si>
  <si>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Conc of sample solution, C (Normalized):</t>
  </si>
  <si>
    <t>14000 EU / vial</t>
  </si>
  <si>
    <t>7.0mL</t>
  </si>
  <si>
    <t>A3</t>
  </si>
  <si>
    <t>A4</t>
  </si>
  <si>
    <t>EU/ml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</si>
</sst>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4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  <font>
      <b/>
      <sz val="12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2" fontId="1" fillId="2" borderId="35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0" fontId="13" fillId="2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zoomScale="80" zoomScaleNormal="85" workbookViewId="0">
      <selection activeCell="D69" sqref="D6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31">
        <v>0.97499999999999998</v>
      </c>
      <c r="C24" s="74" t="s">
        <v>25</v>
      </c>
      <c r="D24" s="14"/>
      <c r="E24" s="15"/>
    </row>
    <row r="25" spans="1:7" s="9" customFormat="1" ht="19.5" customHeight="1">
      <c r="A25" s="16" t="s">
        <v>26</v>
      </c>
      <c r="B25" s="17">
        <v>20</v>
      </c>
      <c r="C25" s="18" t="s">
        <v>75</v>
      </c>
      <c r="D25" s="14"/>
      <c r="E25" s="15"/>
    </row>
    <row r="26" spans="1:7" s="9" customFormat="1" ht="19.5" customHeight="1">
      <c r="A26" s="16" t="s">
        <v>76</v>
      </c>
      <c r="B26" s="17">
        <f>B24/(B24+0.065)*B25</f>
        <v>18.75</v>
      </c>
      <c r="C26" s="18" t="s">
        <v>75</v>
      </c>
      <c r="D26" s="14"/>
      <c r="E26" s="15"/>
    </row>
    <row r="27" spans="1:7" s="9" customFormat="1" ht="18.75" customHeight="1">
      <c r="A27" s="19" t="s">
        <v>27</v>
      </c>
      <c r="B27" s="20">
        <f>B23*B26/B22</f>
        <v>2250</v>
      </c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29</v>
      </c>
      <c r="B30" s="122"/>
      <c r="C30" s="123" t="s">
        <v>30</v>
      </c>
      <c r="D30" s="123"/>
      <c r="E30" s="123"/>
      <c r="F30" s="124"/>
    </row>
    <row r="31" spans="1:7" ht="20.100000000000001" customHeight="1">
      <c r="A31" s="25" t="s">
        <v>31</v>
      </c>
      <c r="B31" s="99" t="s">
        <v>77</v>
      </c>
      <c r="C31" s="125" t="s">
        <v>32</v>
      </c>
      <c r="D31" s="126"/>
      <c r="E31" s="126" t="s">
        <v>33</v>
      </c>
      <c r="F31" s="127"/>
    </row>
    <row r="32" spans="1:7" ht="20.100000000000001" customHeight="1">
      <c r="A32" s="27" t="s">
        <v>34</v>
      </c>
      <c r="B32" s="114" t="s">
        <v>78</v>
      </c>
      <c r="C32" s="128">
        <v>0.98899999999999999</v>
      </c>
      <c r="D32" s="129"/>
      <c r="E32" s="132">
        <f>POWER(C32,2)</f>
        <v>0.97812100000000002</v>
      </c>
      <c r="F32" s="133"/>
      <c r="G32" s="9"/>
    </row>
    <row r="33" spans="1:9" ht="20.100000000000001" customHeight="1">
      <c r="A33" s="97" t="s">
        <v>36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9" t="s">
        <v>37</v>
      </c>
      <c r="B36" s="119"/>
      <c r="C36" s="119"/>
      <c r="D36" s="119"/>
      <c r="E36" s="119"/>
      <c r="F36" s="119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0" t="s">
        <v>44</v>
      </c>
      <c r="B44" s="120"/>
      <c r="C44" s="120"/>
      <c r="D44" s="120"/>
      <c r="E44" s="120"/>
      <c r="F44" s="120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50</v>
      </c>
      <c r="B54" s="46">
        <v>6.22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51</v>
      </c>
      <c r="B55" s="45">
        <v>-9.5799999999999996E-2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>
      <c r="A59" s="58" t="s">
        <v>79</v>
      </c>
      <c r="B59" s="59">
        <v>50</v>
      </c>
      <c r="C59" s="60">
        <v>2948</v>
      </c>
      <c r="D59" s="61">
        <f>LN(C59)</f>
        <v>7.9888822533092272</v>
      </c>
      <c r="E59" s="61">
        <f>(D59-$B$54)/$B$55</f>
        <v>-18.464324147277949</v>
      </c>
      <c r="F59" s="62">
        <f>EXP(E59)</f>
        <v>9.5729526492278498E-9</v>
      </c>
      <c r="G59" s="63"/>
      <c r="H59" s="63"/>
      <c r="I59" s="63"/>
    </row>
    <row r="60" spans="1:9" s="64" customFormat="1" ht="27" customHeight="1">
      <c r="A60" s="65" t="s">
        <v>80</v>
      </c>
      <c r="B60" s="66">
        <v>50</v>
      </c>
      <c r="C60" s="67">
        <v>3562</v>
      </c>
      <c r="D60" s="68">
        <f>LN(C60)</f>
        <v>8.1780774638496077</v>
      </c>
      <c r="E60" s="68">
        <f>(D60-$B$54)/$B$55</f>
        <v>-20.439221960851857</v>
      </c>
      <c r="F60" s="69">
        <f>EXP(E60)</f>
        <v>1.3284912184803835E-9</v>
      </c>
      <c r="G60" s="63"/>
      <c r="H60" s="63"/>
      <c r="I60" s="63"/>
    </row>
    <row r="61" spans="1:9" ht="26.25" customHeight="1">
      <c r="A61" s="8"/>
      <c r="B61" s="45"/>
      <c r="C61" s="8"/>
      <c r="D61" s="117" t="s">
        <v>59</v>
      </c>
      <c r="E61" s="117"/>
      <c r="F61" s="70">
        <f>AVERAGE(F59:F60)</f>
        <v>5.4507219338541162E-9</v>
      </c>
      <c r="G61" s="9"/>
      <c r="H61" s="9"/>
      <c r="I61" s="9"/>
    </row>
    <row r="62" spans="1:9" ht="25.5" customHeight="1">
      <c r="E62" s="71" t="s">
        <v>60</v>
      </c>
      <c r="F62" s="72">
        <f>STDEV(C59:C60)/AVERAGE(C59:C60)</f>
        <v>0.13338358330216288</v>
      </c>
      <c r="G62" s="9"/>
      <c r="H62" s="9"/>
    </row>
    <row r="63" spans="1:9" ht="26.25" customHeight="1">
      <c r="A63" s="8"/>
      <c r="B63" s="45"/>
      <c r="C63" s="8"/>
      <c r="D63" s="117" t="s">
        <v>61</v>
      </c>
      <c r="E63" s="117"/>
      <c r="F63" s="73">
        <v>2</v>
      </c>
      <c r="G63" s="9"/>
      <c r="H63" s="9"/>
      <c r="I63" s="9"/>
    </row>
    <row r="64" spans="1:9" ht="25.5" customHeight="1">
      <c r="C64" s="74"/>
      <c r="E64" s="71" t="s">
        <v>62</v>
      </c>
      <c r="F64" s="24">
        <f>B47/A47*D47/C47</f>
        <v>1600</v>
      </c>
      <c r="G64" s="9"/>
      <c r="H64" s="9"/>
    </row>
    <row r="65" spans="1:9" ht="25.5" customHeight="1">
      <c r="E65" s="71" t="s">
        <v>63</v>
      </c>
      <c r="F65" s="75">
        <f>F64*F61</f>
        <v>8.7211550941665864E-6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64</v>
      </c>
      <c r="C68" s="76" t="s">
        <v>65</v>
      </c>
      <c r="D68" s="118">
        <f>F65*1.04/0.065*5</f>
        <v>6.9769240753332694E-4</v>
      </c>
      <c r="E68" s="118"/>
      <c r="F68" s="134" t="s">
        <v>81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>
      <c r="A74" s="21"/>
      <c r="C74" s="81" t="s">
        <v>69</v>
      </c>
      <c r="D74" s="21"/>
      <c r="F74" s="21" t="s">
        <v>70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NDQE201609114 / Bacterial Endotoxin / Download 1  /  Analyst - Eric Ngamau /  Date 17-10-2016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29</v>
      </c>
      <c r="B30" s="122"/>
      <c r="C30" s="123" t="s">
        <v>30</v>
      </c>
      <c r="D30" s="123"/>
      <c r="E30" s="123"/>
      <c r="F30" s="124"/>
    </row>
    <row r="31" spans="1:7" ht="20.100000000000001" customHeight="1">
      <c r="A31" s="22"/>
      <c r="B31" s="23"/>
      <c r="C31" s="125" t="s">
        <v>32</v>
      </c>
      <c r="D31" s="126"/>
      <c r="E31" s="126" t="s">
        <v>33</v>
      </c>
      <c r="F31" s="127"/>
    </row>
    <row r="32" spans="1:7" ht="20.100000000000001" customHeight="1">
      <c r="A32" s="25" t="s">
        <v>31</v>
      </c>
      <c r="B32" s="26" t="s">
        <v>74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2016-10-17T09:48:07Z</dcterms:modified>
</cp:coreProperties>
</file>