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B26"/>
  <c r="B27" s="1"/>
  <c r="E32"/>
  <c r="B33"/>
  <c r="F55" i="2"/>
  <c r="F51"/>
  <c r="F49"/>
  <c r="D47"/>
  <c r="E47" s="1"/>
  <c r="F47" s="1"/>
  <c r="D46"/>
  <c r="E46" s="1"/>
  <c r="F46" s="1"/>
  <c r="B34"/>
  <c r="B16"/>
  <c r="F64" i="1"/>
  <c r="D60"/>
  <c r="E60" s="1"/>
  <c r="F60" s="1"/>
  <c r="D59"/>
  <c r="E59" s="1"/>
  <c r="F59" s="1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<sst xmlns="http://schemas.openxmlformats.org/spreadsheetml/2006/main" count="139" uniqueCount="82">
  <si>
    <t>MICOBIOLOGY NO.</t>
  </si>
  <si>
    <t>BIOL/002/2016</t>
  </si>
  <si>
    <t>DATE RECEIVED</t>
  </si>
  <si>
    <t>2016-09-23 09:12:03</t>
  </si>
  <si>
    <t>Analysis Report</t>
  </si>
  <si>
    <t>Procaine Microbial Assay</t>
  </si>
  <si>
    <t>Sample Name:</t>
  </si>
  <si>
    <t>ILPQ SAMPLE 02-2016</t>
  </si>
  <si>
    <t>Lab Ref No:</t>
  </si>
  <si>
    <t>NDQE201609114</t>
  </si>
  <si>
    <t>Active Ingredient:</t>
  </si>
  <si>
    <t>Procaine</t>
  </si>
  <si>
    <t>Label Claim:</t>
  </si>
  <si>
    <t>Each  ml contains mg of Procaine</t>
  </si>
  <si>
    <t>Date Test Set:</t>
  </si>
  <si>
    <t>13/10/2016</t>
  </si>
  <si>
    <t>Date of Results:</t>
  </si>
  <si>
    <t>17/10/2016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</si>
  <si>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</si>
  <si>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</si>
  <si>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</si>
  <si>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</si>
  <si>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</si>
  <si>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</si>
  <si>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</si>
  <si>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</si>
  <si>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</si>
  <si>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</si>
  <si>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</si>
  <si>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</si>
  <si>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</si>
  <si>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</si>
  <si>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</si>
  <si>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</si>
  <si>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</si>
  <si>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</si>
  <si>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</si>
  <si>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</si>
  <si>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</si>
  <si>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</si>
  <si>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</si>
  <si>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</si>
  <si>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</si>
  <si>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</si>
  <si>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</si>
  <si>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</si>
  <si>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</si>
  <si>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</si>
  <si>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</si>
  <si>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</si>
  <si>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</si>
  <si>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</si>
  <si>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</si>
  <si>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</si>
  <si>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</si>
  <si>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</si>
  <si>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</si>
  <si>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</si>
  <si>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</si>
  <si>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</si>
  <si>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</si>
  <si>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</si>
  <si>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</si>
  <si>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</si>
  <si>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</si>
  <si>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</si>
  <si>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</si>
  <si>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</si>
  <si>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</si>
  <si>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</si>
  <si>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</si>
  <si>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</si>
  <si>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</si>
  <si>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</si>
  <si>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</si>
  <si>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</si>
  <si>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</si>
  <si>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</si>
  <si>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A3</t>
  </si>
  <si>
    <t>A4</t>
  </si>
  <si>
    <t>EU/ml</t>
  </si>
  <si>
    <t>Conc of sample solution, C' (Normalized):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</si>
</sst>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5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0" fontId="13" fillId="2" borderId="0" xfId="0" applyFont="1" applyFill="1"/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A28" sqref="A2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15">
        <v>0.97499999999999998</v>
      </c>
      <c r="C24" s="74" t="s">
        <v>25</v>
      </c>
      <c r="D24" s="14"/>
      <c r="E24" s="15"/>
    </row>
    <row r="25" spans="1:7" s="9" customFormat="1" ht="19.5" customHeight="1">
      <c r="A25" s="135" t="s">
        <v>26</v>
      </c>
      <c r="B25" s="17">
        <v>20</v>
      </c>
      <c r="C25" s="18" t="s">
        <v>75</v>
      </c>
      <c r="D25" s="14"/>
      <c r="E25" s="15"/>
    </row>
    <row r="26" spans="1:7" s="9" customFormat="1" ht="19.5" customHeight="1">
      <c r="A26" s="135" t="s">
        <v>81</v>
      </c>
      <c r="B26" s="17">
        <f>B24/(B24+0.065)*B25</f>
        <v>18.75</v>
      </c>
      <c r="C26" s="18" t="s">
        <v>75</v>
      </c>
      <c r="D26" s="14"/>
      <c r="E26" s="15"/>
    </row>
    <row r="27" spans="1:7" s="9" customFormat="1" ht="18.75" customHeight="1">
      <c r="A27" s="19" t="s">
        <v>27</v>
      </c>
      <c r="B27" s="20">
        <f>B23*B26/B22</f>
        <v>2250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7" t="s">
        <v>29</v>
      </c>
      <c r="B30" s="118"/>
      <c r="C30" s="119" t="s">
        <v>30</v>
      </c>
      <c r="D30" s="119"/>
      <c r="E30" s="119"/>
      <c r="F30" s="120"/>
    </row>
    <row r="31" spans="1:7" ht="20.100000000000001" customHeight="1">
      <c r="A31" s="25" t="s">
        <v>31</v>
      </c>
      <c r="B31" s="99" t="s">
        <v>76</v>
      </c>
      <c r="C31" s="121" t="s">
        <v>32</v>
      </c>
      <c r="D31" s="122"/>
      <c r="E31" s="122" t="s">
        <v>33</v>
      </c>
      <c r="F31" s="123"/>
    </row>
    <row r="32" spans="1:7" ht="20.100000000000001" customHeight="1">
      <c r="A32" s="27" t="s">
        <v>34</v>
      </c>
      <c r="B32" s="114" t="s">
        <v>77</v>
      </c>
      <c r="C32" s="124">
        <v>0.98899999999999999</v>
      </c>
      <c r="D32" s="125"/>
      <c r="E32" s="126">
        <f>POWER(C32,2)</f>
        <v>0.97812100000000002</v>
      </c>
      <c r="F32" s="127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30" t="s">
        <v>37</v>
      </c>
      <c r="B36" s="130"/>
      <c r="C36" s="130"/>
      <c r="D36" s="130"/>
      <c r="E36" s="130"/>
      <c r="F36" s="130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31" t="s">
        <v>44</v>
      </c>
      <c r="B44" s="131"/>
      <c r="C44" s="131"/>
      <c r="D44" s="131"/>
      <c r="E44" s="131"/>
      <c r="F44" s="131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78</v>
      </c>
      <c r="B59" s="59">
        <v>50</v>
      </c>
      <c r="C59" s="60">
        <v>2948</v>
      </c>
      <c r="D59" s="61">
        <f>LN(C59)</f>
        <v>7.9888822533092272</v>
      </c>
      <c r="E59" s="61">
        <f>(D59-$B$54)/$B$55</f>
        <v>-18.464324147277949</v>
      </c>
      <c r="F59" s="62">
        <f>EXP(E59)</f>
        <v>9.5729526492278498E-9</v>
      </c>
      <c r="G59" s="63"/>
      <c r="H59" s="63"/>
      <c r="I59" s="63"/>
    </row>
    <row r="60" spans="1:9" s="64" customFormat="1" ht="27" customHeight="1">
      <c r="A60" s="65" t="s">
        <v>79</v>
      </c>
      <c r="B60" s="66">
        <v>50</v>
      </c>
      <c r="C60" s="67">
        <v>3562</v>
      </c>
      <c r="D60" s="68">
        <f>LN(C60)</f>
        <v>8.1780774638496077</v>
      </c>
      <c r="E60" s="68">
        <f>(D60-$B$54)/$B$55</f>
        <v>-20.439221960851857</v>
      </c>
      <c r="F60" s="69">
        <f>EXP(E60)</f>
        <v>1.3284912184803835E-9</v>
      </c>
      <c r="G60" s="63"/>
      <c r="H60" s="63"/>
      <c r="I60" s="63"/>
    </row>
    <row r="61" spans="1:9" ht="26.25" customHeight="1">
      <c r="A61" s="8"/>
      <c r="B61" s="45"/>
      <c r="C61" s="8"/>
      <c r="D61" s="128" t="s">
        <v>59</v>
      </c>
      <c r="E61" s="128"/>
      <c r="F61" s="70">
        <f>AVERAGE(F59:F60)</f>
        <v>5.4507219338541162E-9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0.13338358330216288</v>
      </c>
      <c r="G62" s="9"/>
      <c r="H62" s="9"/>
    </row>
    <row r="63" spans="1:9" ht="26.25" customHeight="1">
      <c r="A63" s="8"/>
      <c r="B63" s="45"/>
      <c r="C63" s="8"/>
      <c r="D63" s="128" t="s">
        <v>61</v>
      </c>
      <c r="E63" s="128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>
      <c r="E65" s="71" t="s">
        <v>63</v>
      </c>
      <c r="F65" s="75">
        <f>F64*F61</f>
        <v>8.7211550941665864E-6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29">
        <f>F65*1.04/0.065*5</f>
        <v>6.9769240753332694E-4</v>
      </c>
      <c r="E68" s="129"/>
      <c r="F68" s="116" t="s">
        <v>80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NDQE201609114 / Bacterial Endotoxin / Download 1  /  Analyst - Eric Ngamau /  Date 17-10-2016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7" t="s">
        <v>29</v>
      </c>
      <c r="B30" s="118"/>
      <c r="C30" s="119" t="s">
        <v>30</v>
      </c>
      <c r="D30" s="119"/>
      <c r="E30" s="119"/>
      <c r="F30" s="120"/>
    </row>
    <row r="31" spans="1:7" ht="20.100000000000001" customHeight="1">
      <c r="A31" s="22"/>
      <c r="B31" s="23"/>
      <c r="C31" s="121" t="s">
        <v>32</v>
      </c>
      <c r="D31" s="122"/>
      <c r="E31" s="122" t="s">
        <v>33</v>
      </c>
      <c r="F31" s="123"/>
    </row>
    <row r="32" spans="1:7" ht="20.100000000000001" customHeight="1">
      <c r="A32" s="25" t="s">
        <v>31</v>
      </c>
      <c r="B32" s="26" t="s">
        <v>74</v>
      </c>
      <c r="C32" s="124">
        <v>-0.999</v>
      </c>
      <c r="D32" s="125"/>
      <c r="E32" s="133">
        <v>0.998</v>
      </c>
      <c r="F32" s="134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8" t="s">
        <v>59</v>
      </c>
      <c r="E48" s="12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8" t="s">
        <v>61</v>
      </c>
      <c r="E50" s="128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2016-10-25T08:56:48Z</cp:lastPrinted>
  <dcterms:created xsi:type="dcterms:W3CDTF">2014-04-25T13:22:50Z</dcterms:created>
  <dcterms:modified xsi:type="dcterms:W3CDTF">2016-10-25T08:56:56Z</dcterms:modified>
</cp:coreProperties>
</file>