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6" windowHeight="7908" activeTab="1"/>
  </bookViews>
  <sheets>
    <sheet name="IMPURITY B" sheetId="1" r:id="rId1"/>
    <sheet name="IMPURITY C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1" i="3" l="1"/>
  <c r="I60" i="3"/>
  <c r="I52" i="1"/>
  <c r="I48" i="1"/>
  <c r="I61" i="1"/>
  <c r="H61" i="1"/>
  <c r="H48" i="1"/>
  <c r="I62" i="1"/>
  <c r="I60" i="1"/>
  <c r="I56" i="1"/>
  <c r="G52" i="1"/>
  <c r="G48" i="1"/>
  <c r="I62" i="3" l="1"/>
  <c r="H59" i="3"/>
  <c r="G59" i="3"/>
  <c r="H58" i="3"/>
  <c r="G58" i="3"/>
  <c r="H57" i="3"/>
  <c r="G57" i="3"/>
  <c r="H56" i="3"/>
  <c r="I56" i="3" s="1"/>
  <c r="G56" i="3"/>
  <c r="B56" i="3"/>
  <c r="B57" i="3" s="1"/>
  <c r="H55" i="3"/>
  <c r="G55" i="3"/>
  <c r="H51" i="3"/>
  <c r="G51" i="3"/>
  <c r="B36" i="3"/>
  <c r="H37" i="3" s="1"/>
  <c r="H33" i="3"/>
  <c r="F33" i="3"/>
  <c r="D33" i="3"/>
  <c r="I32" i="3"/>
  <c r="G32" i="3"/>
  <c r="E32" i="3"/>
  <c r="I31" i="3"/>
  <c r="I30" i="3"/>
  <c r="I29" i="3"/>
  <c r="I33" i="3" s="1"/>
  <c r="D37" i="3" l="1"/>
  <c r="F37" i="3"/>
  <c r="D39" i="3"/>
  <c r="H51" i="1"/>
  <c r="H55" i="1"/>
  <c r="H59" i="1"/>
  <c r="G53" i="3" l="1"/>
  <c r="G49" i="3"/>
  <c r="G29" i="3"/>
  <c r="E29" i="3"/>
  <c r="G54" i="3"/>
  <c r="G30" i="3"/>
  <c r="G50" i="3"/>
  <c r="E30" i="3"/>
  <c r="G48" i="3"/>
  <c r="G52" i="3"/>
  <c r="G31" i="3"/>
  <c r="E31" i="3"/>
  <c r="H33" i="1"/>
  <c r="G33" i="3" l="1"/>
  <c r="D43" i="3"/>
  <c r="E33" i="3"/>
  <c r="D41" i="3"/>
  <c r="D42" i="3" s="1"/>
  <c r="H52" i="3"/>
  <c r="G61" i="3"/>
  <c r="G63" i="3"/>
  <c r="G60" i="3"/>
  <c r="H48" i="3"/>
  <c r="H54" i="3"/>
  <c r="B56" i="1"/>
  <c r="B36" i="1"/>
  <c r="D39" i="1" s="1"/>
  <c r="F33" i="1"/>
  <c r="D33" i="1"/>
  <c r="G62" i="3" l="1"/>
  <c r="H50" i="3"/>
  <c r="H53" i="3"/>
  <c r="I52" i="3" s="1"/>
  <c r="H49" i="3"/>
  <c r="B57" i="1"/>
  <c r="G58" i="1"/>
  <c r="G55" i="1"/>
  <c r="G50" i="1"/>
  <c r="G59" i="1"/>
  <c r="G51" i="1"/>
  <c r="G56" i="1"/>
  <c r="G53" i="1"/>
  <c r="G57" i="1"/>
  <c r="G54" i="1"/>
  <c r="G49" i="1"/>
  <c r="H37" i="1"/>
  <c r="F37" i="1"/>
  <c r="D37" i="1"/>
  <c r="H63" i="3" l="1"/>
  <c r="I48" i="3"/>
  <c r="H61" i="3"/>
  <c r="H60" i="3"/>
  <c r="G61" i="1"/>
  <c r="I29" i="1"/>
  <c r="G32" i="1"/>
  <c r="E31" i="1"/>
  <c r="I30" i="1"/>
  <c r="G29" i="1"/>
  <c r="E32" i="1"/>
  <c r="I31" i="1"/>
  <c r="G30" i="1"/>
  <c r="E29" i="1"/>
  <c r="I32" i="1"/>
  <c r="G31" i="1"/>
  <c r="E30" i="1"/>
  <c r="H62" i="3" l="1"/>
  <c r="I63" i="3"/>
  <c r="D43" i="1"/>
  <c r="G33" i="1"/>
  <c r="D41" i="1"/>
  <c r="I33" i="1"/>
  <c r="E33" i="1"/>
  <c r="D42" i="1" l="1"/>
  <c r="H53" i="1"/>
  <c r="H57" i="1"/>
  <c r="H54" i="1"/>
  <c r="H56" i="1"/>
  <c r="H52" i="1"/>
  <c r="H49" i="1"/>
  <c r="H50" i="1"/>
  <c r="H58" i="1"/>
  <c r="G60" i="1" l="1"/>
  <c r="G62" i="1" s="1"/>
  <c r="G63" i="1"/>
  <c r="I63" i="1" l="1"/>
  <c r="H60" i="1"/>
  <c r="H62" i="1" s="1"/>
  <c r="H63" i="1"/>
</calcChain>
</file>

<file path=xl/sharedStrings.xml><?xml version="1.0" encoding="utf-8"?>
<sst xmlns="http://schemas.openxmlformats.org/spreadsheetml/2006/main" count="172" uniqueCount="72">
  <si>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</si>
  <si>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</si>
  <si>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</si>
  <si>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</si>
  <si>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</si>
  <si>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</si>
  <si>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</si>
  <si>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</si>
  <si>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Analysis Data</t>
  </si>
  <si>
    <t>Initial Standard dilution volume (mL):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</si>
  <si>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</si>
  <si>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</si>
  <si>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</si>
  <si>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</si>
  <si>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</si>
  <si>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</si>
  <si>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</si>
  <si>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</si>
  <si>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</si>
  <si>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</si>
  <si>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</si>
  <si>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</si>
  <si>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</si>
  <si>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</si>
  <si>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</si>
  <si>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</si>
  <si>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</si>
  <si>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</si>
  <si>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</si>
  <si>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salt (mg):</t>
  </si>
  <si>
    <t>Average Normalised Response:</t>
  </si>
  <si>
    <t>RSD:</t>
  </si>
  <si>
    <t>n:</t>
  </si>
  <si>
    <t>Initial Sample dilution Volume (mL):</t>
  </si>
  <si>
    <t>Powder Weight (mg)</t>
  </si>
  <si>
    <t>% Assay</t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</si>
  <si>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Sample transfer Volume (mL):</t>
    </r>
  </si>
  <si>
    <r>
      <t>1</t>
    </r>
    <r>
      <rPr>
        <vertAlign val="superscript"/>
        <sz val="14"/>
        <rFont val="Book Antiqua"/>
        <family val="1"/>
      </rPr>
      <t>st</t>
    </r>
    <r>
      <rPr>
        <sz val="14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</si>
  <si>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</si>
  <si>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rFont val="Book Antiqua"/>
        <family val="1"/>
      </rPr>
      <t>nd</t>
    </r>
    <r>
      <rPr>
        <sz val="14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</si>
  <si>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Sample Transfer Volume (mL:</t>
    </r>
  </si>
  <si>
    <r>
      <t>3</t>
    </r>
    <r>
      <rPr>
        <vertAlign val="superscript"/>
        <sz val="14"/>
        <rFont val="Book Antiqua"/>
        <family val="1"/>
      </rPr>
      <t>rd</t>
    </r>
    <r>
      <rPr>
        <sz val="14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</si>
  <si>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</si>
  <si>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rFont val="Book Antiqua"/>
        <family val="1"/>
      </rPr>
      <t>th</t>
    </r>
    <r>
      <rPr>
        <sz val="14"/>
        <rFont val="Book Antiqua"/>
        <family val="1"/>
      </rPr>
      <t xml:space="preserve"> Dilution Sample Final Volume (mL):</t>
    </r>
  </si>
  <si>
    <t>Sample Dilution Factor</t>
  </si>
  <si>
    <t>Desired Sample Weight (mg):</t>
  </si>
  <si>
    <t>Name</t>
  </si>
  <si>
    <t>Date</t>
  </si>
  <si>
    <t>Signature</t>
  </si>
  <si>
    <t>Analysed by:</t>
  </si>
  <si>
    <t>Reviewed By:</t>
  </si>
  <si>
    <t>Laboratory Data Calculation Spreadsheet</t>
  </si>
  <si>
    <t>National Quality Control Laboratory</t>
  </si>
  <si>
    <t>-</t>
  </si>
  <si>
    <t>Reference Solution (b) A</t>
  </si>
  <si>
    <t>Reference Solution (b) B</t>
  </si>
  <si>
    <t>Reference Solution (b) C</t>
  </si>
  <si>
    <t>Desired Weight of RS (mg):</t>
  </si>
  <si>
    <t>Normalised Response</t>
  </si>
  <si>
    <t>SD:</t>
  </si>
  <si>
    <t>Test Solution A</t>
  </si>
  <si>
    <t>Test Solution B</t>
  </si>
  <si>
    <t>Test Solution C</t>
  </si>
  <si>
    <t>CLINDAMYCIN HYDROCHLORIDE</t>
  </si>
  <si>
    <t>NDQE201801294</t>
  </si>
  <si>
    <t>Determination of Content of Impurity B in the Sample</t>
  </si>
  <si>
    <t>CLINDAMYCIN</t>
  </si>
  <si>
    <t>Determination of Content of Impurity C in the Sample</t>
  </si>
  <si>
    <t>PETER</t>
  </si>
  <si>
    <t>NGUMO</t>
  </si>
  <si>
    <t>Reference Solution (2) A</t>
  </si>
  <si>
    <t>Reference Solution (2)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</si>
</sst>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\-mmm\-yyyy"/>
    <numFmt numFmtId="165" formatCode="dd\-mmm\-yy"/>
    <numFmt numFmtId="166" formatCode="0.000"/>
    <numFmt numFmtId="167" formatCode="0.0000"/>
    <numFmt numFmtId="168" formatCode="0.000\ &quot;%&quot;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Book Antiqua"/>
      <family val="1"/>
    </font>
    <font>
      <b/>
      <i/>
      <sz val="14"/>
      <name val="Book Antiqua"/>
      <family val="1"/>
    </font>
    <font>
      <b/>
      <u/>
      <sz val="16"/>
      <name val="Book Antiqua"/>
      <family val="1"/>
    </font>
    <font>
      <b/>
      <sz val="14"/>
      <name val="Book Antiqua"/>
      <family val="1"/>
    </font>
    <font>
      <b/>
      <sz val="20"/>
      <name val="Book Antiqua"/>
      <family val="1"/>
    </font>
    <font>
      <sz val="20"/>
      <name val="Book Antiqua"/>
      <family val="1"/>
    </font>
    <font>
      <b/>
      <u/>
      <sz val="14"/>
      <name val="Book Antiqua"/>
      <family val="1"/>
    </font>
    <font>
      <sz val="14"/>
      <name val="Arial"/>
      <family val="2"/>
    </font>
    <font>
      <b/>
      <sz val="14"/>
      <color theme="1"/>
      <name val="Calibri"/>
      <family val="2"/>
      <scheme val="minor"/>
    </font>
    <font>
      <vertAlign val="superscript"/>
      <sz val="14"/>
      <name val="Book Antiqua"/>
      <family val="1"/>
    </font>
    <font>
      <sz val="10"/>
      <name val="Book Antiqua"/>
      <family val="1"/>
    </font>
    <font>
      <b/>
      <sz val="72"/>
      <name val="Book Antiqua"/>
      <family val="1"/>
    </font>
    <font>
      <b/>
      <sz val="52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44">
    <xf numFmtId="0" fontId="0" fillId="0" borderId="0" xfId="0"/>
    <xf numFmtId="0" fontId="3" fillId="0" borderId="0" xfId="2" applyFont="1" applyBorder="1"/>
    <xf numFmtId="0" fontId="3" fillId="0" borderId="0" xfId="2" applyFont="1"/>
    <xf numFmtId="0" fontId="6" fillId="0" borderId="0" xfId="2" applyFont="1"/>
    <xf numFmtId="0" fontId="7" fillId="0" borderId="0" xfId="2" applyFont="1" applyFill="1" applyAlignment="1" applyProtection="1">
      <alignment horizontal="left"/>
      <protection locked="0"/>
    </xf>
    <xf numFmtId="0" fontId="8" fillId="0" borderId="0" xfId="2" applyFont="1"/>
    <xf numFmtId="0" fontId="3" fillId="2" borderId="0" xfId="2" quotePrefix="1" applyFont="1" applyFill="1" applyAlignment="1" applyProtection="1">
      <protection locked="0"/>
    </xf>
    <xf numFmtId="164" fontId="8" fillId="2" borderId="0" xfId="2" applyNumberFormat="1" applyFont="1" applyFill="1" applyAlignment="1" applyProtection="1">
      <alignment horizontal="center"/>
      <protection locked="0"/>
    </xf>
    <xf numFmtId="165" fontId="3" fillId="0" borderId="0" xfId="2" applyNumberFormat="1" applyFont="1" applyAlignment="1">
      <alignment horizontal="left"/>
    </xf>
    <xf numFmtId="0" fontId="9" fillId="0" borderId="0" xfId="2" applyFont="1" applyAlignment="1">
      <alignment horizontal="left"/>
    </xf>
    <xf numFmtId="0" fontId="3" fillId="0" borderId="0" xfId="2" applyFont="1" applyAlignment="1">
      <alignment horizontal="right"/>
    </xf>
    <xf numFmtId="0" fontId="10" fillId="0" borderId="0" xfId="0" applyFont="1"/>
    <xf numFmtId="0" fontId="11" fillId="0" borderId="0" xfId="0" applyFont="1" applyFill="1" applyBorder="1" applyAlignment="1">
      <alignment vertical="center" wrapText="1"/>
    </xf>
    <xf numFmtId="0" fontId="6" fillId="0" borderId="0" xfId="2" applyFont="1" applyAlignment="1">
      <alignment horizontal="center"/>
    </xf>
    <xf numFmtId="0" fontId="6" fillId="0" borderId="0" xfId="2" applyFont="1" applyFill="1" applyBorder="1" applyAlignment="1">
      <alignment vertical="center" wrapText="1"/>
    </xf>
    <xf numFmtId="0" fontId="10" fillId="0" borderId="0" xfId="0" applyFont="1" applyFill="1" applyBorder="1"/>
    <xf numFmtId="0" fontId="3" fillId="0" borderId="5" xfId="2" applyFont="1" applyBorder="1" applyAlignment="1">
      <alignment horizontal="right"/>
    </xf>
    <xf numFmtId="0" fontId="7" fillId="2" borderId="6" xfId="2" applyFont="1" applyFill="1" applyBorder="1" applyAlignment="1" applyProtection="1">
      <alignment horizontal="center"/>
      <protection locked="0"/>
    </xf>
    <xf numFmtId="0" fontId="3" fillId="0" borderId="10" xfId="2" applyFont="1" applyBorder="1" applyAlignment="1">
      <alignment horizontal="right"/>
    </xf>
    <xf numFmtId="0" fontId="7" fillId="2" borderId="11" xfId="2" applyFont="1" applyFill="1" applyBorder="1" applyAlignment="1" applyProtection="1">
      <alignment horizontal="center"/>
      <protection locked="0"/>
    </xf>
    <xf numFmtId="0" fontId="6" fillId="0" borderId="12" xfId="2" applyFont="1" applyBorder="1" applyAlignment="1">
      <alignment horizontal="center"/>
    </xf>
    <xf numFmtId="0" fontId="7" fillId="2" borderId="13" xfId="2" applyFont="1" applyFill="1" applyBorder="1" applyAlignment="1" applyProtection="1">
      <alignment horizontal="center"/>
      <protection locked="0"/>
    </xf>
    <xf numFmtId="166" fontId="3" fillId="0" borderId="14" xfId="2" applyNumberFormat="1" applyFont="1" applyBorder="1" applyAlignment="1">
      <alignment horizontal="center"/>
    </xf>
    <xf numFmtId="0" fontId="7" fillId="2" borderId="10" xfId="2" applyFont="1" applyFill="1" applyBorder="1" applyAlignment="1" applyProtection="1">
      <alignment horizontal="center"/>
      <protection locked="0"/>
    </xf>
    <xf numFmtId="166" fontId="3" fillId="0" borderId="16" xfId="2" applyNumberFormat="1" applyFont="1" applyBorder="1" applyAlignment="1">
      <alignment horizontal="center"/>
    </xf>
    <xf numFmtId="0" fontId="3" fillId="0" borderId="0" xfId="2" applyFont="1" applyFill="1" applyBorder="1"/>
    <xf numFmtId="0" fontId="7" fillId="2" borderId="19" xfId="2" applyFont="1" applyFill="1" applyBorder="1" applyAlignment="1" applyProtection="1">
      <alignment horizontal="center"/>
      <protection locked="0"/>
    </xf>
    <xf numFmtId="166" fontId="3" fillId="0" borderId="20" xfId="2" applyNumberFormat="1" applyFont="1" applyBorder="1" applyAlignment="1">
      <alignment horizontal="center"/>
    </xf>
    <xf numFmtId="1" fontId="6" fillId="3" borderId="22" xfId="2" applyNumberFormat="1" applyFont="1" applyFill="1" applyBorder="1" applyAlignment="1">
      <alignment horizontal="center"/>
    </xf>
    <xf numFmtId="166" fontId="6" fillId="3" borderId="23" xfId="2" applyNumberFormat="1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3" fillId="0" borderId="8" xfId="2" applyFont="1" applyBorder="1" applyAlignment="1">
      <alignment horizontal="right"/>
    </xf>
    <xf numFmtId="0" fontId="7" fillId="2" borderId="24" xfId="2" applyFont="1" applyFill="1" applyBorder="1" applyAlignment="1" applyProtection="1">
      <alignment horizontal="center"/>
      <protection locked="0"/>
    </xf>
    <xf numFmtId="0" fontId="3" fillId="0" borderId="25" xfId="2" applyFont="1" applyBorder="1" applyAlignment="1">
      <alignment horizontal="right"/>
    </xf>
    <xf numFmtId="2" fontId="3" fillId="3" borderId="26" xfId="2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3" fillId="0" borderId="11" xfId="2" applyFont="1" applyFill="1" applyBorder="1" applyAlignment="1" applyProtection="1">
      <alignment horizontal="center"/>
    </xf>
    <xf numFmtId="2" fontId="3" fillId="4" borderId="26" xfId="2" applyNumberFormat="1" applyFont="1" applyFill="1" applyBorder="1" applyAlignment="1">
      <alignment horizontal="center"/>
    </xf>
    <xf numFmtId="2" fontId="3" fillId="0" borderId="0" xfId="2" applyNumberFormat="1" applyFont="1" applyFill="1" applyBorder="1" applyAlignment="1">
      <alignment horizontal="center"/>
    </xf>
    <xf numFmtId="167" fontId="3" fillId="3" borderId="26" xfId="2" applyNumberFormat="1" applyFont="1" applyFill="1" applyBorder="1" applyAlignment="1">
      <alignment horizontal="center"/>
    </xf>
    <xf numFmtId="167" fontId="3" fillId="0" borderId="0" xfId="2" applyNumberFormat="1" applyFont="1" applyFill="1" applyBorder="1" applyAlignment="1">
      <alignment horizontal="center"/>
    </xf>
    <xf numFmtId="167" fontId="3" fillId="3" borderId="27" xfId="2" applyNumberFormat="1" applyFont="1" applyFill="1" applyBorder="1" applyAlignment="1">
      <alignment horizontal="center"/>
    </xf>
    <xf numFmtId="0" fontId="3" fillId="0" borderId="30" xfId="2" applyFont="1" applyBorder="1" applyAlignment="1">
      <alignment horizontal="right"/>
    </xf>
    <xf numFmtId="167" fontId="7" fillId="2" borderId="26" xfId="2" applyNumberFormat="1" applyFont="1" applyFill="1" applyBorder="1" applyAlignment="1" applyProtection="1">
      <alignment horizontal="center"/>
      <protection locked="0"/>
    </xf>
    <xf numFmtId="167" fontId="3" fillId="0" borderId="0" xfId="2" applyNumberFormat="1" applyFont="1"/>
    <xf numFmtId="0" fontId="3" fillId="0" borderId="13" xfId="2" applyFont="1" applyBorder="1" applyAlignment="1">
      <alignment horizontal="right"/>
    </xf>
    <xf numFmtId="1" fontId="3" fillId="0" borderId="0" xfId="2" applyNumberFormat="1" applyFont="1" applyFill="1" applyBorder="1" applyAlignment="1">
      <alignment horizontal="center"/>
    </xf>
    <xf numFmtId="0" fontId="3" fillId="0" borderId="21" xfId="2" applyFont="1" applyBorder="1" applyAlignment="1">
      <alignment horizontal="right"/>
    </xf>
    <xf numFmtId="2" fontId="3" fillId="3" borderId="21" xfId="2" applyNumberFormat="1" applyFont="1" applyFill="1" applyBorder="1" applyAlignment="1">
      <alignment horizontal="center"/>
    </xf>
    <xf numFmtId="166" fontId="6" fillId="4" borderId="15" xfId="2" applyNumberFormat="1" applyFont="1" applyFill="1" applyBorder="1" applyAlignment="1">
      <alignment horizontal="center"/>
    </xf>
    <xf numFmtId="166" fontId="3" fillId="0" borderId="0" xfId="2" applyNumberFormat="1" applyFont="1" applyFill="1" applyBorder="1" applyAlignment="1">
      <alignment horizontal="center"/>
    </xf>
    <xf numFmtId="10" fontId="3" fillId="3" borderId="26" xfId="2" applyNumberFormat="1" applyFont="1" applyFill="1" applyBorder="1" applyAlignment="1">
      <alignment horizontal="center"/>
    </xf>
    <xf numFmtId="0" fontId="3" fillId="0" borderId="28" xfId="2" applyFont="1" applyBorder="1" applyAlignment="1">
      <alignment horizontal="right"/>
    </xf>
    <xf numFmtId="0" fontId="3" fillId="4" borderId="21" xfId="2" applyFont="1" applyFill="1" applyBorder="1" applyAlignment="1">
      <alignment horizontal="center"/>
    </xf>
    <xf numFmtId="0" fontId="9" fillId="0" borderId="0" xfId="2" applyFont="1"/>
    <xf numFmtId="0" fontId="6" fillId="0" borderId="0" xfId="2" quotePrefix="1" applyFont="1" applyAlignment="1">
      <alignment horizontal="left"/>
    </xf>
    <xf numFmtId="0" fontId="3" fillId="0" borderId="0" xfId="2" applyFont="1" applyAlignment="1">
      <alignment horizontal="center"/>
    </xf>
    <xf numFmtId="2" fontId="6" fillId="0" borderId="15" xfId="2" applyNumberFormat="1" applyFont="1" applyBorder="1" applyAlignment="1">
      <alignment horizontal="center"/>
    </xf>
    <xf numFmtId="0" fontId="6" fillId="0" borderId="15" xfId="2" applyFont="1" applyBorder="1" applyAlignment="1">
      <alignment horizontal="center"/>
    </xf>
    <xf numFmtId="0" fontId="3" fillId="0" borderId="15" xfId="2" applyFont="1" applyBorder="1" applyAlignment="1">
      <alignment horizontal="center"/>
    </xf>
    <xf numFmtId="0" fontId="7" fillId="2" borderId="5" xfId="2" applyFont="1" applyFill="1" applyBorder="1" applyAlignment="1" applyProtection="1">
      <alignment horizontal="center"/>
      <protection locked="0"/>
    </xf>
    <xf numFmtId="0" fontId="3" fillId="0" borderId="17" xfId="2" applyFont="1" applyBorder="1" applyAlignment="1">
      <alignment horizontal="center"/>
    </xf>
    <xf numFmtId="1" fontId="7" fillId="2" borderId="10" xfId="2" applyNumberFormat="1" applyFont="1" applyFill="1" applyBorder="1" applyAlignment="1" applyProtection="1">
      <alignment horizontal="center"/>
      <protection locked="0"/>
    </xf>
    <xf numFmtId="0" fontId="3" fillId="0" borderId="21" xfId="2" applyFont="1" applyBorder="1" applyAlignment="1">
      <alignment horizontal="center"/>
    </xf>
    <xf numFmtId="0" fontId="7" fillId="2" borderId="28" xfId="2" applyFont="1" applyFill="1" applyBorder="1" applyAlignment="1" applyProtection="1">
      <alignment horizontal="center"/>
      <protection locked="0"/>
    </xf>
    <xf numFmtId="0" fontId="8" fillId="0" borderId="11" xfId="2" applyFont="1" applyFill="1" applyBorder="1" applyAlignment="1">
      <alignment horizontal="center"/>
    </xf>
    <xf numFmtId="2" fontId="8" fillId="0" borderId="29" xfId="2" applyNumberFormat="1" applyFont="1" applyBorder="1" applyAlignment="1">
      <alignment horizontal="center"/>
    </xf>
    <xf numFmtId="0" fontId="3" fillId="0" borderId="0" xfId="2" quotePrefix="1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0" fontId="3" fillId="0" borderId="32" xfId="2" applyFont="1" applyBorder="1" applyAlignment="1">
      <alignment horizontal="right"/>
    </xf>
    <xf numFmtId="0" fontId="3" fillId="0" borderId="26" xfId="2" applyFont="1" applyBorder="1" applyAlignment="1">
      <alignment horizontal="right"/>
    </xf>
    <xf numFmtId="2" fontId="3" fillId="0" borderId="0" xfId="2" applyNumberFormat="1" applyFont="1" applyBorder="1" applyAlignment="1">
      <alignment horizontal="center"/>
    </xf>
    <xf numFmtId="0" fontId="3" fillId="0" borderId="27" xfId="2" applyFont="1" applyBorder="1" applyAlignment="1">
      <alignment horizontal="right"/>
    </xf>
    <xf numFmtId="0" fontId="6" fillId="0" borderId="0" xfId="2" applyFont="1" applyFill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3" fillId="0" borderId="35" xfId="2" applyFont="1" applyBorder="1" applyAlignment="1">
      <alignment horizontal="center"/>
    </xf>
    <xf numFmtId="0" fontId="3" fillId="0" borderId="36" xfId="2" applyFont="1" applyBorder="1" applyAlignment="1">
      <alignment horizontal="center"/>
    </xf>
    <xf numFmtId="0" fontId="3" fillId="0" borderId="0" xfId="2" applyFont="1" applyBorder="1" applyAlignment="1">
      <alignment horizontal="right"/>
    </xf>
    <xf numFmtId="0" fontId="4" fillId="0" borderId="31" xfId="2" applyFont="1" applyFill="1" applyBorder="1" applyAlignment="1">
      <alignment horizontal="left" vertical="center" wrapText="1"/>
    </xf>
    <xf numFmtId="0" fontId="3" fillId="0" borderId="31" xfId="2" applyFont="1" applyBorder="1"/>
    <xf numFmtId="0" fontId="3" fillId="0" borderId="4" xfId="2" applyFont="1" applyBorder="1" applyAlignment="1">
      <alignment horizontal="center"/>
    </xf>
    <xf numFmtId="0" fontId="6" fillId="0" borderId="0" xfId="2" applyFont="1" applyBorder="1" applyAlignment="1">
      <alignment horizontal="right"/>
    </xf>
    <xf numFmtId="0" fontId="3" fillId="0" borderId="36" xfId="2" quotePrefix="1" applyFont="1" applyBorder="1" applyAlignment="1"/>
    <xf numFmtId="0" fontId="3" fillId="0" borderId="36" xfId="2" applyFont="1" applyBorder="1" applyAlignment="1"/>
    <xf numFmtId="0" fontId="6" fillId="0" borderId="25" xfId="2" applyFont="1" applyBorder="1" applyAlignment="1"/>
    <xf numFmtId="0" fontId="3" fillId="0" borderId="25" xfId="2" applyFont="1" applyBorder="1" applyAlignment="1"/>
    <xf numFmtId="0" fontId="7" fillId="0" borderId="0" xfId="2" applyFont="1" applyFill="1" applyAlignment="1" applyProtection="1">
      <alignment horizontal="right"/>
      <protection locked="0"/>
    </xf>
    <xf numFmtId="167" fontId="3" fillId="0" borderId="5" xfId="2" applyNumberFormat="1" applyFont="1" applyBorder="1" applyAlignment="1">
      <alignment horizontal="center"/>
    </xf>
    <xf numFmtId="167" fontId="3" fillId="0" borderId="10" xfId="2" applyNumberFormat="1" applyFont="1" applyBorder="1" applyAlignment="1">
      <alignment horizontal="center"/>
    </xf>
    <xf numFmtId="167" fontId="3" fillId="0" borderId="15" xfId="2" applyNumberFormat="1" applyFont="1" applyBorder="1" applyAlignment="1">
      <alignment horizontal="center"/>
    </xf>
    <xf numFmtId="167" fontId="3" fillId="0" borderId="17" xfId="2" applyNumberFormat="1" applyFont="1" applyBorder="1" applyAlignment="1">
      <alignment horizontal="center"/>
    </xf>
    <xf numFmtId="2" fontId="7" fillId="4" borderId="18" xfId="2" applyNumberFormat="1" applyFont="1" applyFill="1" applyBorder="1" applyAlignment="1">
      <alignment horizontal="center"/>
    </xf>
    <xf numFmtId="167" fontId="3" fillId="0" borderId="28" xfId="2" applyNumberFormat="1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4" fillId="0" borderId="31" xfId="2" applyFont="1" applyFill="1" applyBorder="1" applyAlignment="1">
      <alignment horizontal="left" vertical="center" wrapText="1"/>
    </xf>
    <xf numFmtId="0" fontId="6" fillId="0" borderId="37" xfId="2" applyFont="1" applyBorder="1" applyAlignment="1">
      <alignment horizontal="center"/>
    </xf>
    <xf numFmtId="0" fontId="6" fillId="0" borderId="0" xfId="2" applyFont="1" applyFill="1" applyBorder="1" applyAlignment="1"/>
    <xf numFmtId="166" fontId="6" fillId="0" borderId="0" xfId="2" applyNumberFormat="1" applyFont="1" applyFill="1" applyBorder="1" applyAlignment="1">
      <alignment horizontal="center"/>
    </xf>
    <xf numFmtId="0" fontId="6" fillId="0" borderId="16" xfId="2" applyFont="1" applyBorder="1" applyAlignment="1">
      <alignment horizontal="center"/>
    </xf>
    <xf numFmtId="168" fontId="3" fillId="0" borderId="15" xfId="2" applyNumberFormat="1" applyFont="1" applyBorder="1" applyAlignment="1">
      <alignment horizontal="center" vertical="center"/>
    </xf>
    <xf numFmtId="168" fontId="3" fillId="0" borderId="17" xfId="2" applyNumberFormat="1" applyFont="1" applyBorder="1" applyAlignment="1">
      <alignment horizontal="center" vertical="center"/>
    </xf>
    <xf numFmtId="168" fontId="3" fillId="0" borderId="21" xfId="2" applyNumberFormat="1" applyFont="1" applyBorder="1" applyAlignment="1">
      <alignment horizontal="center" vertical="center"/>
    </xf>
    <xf numFmtId="168" fontId="7" fillId="4" borderId="18" xfId="2" applyNumberFormat="1" applyFont="1" applyFill="1" applyBorder="1" applyAlignment="1">
      <alignment horizontal="center"/>
    </xf>
    <xf numFmtId="2" fontId="7" fillId="3" borderId="18" xfId="2" applyNumberFormat="1" applyFont="1" applyFill="1" applyBorder="1" applyAlignment="1">
      <alignment horizontal="center"/>
    </xf>
    <xf numFmtId="10" fontId="7" fillId="4" borderId="33" xfId="1" applyNumberFormat="1" applyFont="1" applyFill="1" applyBorder="1" applyAlignment="1">
      <alignment horizontal="center"/>
    </xf>
    <xf numFmtId="0" fontId="7" fillId="3" borderId="34" xfId="2" applyFont="1" applyFill="1" applyBorder="1" applyAlignment="1">
      <alignment horizontal="center"/>
    </xf>
    <xf numFmtId="0" fontId="6" fillId="0" borderId="4" xfId="2" applyFont="1" applyBorder="1" applyAlignment="1">
      <alignment horizontal="center"/>
    </xf>
    <xf numFmtId="168" fontId="10" fillId="0" borderId="15" xfId="0" applyNumberFormat="1" applyFont="1" applyBorder="1" applyAlignment="1">
      <alignment horizontal="center" vertical="center"/>
    </xf>
    <xf numFmtId="168" fontId="10" fillId="0" borderId="17" xfId="0" applyNumberFormat="1" applyFont="1" applyBorder="1" applyAlignment="1">
      <alignment horizontal="center" vertical="center"/>
    </xf>
    <xf numFmtId="168" fontId="10" fillId="0" borderId="21" xfId="0" applyNumberFormat="1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7" fillId="2" borderId="0" xfId="2" applyFont="1" applyFill="1" applyAlignment="1" applyProtection="1">
      <alignment horizontal="left" wrapText="1"/>
      <protection locked="0"/>
    </xf>
    <xf numFmtId="0" fontId="8" fillId="2" borderId="0" xfId="2" quotePrefix="1" applyFont="1" applyFill="1" applyAlignment="1" applyProtection="1">
      <alignment horizontal="left" wrapText="1"/>
      <protection locked="0"/>
    </xf>
    <xf numFmtId="0" fontId="6" fillId="0" borderId="1" xfId="2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6" fillId="0" borderId="4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0" borderId="31" xfId="2" applyFont="1" applyBorder="1" applyAlignment="1">
      <alignment horizontal="center" vertical="center"/>
    </xf>
    <xf numFmtId="2" fontId="7" fillId="2" borderId="15" xfId="2" applyNumberFormat="1" applyFont="1" applyFill="1" applyBorder="1" applyAlignment="1" applyProtection="1">
      <alignment horizontal="center" vertical="center"/>
      <protection locked="0"/>
    </xf>
    <xf numFmtId="2" fontId="7" fillId="2" borderId="17" xfId="2" applyNumberFormat="1" applyFont="1" applyFill="1" applyBorder="1" applyAlignment="1" applyProtection="1">
      <alignment horizontal="center" vertical="center"/>
      <protection locked="0"/>
    </xf>
    <xf numFmtId="2" fontId="7" fillId="2" borderId="21" xfId="2" applyNumberFormat="1" applyFont="1" applyFill="1" applyBorder="1" applyAlignment="1" applyProtection="1">
      <alignment horizontal="center" vertical="center"/>
      <protection locked="0"/>
    </xf>
    <xf numFmtId="0" fontId="14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6" fillId="0" borderId="4" xfId="2" applyFont="1" applyBorder="1" applyAlignment="1">
      <alignment horizontal="center"/>
    </xf>
    <xf numFmtId="0" fontId="6" fillId="0" borderId="28" xfId="2" applyFont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4" fillId="0" borderId="28" xfId="2" applyFont="1" applyFill="1" applyBorder="1" applyAlignment="1">
      <alignment horizontal="center" vertical="center" wrapText="1"/>
    </xf>
    <xf numFmtId="0" fontId="4" fillId="0" borderId="29" xfId="2" applyFont="1" applyFill="1" applyBorder="1" applyAlignment="1">
      <alignment horizontal="center" vertical="center" wrapText="1"/>
    </xf>
    <xf numFmtId="0" fontId="6" fillId="0" borderId="7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4" fillId="0" borderId="5" xfId="2" applyFont="1" applyFill="1" applyBorder="1" applyAlignment="1">
      <alignment horizontal="left" vertical="center" wrapText="1"/>
    </xf>
    <xf numFmtId="0" fontId="4" fillId="0" borderId="6" xfId="2" applyFont="1" applyFill="1" applyBorder="1" applyAlignment="1">
      <alignment horizontal="left" vertical="center" wrapText="1"/>
    </xf>
    <xf numFmtId="0" fontId="4" fillId="0" borderId="28" xfId="2" applyFont="1" applyFill="1" applyBorder="1" applyAlignment="1">
      <alignment horizontal="left" vertical="center" wrapText="1"/>
    </xf>
    <xf numFmtId="0" fontId="4" fillId="0" borderId="29" xfId="2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0" fontId="6" fillId="0" borderId="6" xfId="2" applyFont="1" applyBorder="1" applyAlignment="1">
      <alignment horizontal="center"/>
    </xf>
    <xf numFmtId="2" fontId="7" fillId="2" borderId="24" xfId="2" applyNumberFormat="1" applyFont="1" applyFill="1" applyBorder="1" applyAlignment="1" applyProtection="1">
      <alignment horizontal="center"/>
      <protection locked="0"/>
    </xf>
    <xf numFmtId="166" fontId="7" fillId="3" borderId="18" xfId="2" applyNumberFormat="1" applyFont="1" applyFill="1" applyBorder="1" applyAlignment="1">
      <alignment horizontal="center"/>
    </xf>
    <xf numFmtId="167" fontId="7" fillId="3" borderId="18" xfId="2" applyNumberFormat="1" applyFont="1" applyFill="1" applyBorder="1" applyAlignment="1">
      <alignment horizontal="center"/>
    </xf>
  </cellXfs>
  <cellStyles count="3">
    <cellStyle name="Normal" xfId="0" builtinId="0"/>
    <cellStyle name="Normal 2" xfId="2"/>
    <cellStyle name="Percent" xfId="1" builtinId="5"/>
  </cellStyles>
  <dxfs count="6">
    <dxf>
      <font>
        <b/>
        <i/>
        <strike/>
      </font>
      <fill>
        <patternFill>
          <bgColor theme="0"/>
        </patternFill>
      </fill>
    </dxf>
    <dxf>
      <font>
        <b/>
        <i/>
        <strike/>
      </font>
      <fill>
        <patternFill patternType="none"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strike/>
      </font>
      <fill>
        <patternFill>
          <bgColor theme="0"/>
        </patternFill>
      </fill>
    </dxf>
    <dxf>
      <font>
        <b/>
        <i/>
        <strike/>
      </font>
      <fill>
        <patternFill patternType="none">
          <fgColor auto="1"/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77"/>
  <sheetViews>
    <sheetView view="pageBreakPreview" topLeftCell="A39" zoomScale="60" zoomScaleNormal="40" zoomScalePageLayoutView="50" workbookViewId="0">
      <selection activeCell="I56" sqref="I56:I59"/>
    </sheetView>
  </sheetViews>
  <sheetFormatPr defaultColWidth="9.109375" defaultRowHeight="18" x14ac:dyDescent="0.35"/>
  <cols>
    <col min="1" max="1" width="55.44140625" style="2" customWidth="1"/>
    <col min="2" max="2" width="33.6640625" style="2" customWidth="1"/>
    <col min="3" max="3" width="42.33203125" style="2" bestFit="1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1.5546875" style="2" customWidth="1"/>
    <col min="9" max="9" width="30.33203125" style="2" customWidth="1"/>
    <col min="10" max="10" width="30.44140625" style="2" customWidth="1"/>
    <col min="11" max="11" width="21.33203125" style="2" customWidth="1"/>
    <col min="12" max="16384" width="9.109375" style="2"/>
  </cols>
  <sheetData>
    <row r="1" spans="1:9" ht="18.75" customHeight="1" x14ac:dyDescent="0.35">
      <c r="A1" s="122" t="s">
        <v>52</v>
      </c>
      <c r="B1" s="122"/>
      <c r="C1" s="122"/>
      <c r="D1" s="122"/>
      <c r="E1" s="122"/>
      <c r="F1" s="122"/>
      <c r="G1" s="122"/>
      <c r="H1" s="122"/>
      <c r="I1" s="122"/>
    </row>
    <row r="2" spans="1:9" ht="18.75" customHeight="1" x14ac:dyDescent="0.35">
      <c r="A2" s="122"/>
      <c r="B2" s="122"/>
      <c r="C2" s="122"/>
      <c r="D2" s="122"/>
      <c r="E2" s="122"/>
      <c r="F2" s="122"/>
      <c r="G2" s="122"/>
      <c r="H2" s="122"/>
      <c r="I2" s="122"/>
    </row>
    <row r="3" spans="1:9" ht="18.75" customHeight="1" x14ac:dyDescent="0.35">
      <c r="A3" s="122"/>
      <c r="B3" s="122"/>
      <c r="C3" s="122"/>
      <c r="D3" s="122"/>
      <c r="E3" s="122"/>
      <c r="F3" s="122"/>
      <c r="G3" s="122"/>
      <c r="H3" s="122"/>
      <c r="I3" s="122"/>
    </row>
    <row r="4" spans="1:9" ht="18.75" customHeight="1" x14ac:dyDescent="0.35">
      <c r="A4" s="122"/>
      <c r="B4" s="122"/>
      <c r="C4" s="122"/>
      <c r="D4" s="122"/>
      <c r="E4" s="122"/>
      <c r="F4" s="122"/>
      <c r="G4" s="122"/>
      <c r="H4" s="122"/>
      <c r="I4" s="122"/>
    </row>
    <row r="5" spans="1:9" ht="18.75" customHeight="1" x14ac:dyDescent="0.35">
      <c r="A5" s="122"/>
      <c r="B5" s="122"/>
      <c r="C5" s="122"/>
      <c r="D5" s="122"/>
      <c r="E5" s="122"/>
      <c r="F5" s="122"/>
      <c r="G5" s="122"/>
      <c r="H5" s="122"/>
      <c r="I5" s="122"/>
    </row>
    <row r="6" spans="1:9" ht="18.75" customHeight="1" x14ac:dyDescent="0.35">
      <c r="A6" s="122"/>
      <c r="B6" s="122"/>
      <c r="C6" s="122"/>
      <c r="D6" s="122"/>
      <c r="E6" s="122"/>
      <c r="F6" s="122"/>
      <c r="G6" s="122"/>
      <c r="H6" s="122"/>
      <c r="I6" s="122"/>
    </row>
    <row r="7" spans="1:9" ht="18.75" customHeight="1" x14ac:dyDescent="0.35">
      <c r="A7" s="122"/>
      <c r="B7" s="122"/>
      <c r="C7" s="122"/>
      <c r="D7" s="122"/>
      <c r="E7" s="122"/>
      <c r="F7" s="122"/>
      <c r="G7" s="122"/>
      <c r="H7" s="122"/>
      <c r="I7" s="122"/>
    </row>
    <row r="8" spans="1:9" x14ac:dyDescent="0.35">
      <c r="A8" s="123" t="s">
        <v>51</v>
      </c>
      <c r="B8" s="123"/>
      <c r="C8" s="123"/>
      <c r="D8" s="123"/>
      <c r="E8" s="123"/>
      <c r="F8" s="123"/>
      <c r="G8" s="123"/>
      <c r="H8" s="123"/>
      <c r="I8" s="123"/>
    </row>
    <row r="9" spans="1:9" x14ac:dyDescent="0.35">
      <c r="A9" s="123"/>
      <c r="B9" s="123"/>
      <c r="C9" s="123"/>
      <c r="D9" s="123"/>
      <c r="E9" s="123"/>
      <c r="F9" s="123"/>
      <c r="G9" s="123"/>
      <c r="H9" s="123"/>
      <c r="I9" s="123"/>
    </row>
    <row r="10" spans="1:9" x14ac:dyDescent="0.35">
      <c r="A10" s="123"/>
      <c r="B10" s="123"/>
      <c r="C10" s="123"/>
      <c r="D10" s="123"/>
      <c r="E10" s="123"/>
      <c r="F10" s="123"/>
      <c r="G10" s="123"/>
      <c r="H10" s="123"/>
      <c r="I10" s="123"/>
    </row>
    <row r="11" spans="1:9" x14ac:dyDescent="0.35">
      <c r="A11" s="123"/>
      <c r="B11" s="123"/>
      <c r="C11" s="123"/>
      <c r="D11" s="123"/>
      <c r="E11" s="123"/>
      <c r="F11" s="123"/>
      <c r="G11" s="123"/>
      <c r="H11" s="123"/>
      <c r="I11" s="123"/>
    </row>
    <row r="12" spans="1:9" x14ac:dyDescent="0.35">
      <c r="A12" s="123"/>
      <c r="B12" s="123"/>
      <c r="C12" s="123"/>
      <c r="D12" s="123"/>
      <c r="E12" s="123"/>
      <c r="F12" s="123"/>
      <c r="G12" s="123"/>
      <c r="H12" s="123"/>
      <c r="I12" s="123"/>
    </row>
    <row r="13" spans="1:9" x14ac:dyDescent="0.35">
      <c r="A13" s="123"/>
      <c r="B13" s="123"/>
      <c r="C13" s="123"/>
      <c r="D13" s="123"/>
      <c r="E13" s="123"/>
      <c r="F13" s="123"/>
      <c r="G13" s="123"/>
      <c r="H13" s="123"/>
      <c r="I13" s="123"/>
    </row>
    <row r="14" spans="1:9" x14ac:dyDescent="0.35">
      <c r="A14" s="123"/>
      <c r="B14" s="123"/>
      <c r="C14" s="123"/>
      <c r="D14" s="123"/>
      <c r="E14" s="123"/>
      <c r="F14" s="123"/>
      <c r="G14" s="123"/>
      <c r="H14" s="123"/>
      <c r="I14" s="123"/>
    </row>
    <row r="15" spans="1:9" ht="19.5" thickBot="1" x14ac:dyDescent="0.35">
      <c r="A15" s="1"/>
    </row>
    <row r="16" spans="1:9" ht="19.5" thickBot="1" x14ac:dyDescent="0.35">
      <c r="A16" s="136" t="s">
        <v>0</v>
      </c>
      <c r="B16" s="137"/>
      <c r="C16" s="137"/>
      <c r="D16" s="137"/>
      <c r="E16" s="137"/>
      <c r="F16" s="137"/>
      <c r="G16" s="137"/>
      <c r="H16" s="138"/>
    </row>
    <row r="17" spans="1:14" ht="20.25" x14ac:dyDescent="0.3">
      <c r="A17" s="111" t="s">
        <v>1</v>
      </c>
      <c r="B17" s="111"/>
      <c r="C17" s="111"/>
      <c r="D17" s="111"/>
      <c r="E17" s="111"/>
      <c r="F17" s="111"/>
      <c r="G17" s="111"/>
      <c r="H17" s="111"/>
    </row>
    <row r="18" spans="1:14" ht="26.25" x14ac:dyDescent="0.4">
      <c r="A18" s="3" t="s">
        <v>2</v>
      </c>
      <c r="B18" s="112" t="s">
        <v>63</v>
      </c>
      <c r="C18" s="112"/>
      <c r="D18" s="87"/>
      <c r="E18" s="4"/>
      <c r="F18" s="5"/>
      <c r="G18" s="5"/>
      <c r="H18" s="5"/>
    </row>
    <row r="19" spans="1:14" ht="26.25" x14ac:dyDescent="0.4">
      <c r="A19" s="3" t="s">
        <v>3</v>
      </c>
      <c r="B19" s="112" t="s">
        <v>64</v>
      </c>
      <c r="C19" s="112"/>
      <c r="D19" s="5"/>
      <c r="E19" s="5"/>
      <c r="F19" s="5"/>
      <c r="G19" s="5"/>
      <c r="H19" s="5"/>
    </row>
    <row r="20" spans="1:14" ht="26.25" x14ac:dyDescent="0.4">
      <c r="A20" s="3" t="s">
        <v>4</v>
      </c>
      <c r="B20" s="112" t="s">
        <v>66</v>
      </c>
      <c r="C20" s="112"/>
      <c r="D20" s="5"/>
      <c r="E20" s="5"/>
      <c r="F20" s="5"/>
      <c r="G20" s="5"/>
      <c r="H20" s="5"/>
    </row>
    <row r="21" spans="1:14" ht="26.25" x14ac:dyDescent="0.4">
      <c r="A21" s="3" t="s">
        <v>5</v>
      </c>
      <c r="B21" s="113"/>
      <c r="C21" s="113"/>
      <c r="D21" s="113"/>
      <c r="E21" s="113"/>
      <c r="F21" s="113"/>
      <c r="G21" s="113"/>
      <c r="H21" s="113"/>
      <c r="I21" s="6"/>
    </row>
    <row r="22" spans="1:14" ht="26.25" x14ac:dyDescent="0.4">
      <c r="A22" s="3" t="s">
        <v>6</v>
      </c>
      <c r="B22" s="7">
        <v>43145</v>
      </c>
      <c r="C22" s="5"/>
      <c r="D22" s="5"/>
      <c r="E22" s="5"/>
      <c r="F22" s="5"/>
      <c r="G22" s="5"/>
      <c r="H22" s="5"/>
    </row>
    <row r="23" spans="1:14" ht="26.25" x14ac:dyDescent="0.4">
      <c r="A23" s="3" t="s">
        <v>7</v>
      </c>
      <c r="B23" s="7">
        <v>43151</v>
      </c>
      <c r="C23" s="5"/>
      <c r="D23" s="5"/>
      <c r="E23" s="5"/>
      <c r="F23" s="5"/>
      <c r="G23" s="5"/>
      <c r="H23" s="5"/>
    </row>
    <row r="24" spans="1:14" ht="18.75" x14ac:dyDescent="0.3">
      <c r="A24" s="3"/>
      <c r="B24" s="8"/>
    </row>
    <row r="25" spans="1:14" ht="18.75" x14ac:dyDescent="0.3">
      <c r="A25" s="9" t="s">
        <v>8</v>
      </c>
      <c r="B25" s="8"/>
    </row>
    <row r="26" spans="1:14" s="11" customFormat="1" ht="19.5" thickBot="1" x14ac:dyDescent="0.35">
      <c r="A26" s="10"/>
      <c r="B26" s="13"/>
      <c r="G26" s="2"/>
      <c r="I26" s="12"/>
      <c r="J26" s="12"/>
      <c r="K26" s="12"/>
      <c r="L26" s="14"/>
      <c r="M26" s="14"/>
      <c r="N26" s="15"/>
    </row>
    <row r="27" spans="1:14" s="11" customFormat="1" ht="27" thickBot="1" x14ac:dyDescent="0.45">
      <c r="A27" s="16" t="s">
        <v>9</v>
      </c>
      <c r="B27" s="17">
        <v>5</v>
      </c>
      <c r="C27" s="2"/>
      <c r="D27" s="130" t="s">
        <v>70</v>
      </c>
      <c r="E27" s="131"/>
      <c r="F27" s="130" t="s">
        <v>71</v>
      </c>
      <c r="G27" s="131"/>
      <c r="H27" s="114" t="s">
        <v>56</v>
      </c>
      <c r="I27" s="115"/>
      <c r="J27" s="97"/>
      <c r="K27" s="12"/>
      <c r="L27" s="14"/>
      <c r="M27" s="14"/>
      <c r="N27" s="15"/>
    </row>
    <row r="28" spans="1:14" s="11" customFormat="1" ht="26.25" x14ac:dyDescent="0.4">
      <c r="A28" s="18" t="s">
        <v>10</v>
      </c>
      <c r="B28" s="19">
        <v>2</v>
      </c>
      <c r="C28" s="94" t="s">
        <v>11</v>
      </c>
      <c r="D28" s="20" t="s">
        <v>12</v>
      </c>
      <c r="E28" s="75" t="s">
        <v>13</v>
      </c>
      <c r="F28" s="20" t="s">
        <v>12</v>
      </c>
      <c r="G28" s="75" t="s">
        <v>13</v>
      </c>
      <c r="H28" s="96" t="s">
        <v>12</v>
      </c>
      <c r="I28" s="99" t="s">
        <v>13</v>
      </c>
      <c r="J28" s="73"/>
      <c r="K28" s="12"/>
      <c r="L28" s="14"/>
      <c r="M28" s="14"/>
      <c r="N28" s="15"/>
    </row>
    <row r="29" spans="1:14" s="11" customFormat="1" ht="26.25" x14ac:dyDescent="0.4">
      <c r="A29" s="18" t="s">
        <v>14</v>
      </c>
      <c r="B29" s="19">
        <v>100</v>
      </c>
      <c r="C29" s="76">
        <v>1</v>
      </c>
      <c r="D29" s="21">
        <v>8518063</v>
      </c>
      <c r="E29" s="22">
        <f>IF(ISBLANK(D29),"-",$D$39/$D$34*D29)</f>
        <v>8392180.295566503</v>
      </c>
      <c r="F29" s="21">
        <v>8455403</v>
      </c>
      <c r="G29" s="22">
        <f>IF(ISBLANK(F29),"-",$D$39/$F$34*F29)</f>
        <v>8388296.6269841269</v>
      </c>
      <c r="H29" s="21"/>
      <c r="I29" s="22" t="str">
        <f>IF(ISBLANK(H29),"-",$D$39/$H$34*H29)</f>
        <v>-</v>
      </c>
      <c r="J29" s="50"/>
      <c r="K29" s="12"/>
      <c r="L29" s="14"/>
      <c r="M29" s="14"/>
      <c r="N29" s="15"/>
    </row>
    <row r="30" spans="1:14" s="11" customFormat="1" ht="26.25" x14ac:dyDescent="0.4">
      <c r="A30" s="18" t="s">
        <v>15</v>
      </c>
      <c r="B30" s="19">
        <v>1</v>
      </c>
      <c r="C30" s="68">
        <v>2</v>
      </c>
      <c r="D30" s="23">
        <v>8572912</v>
      </c>
      <c r="E30" s="24">
        <f t="shared" ref="E30:E32" si="0">IF(ISBLANK(D30),"-",$D$39/$D$34*D30)</f>
        <v>8446218.7192118224</v>
      </c>
      <c r="F30" s="23">
        <v>8507135</v>
      </c>
      <c r="G30" s="24">
        <f t="shared" ref="G30:G32" si="1">IF(ISBLANK(F30),"-",$D$39/$F$34*F30)</f>
        <v>8439618.055555556</v>
      </c>
      <c r="H30" s="23"/>
      <c r="I30" s="24" t="str">
        <f t="shared" ref="I30:I32" si="2">IF(ISBLANK(H30),"-",$D$39/$H$34*H30)</f>
        <v>-</v>
      </c>
      <c r="J30" s="50"/>
      <c r="K30" s="12"/>
      <c r="L30" s="14"/>
      <c r="M30" s="14"/>
      <c r="N30" s="15"/>
    </row>
    <row r="31" spans="1:14" ht="26.25" x14ac:dyDescent="0.4">
      <c r="A31" s="18" t="s">
        <v>16</v>
      </c>
      <c r="B31" s="19">
        <v>1</v>
      </c>
      <c r="C31" s="68">
        <v>3</v>
      </c>
      <c r="D31" s="23">
        <v>8608004</v>
      </c>
      <c r="E31" s="24">
        <f t="shared" si="0"/>
        <v>8480792.1182266008</v>
      </c>
      <c r="F31" s="23">
        <v>8498011</v>
      </c>
      <c r="G31" s="24">
        <f t="shared" si="1"/>
        <v>8430566.4682539683</v>
      </c>
      <c r="H31" s="23"/>
      <c r="I31" s="24" t="str">
        <f t="shared" si="2"/>
        <v>-</v>
      </c>
      <c r="J31" s="50"/>
      <c r="L31" s="14"/>
      <c r="M31" s="14"/>
      <c r="N31" s="25"/>
    </row>
    <row r="32" spans="1:14" ht="26.25" x14ac:dyDescent="0.4">
      <c r="A32" s="18" t="s">
        <v>17</v>
      </c>
      <c r="B32" s="19">
        <v>1</v>
      </c>
      <c r="C32" s="77">
        <v>4</v>
      </c>
      <c r="D32" s="26"/>
      <c r="E32" s="27" t="str">
        <f t="shared" si="0"/>
        <v>-</v>
      </c>
      <c r="F32" s="26"/>
      <c r="G32" s="27" t="str">
        <f t="shared" si="1"/>
        <v>-</v>
      </c>
      <c r="H32" s="26"/>
      <c r="I32" s="27" t="str">
        <f t="shared" si="2"/>
        <v>-</v>
      </c>
      <c r="J32" s="50"/>
      <c r="L32" s="14"/>
      <c r="M32" s="14"/>
      <c r="N32" s="25"/>
    </row>
    <row r="33" spans="1:12" ht="27" thickBot="1" x14ac:dyDescent="0.45">
      <c r="A33" s="18" t="s">
        <v>18</v>
      </c>
      <c r="B33" s="19">
        <v>1</v>
      </c>
      <c r="C33" s="78" t="s">
        <v>19</v>
      </c>
      <c r="D33" s="28">
        <f t="shared" ref="D33:I33" si="3">AVERAGE(D29:D32)</f>
        <v>8566326.333333334</v>
      </c>
      <c r="E33" s="29">
        <f t="shared" si="3"/>
        <v>8439730.3776683081</v>
      </c>
      <c r="F33" s="28">
        <f t="shared" si="3"/>
        <v>8486849.666666666</v>
      </c>
      <c r="G33" s="29">
        <f t="shared" si="3"/>
        <v>8419493.7169312164</v>
      </c>
      <c r="H33" s="28" t="e">
        <f t="shared" si="3"/>
        <v>#DIV/0!</v>
      </c>
      <c r="I33" s="29" t="e">
        <f t="shared" si="3"/>
        <v>#DIV/0!</v>
      </c>
      <c r="J33" s="98"/>
    </row>
    <row r="34" spans="1:12" ht="26.25" x14ac:dyDescent="0.4">
      <c r="A34" s="18" t="s">
        <v>20</v>
      </c>
      <c r="B34" s="19">
        <v>1</v>
      </c>
      <c r="C34" s="31" t="s">
        <v>21</v>
      </c>
      <c r="D34" s="141">
        <v>20.3</v>
      </c>
      <c r="E34" s="25"/>
      <c r="F34" s="32">
        <v>20.16</v>
      </c>
      <c r="H34" s="32"/>
    </row>
    <row r="35" spans="1:12" ht="26.25" x14ac:dyDescent="0.4">
      <c r="A35" s="18" t="s">
        <v>22</v>
      </c>
      <c r="B35" s="19">
        <v>1</v>
      </c>
      <c r="C35" s="33" t="s">
        <v>23</v>
      </c>
      <c r="D35" s="34" t="s">
        <v>53</v>
      </c>
      <c r="E35" s="35"/>
      <c r="F35" s="34" t="s">
        <v>53</v>
      </c>
      <c r="H35" s="34" t="s">
        <v>53</v>
      </c>
    </row>
    <row r="36" spans="1:12" ht="19.5" thickBot="1" x14ac:dyDescent="0.35">
      <c r="A36" s="18" t="s">
        <v>24</v>
      </c>
      <c r="B36" s="36">
        <f>(B35/B34)*(B33/B32)*(B31/B30)*(B29/B28)*B27</f>
        <v>250</v>
      </c>
      <c r="C36" s="33" t="s">
        <v>25</v>
      </c>
      <c r="D36" s="37" t="s">
        <v>53</v>
      </c>
      <c r="E36" s="38"/>
      <c r="F36" s="37" t="s">
        <v>53</v>
      </c>
      <c r="H36" s="37" t="s">
        <v>53</v>
      </c>
    </row>
    <row r="37" spans="1:12" ht="18.600000000000001" thickBot="1" x14ac:dyDescent="0.4">
      <c r="A37" s="132" t="s">
        <v>26</v>
      </c>
      <c r="B37" s="133"/>
      <c r="C37" s="33" t="s">
        <v>27</v>
      </c>
      <c r="D37" s="39">
        <f>D34/$B$36</f>
        <v>8.1200000000000008E-2</v>
      </c>
      <c r="E37" s="40"/>
      <c r="F37" s="41">
        <f>F34/$B$36</f>
        <v>8.0640000000000003E-2</v>
      </c>
      <c r="H37" s="41">
        <f>H34/$B$36</f>
        <v>0</v>
      </c>
    </row>
    <row r="38" spans="1:12" ht="25.8" thickBot="1" x14ac:dyDescent="0.5">
      <c r="A38" s="134"/>
      <c r="B38" s="135"/>
      <c r="C38" s="42" t="s">
        <v>28</v>
      </c>
      <c r="D38" s="43">
        <v>0.08</v>
      </c>
      <c r="E38" s="44"/>
      <c r="F38" s="40"/>
      <c r="H38" s="30"/>
    </row>
    <row r="39" spans="1:12" ht="18.75" x14ac:dyDescent="0.3">
      <c r="C39" s="45" t="s">
        <v>57</v>
      </c>
      <c r="D39" s="37">
        <f>D38*$B$36</f>
        <v>20</v>
      </c>
      <c r="F39" s="46"/>
      <c r="H39" s="30"/>
    </row>
    <row r="40" spans="1:12" ht="19.5" thickBot="1" x14ac:dyDescent="0.35">
      <c r="C40" s="47" t="s">
        <v>29</v>
      </c>
      <c r="D40" s="48" t="s">
        <v>53</v>
      </c>
      <c r="F40" s="46"/>
      <c r="H40" s="30"/>
    </row>
    <row r="41" spans="1:12" ht="18.75" x14ac:dyDescent="0.3">
      <c r="C41" s="16" t="s">
        <v>30</v>
      </c>
      <c r="D41" s="49">
        <f>AVERAGE(E29:E32,G29:G32,I29:I32)</f>
        <v>8429612.0472997632</v>
      </c>
      <c r="F41" s="50"/>
      <c r="H41" s="30"/>
    </row>
    <row r="42" spans="1:12" ht="18.75" x14ac:dyDescent="0.3">
      <c r="C42" s="18" t="s">
        <v>31</v>
      </c>
      <c r="D42" s="51">
        <f>STDEV(E29:E32,G29:G32,I29:I32)/D41</f>
        <v>4.1450119139777308E-3</v>
      </c>
      <c r="F42" s="50"/>
      <c r="H42" s="30"/>
    </row>
    <row r="43" spans="1:12" ht="19.5" thickBot="1" x14ac:dyDescent="0.35">
      <c r="C43" s="52" t="s">
        <v>32</v>
      </c>
      <c r="D43" s="53">
        <f>COUNT(E29:E32,G29:G32,I29:I32)</f>
        <v>6</v>
      </c>
      <c r="F43" s="50"/>
    </row>
    <row r="45" spans="1:12" ht="18.75" x14ac:dyDescent="0.3">
      <c r="A45" s="54" t="s">
        <v>8</v>
      </c>
      <c r="B45" s="55" t="s">
        <v>65</v>
      </c>
    </row>
    <row r="46" spans="1:12" ht="19.5" thickBot="1" x14ac:dyDescent="0.35">
      <c r="H46" s="56"/>
    </row>
    <row r="47" spans="1:12" s="11" customFormat="1" ht="27" thickBot="1" x14ac:dyDescent="0.45">
      <c r="A47" s="16" t="s">
        <v>33</v>
      </c>
      <c r="B47" s="17">
        <v>5</v>
      </c>
      <c r="C47" s="2"/>
      <c r="D47" s="57" t="s">
        <v>34</v>
      </c>
      <c r="E47" s="58" t="s">
        <v>11</v>
      </c>
      <c r="F47" s="58" t="s">
        <v>12</v>
      </c>
      <c r="G47" s="58" t="s">
        <v>58</v>
      </c>
      <c r="H47" s="139" t="s">
        <v>35</v>
      </c>
      <c r="I47" s="140"/>
      <c r="L47" s="12"/>
    </row>
    <row r="48" spans="1:12" s="11" customFormat="1" ht="25.2" x14ac:dyDescent="0.45">
      <c r="A48" s="18" t="s">
        <v>36</v>
      </c>
      <c r="B48" s="19">
        <v>1</v>
      </c>
      <c r="C48" s="116" t="s">
        <v>60</v>
      </c>
      <c r="D48" s="119">
        <v>20.3</v>
      </c>
      <c r="E48" s="59">
        <v>1</v>
      </c>
      <c r="F48" s="60">
        <v>2721194</v>
      </c>
      <c r="G48" s="88">
        <f>IF(ISBLANK(F48),"-",(F48*$D$39/$D$48))</f>
        <v>2680979.3103448274</v>
      </c>
      <c r="H48" s="100">
        <f>IF(ISBLANK(F48),"-",(G48/$D$41)*($B$56/$B$36*100))</f>
        <v>0.63608604887187392</v>
      </c>
      <c r="I48" s="108">
        <f>AVERAGE(H48:H51)</f>
        <v>0.6371585835095761</v>
      </c>
      <c r="L48" s="12"/>
    </row>
    <row r="49" spans="1:12" s="11" customFormat="1" ht="25.2" x14ac:dyDescent="0.45">
      <c r="A49" s="18" t="s">
        <v>37</v>
      </c>
      <c r="B49" s="19">
        <v>1</v>
      </c>
      <c r="C49" s="117"/>
      <c r="D49" s="120"/>
      <c r="E49" s="61">
        <v>2</v>
      </c>
      <c r="F49" s="23">
        <v>2726167</v>
      </c>
      <c r="G49" s="89">
        <f t="shared" ref="G49:G51" si="4">IF(ISBLANK(F49),"-",(F49*$D$39/$D$48))</f>
        <v>2685878.81773399</v>
      </c>
      <c r="H49" s="101">
        <f t="shared" ref="H49:H59" si="5">IF(ISBLANK(F49),"-",(G49/$D$41)*($B$56/$B$36*100))</f>
        <v>0.63724850032555203</v>
      </c>
      <c r="I49" s="109"/>
      <c r="L49" s="12"/>
    </row>
    <row r="50" spans="1:12" s="11" customFormat="1" ht="25.2" x14ac:dyDescent="0.45">
      <c r="A50" s="18" t="s">
        <v>38</v>
      </c>
      <c r="B50" s="19">
        <v>1</v>
      </c>
      <c r="C50" s="117"/>
      <c r="D50" s="120"/>
      <c r="E50" s="61">
        <v>3</v>
      </c>
      <c r="F50" s="62">
        <v>2729986</v>
      </c>
      <c r="G50" s="89">
        <f t="shared" si="4"/>
        <v>2689641.3793103448</v>
      </c>
      <c r="H50" s="101">
        <f t="shared" si="5"/>
        <v>0.63814120133130225</v>
      </c>
      <c r="I50" s="109"/>
      <c r="L50" s="12"/>
    </row>
    <row r="51" spans="1:12" ht="25.8" thickBot="1" x14ac:dyDescent="0.5">
      <c r="A51" s="18" t="s">
        <v>39</v>
      </c>
      <c r="B51" s="19">
        <v>1</v>
      </c>
      <c r="C51" s="118"/>
      <c r="D51" s="121"/>
      <c r="E51" s="63">
        <v>4</v>
      </c>
      <c r="F51" s="64"/>
      <c r="G51" s="89" t="str">
        <f t="shared" si="4"/>
        <v>-</v>
      </c>
      <c r="H51" s="101" t="str">
        <f t="shared" si="5"/>
        <v>-</v>
      </c>
      <c r="I51" s="110"/>
    </row>
    <row r="52" spans="1:12" ht="25.2" x14ac:dyDescent="0.45">
      <c r="A52" s="18" t="s">
        <v>40</v>
      </c>
      <c r="B52" s="19">
        <v>1</v>
      </c>
      <c r="C52" s="116" t="s">
        <v>61</v>
      </c>
      <c r="D52" s="119">
        <v>20.16</v>
      </c>
      <c r="E52" s="59">
        <v>1</v>
      </c>
      <c r="F52" s="60">
        <v>2735080</v>
      </c>
      <c r="G52" s="90">
        <f>IF(ISBLANK(F52),"-",(F52*$D$39/$D$52))</f>
        <v>2713373.0158730159</v>
      </c>
      <c r="H52" s="100">
        <f t="shared" si="5"/>
        <v>0.64377174196105125</v>
      </c>
      <c r="I52" s="108">
        <f>AVERAGE(H52:H55)</f>
        <v>0.64388629153464849</v>
      </c>
    </row>
    <row r="53" spans="1:12" ht="25.2" x14ac:dyDescent="0.45">
      <c r="A53" s="18" t="s">
        <v>41</v>
      </c>
      <c r="B53" s="19">
        <v>1</v>
      </c>
      <c r="C53" s="117"/>
      <c r="D53" s="120"/>
      <c r="E53" s="61">
        <v>2</v>
      </c>
      <c r="F53" s="23">
        <v>2734314</v>
      </c>
      <c r="G53" s="91">
        <f t="shared" ref="G53:G55" si="6">IF(ISBLANK(F53),"-",(F53*$D$39/$D$52))</f>
        <v>2712613.0952380951</v>
      </c>
      <c r="H53" s="101">
        <f t="shared" si="5"/>
        <v>0.64359144407055358</v>
      </c>
      <c r="I53" s="109"/>
    </row>
    <row r="54" spans="1:12" ht="25.2" x14ac:dyDescent="0.45">
      <c r="A54" s="18" t="s">
        <v>42</v>
      </c>
      <c r="B54" s="19">
        <v>1</v>
      </c>
      <c r="C54" s="117"/>
      <c r="D54" s="120"/>
      <c r="E54" s="61">
        <v>3</v>
      </c>
      <c r="F54" s="23">
        <v>2737306</v>
      </c>
      <c r="G54" s="91">
        <f t="shared" si="6"/>
        <v>2715581.3492063493</v>
      </c>
      <c r="H54" s="101">
        <f t="shared" si="5"/>
        <v>0.64429568857234065</v>
      </c>
      <c r="I54" s="109"/>
    </row>
    <row r="55" spans="1:12" ht="25.8" thickBot="1" x14ac:dyDescent="0.5">
      <c r="A55" s="18" t="s">
        <v>43</v>
      </c>
      <c r="B55" s="19">
        <v>1</v>
      </c>
      <c r="C55" s="118"/>
      <c r="D55" s="121"/>
      <c r="E55" s="63">
        <v>4</v>
      </c>
      <c r="F55" s="64"/>
      <c r="G55" s="91" t="str">
        <f t="shared" si="6"/>
        <v>-</v>
      </c>
      <c r="H55" s="102" t="str">
        <f t="shared" si="5"/>
        <v>-</v>
      </c>
      <c r="I55" s="110"/>
    </row>
    <row r="56" spans="1:12" ht="25.8" x14ac:dyDescent="0.5">
      <c r="A56" s="18" t="s">
        <v>44</v>
      </c>
      <c r="B56" s="65">
        <f>(B55/B54)*(B53/B52)*(B51/B50)*(B49/B48)*B47</f>
        <v>5</v>
      </c>
      <c r="C56" s="116" t="s">
        <v>62</v>
      </c>
      <c r="D56" s="119"/>
      <c r="E56" s="59">
        <v>1</v>
      </c>
      <c r="F56" s="60"/>
      <c r="G56" s="88" t="str">
        <f>IF(ISBLANK(F56),"-",(F56*$D$39/$D$56))</f>
        <v>-</v>
      </c>
      <c r="H56" s="101" t="str">
        <f t="shared" si="5"/>
        <v>-</v>
      </c>
      <c r="I56" s="108" t="e">
        <f>AVERAGE(H56:H59)</f>
        <v>#DIV/0!</v>
      </c>
    </row>
    <row r="57" spans="1:12" ht="26.4" thickBot="1" x14ac:dyDescent="0.55000000000000004">
      <c r="A57" s="52" t="s">
        <v>45</v>
      </c>
      <c r="B57" s="66" t="e">
        <f>(D38*B56)/#REF!*#REF!</f>
        <v>#REF!</v>
      </c>
      <c r="C57" s="117"/>
      <c r="D57" s="120"/>
      <c r="E57" s="61">
        <v>2</v>
      </c>
      <c r="F57" s="23"/>
      <c r="G57" s="89" t="str">
        <f t="shared" ref="G57:G59" si="7">IF(ISBLANK(F57),"-",(F57*$D$39/$D$56))</f>
        <v>-</v>
      </c>
      <c r="H57" s="101" t="str">
        <f t="shared" si="5"/>
        <v>-</v>
      </c>
      <c r="I57" s="109"/>
    </row>
    <row r="58" spans="1:12" ht="25.2" x14ac:dyDescent="0.45">
      <c r="A58" s="126" t="s">
        <v>26</v>
      </c>
      <c r="B58" s="127"/>
      <c r="C58" s="117"/>
      <c r="D58" s="120"/>
      <c r="E58" s="61">
        <v>3</v>
      </c>
      <c r="F58" s="23"/>
      <c r="G58" s="89" t="str">
        <f t="shared" si="7"/>
        <v>-</v>
      </c>
      <c r="H58" s="101" t="str">
        <f t="shared" si="5"/>
        <v>-</v>
      </c>
      <c r="I58" s="109"/>
    </row>
    <row r="59" spans="1:12" ht="25.8" thickBot="1" x14ac:dyDescent="0.5">
      <c r="A59" s="128"/>
      <c r="B59" s="129"/>
      <c r="C59" s="125"/>
      <c r="D59" s="121"/>
      <c r="E59" s="63">
        <v>4</v>
      </c>
      <c r="F59" s="64"/>
      <c r="G59" s="93" t="str">
        <f t="shared" si="7"/>
        <v>-</v>
      </c>
      <c r="H59" s="102" t="str">
        <f t="shared" si="5"/>
        <v>-</v>
      </c>
      <c r="I59" s="110"/>
    </row>
    <row r="60" spans="1:12" ht="26.25" x14ac:dyDescent="0.4">
      <c r="A60" s="67"/>
      <c r="B60" s="67"/>
      <c r="C60" s="67"/>
      <c r="D60" s="67"/>
      <c r="E60" s="67"/>
      <c r="F60" s="69" t="s">
        <v>19</v>
      </c>
      <c r="G60" s="92">
        <f>AVERAGE(G48:G59)</f>
        <v>2699677.8279511034</v>
      </c>
      <c r="H60" s="103">
        <f>AVERAGE(H48:H59)</f>
        <v>0.64052243752211224</v>
      </c>
      <c r="I60" s="103">
        <f>AVERAGE(I48:I55)</f>
        <v>0.64052243752211235</v>
      </c>
    </row>
    <row r="61" spans="1:12" ht="26.25" x14ac:dyDescent="0.4">
      <c r="A61" s="67"/>
      <c r="B61" s="67"/>
      <c r="C61" s="67"/>
      <c r="D61" s="67"/>
      <c r="E61" s="67"/>
      <c r="F61" s="69" t="s">
        <v>59</v>
      </c>
      <c r="G61" s="104">
        <f>STDEV(G48:G59)</f>
        <v>15802.397573034761</v>
      </c>
      <c r="H61" s="142">
        <f>STDEV(H48:H55)</f>
        <v>3.7492585624024793E-3</v>
      </c>
      <c r="I61" s="142">
        <f>STDEV(I48:I55)</f>
        <v>4.7572079663718405E-3</v>
      </c>
    </row>
    <row r="62" spans="1:12" ht="26.25" x14ac:dyDescent="0.4">
      <c r="C62" s="67"/>
      <c r="D62" s="67"/>
      <c r="E62" s="67"/>
      <c r="F62" s="70" t="s">
        <v>31</v>
      </c>
      <c r="G62" s="105">
        <f>G61/G60</f>
        <v>5.8534382915712019E-3</v>
      </c>
      <c r="H62" s="105">
        <f>H61/H60</f>
        <v>5.8534382915712401E-3</v>
      </c>
      <c r="I62" s="105">
        <f>I61/I60</f>
        <v>7.4270746623261111E-3</v>
      </c>
    </row>
    <row r="63" spans="1:12" ht="27" thickBot="1" x14ac:dyDescent="0.45">
      <c r="A63" s="67"/>
      <c r="B63" s="67"/>
      <c r="C63" s="68"/>
      <c r="D63" s="68"/>
      <c r="E63" s="71"/>
      <c r="F63" s="72" t="s">
        <v>32</v>
      </c>
      <c r="G63" s="106">
        <f>COUNT(G48:G59)</f>
        <v>6</v>
      </c>
      <c r="H63" s="106">
        <f>COUNT(H48:H59)</f>
        <v>6</v>
      </c>
      <c r="I63" s="106">
        <f>COUNT(I48:I59)</f>
        <v>2</v>
      </c>
    </row>
    <row r="65" spans="1:9" ht="19.5" thickBot="1" x14ac:dyDescent="0.35">
      <c r="A65" s="79"/>
      <c r="B65" s="79"/>
      <c r="C65" s="80"/>
      <c r="D65" s="80"/>
      <c r="E65" s="80"/>
      <c r="F65" s="80"/>
      <c r="G65" s="80"/>
      <c r="H65" s="80"/>
    </row>
    <row r="66" spans="1:9" ht="18.75" x14ac:dyDescent="0.3">
      <c r="B66" s="124" t="s">
        <v>46</v>
      </c>
      <c r="C66" s="124"/>
      <c r="E66" s="74" t="s">
        <v>47</v>
      </c>
      <c r="F66" s="81"/>
      <c r="G66" s="124" t="s">
        <v>48</v>
      </c>
      <c r="H66" s="124"/>
    </row>
    <row r="67" spans="1:9" ht="69.900000000000006" customHeight="1" x14ac:dyDescent="0.35">
      <c r="A67" s="82" t="s">
        <v>49</v>
      </c>
      <c r="B67" s="83" t="s">
        <v>68</v>
      </c>
      <c r="C67" s="83" t="s">
        <v>69</v>
      </c>
      <c r="E67" s="83"/>
      <c r="F67" s="1"/>
      <c r="G67" s="84"/>
      <c r="H67" s="84"/>
    </row>
    <row r="68" spans="1:9" ht="69.900000000000006" customHeight="1" x14ac:dyDescent="0.35">
      <c r="A68" s="82" t="s">
        <v>50</v>
      </c>
      <c r="B68" s="85"/>
      <c r="C68" s="85"/>
      <c r="E68" s="85"/>
      <c r="F68" s="1"/>
      <c r="G68" s="86"/>
      <c r="H68" s="86"/>
    </row>
    <row r="69" spans="1:9" x14ac:dyDescent="0.35">
      <c r="A69" s="67"/>
      <c r="B69" s="67"/>
      <c r="C69" s="68"/>
      <c r="D69" s="68"/>
      <c r="E69" s="68"/>
      <c r="F69" s="71"/>
      <c r="G69" s="68"/>
      <c r="H69" s="68"/>
      <c r="I69" s="1"/>
    </row>
    <row r="70" spans="1:9" x14ac:dyDescent="0.35">
      <c r="A70" s="67"/>
      <c r="B70" s="67"/>
      <c r="C70" s="68"/>
      <c r="D70" s="68"/>
      <c r="E70" s="68"/>
      <c r="F70" s="71"/>
      <c r="G70" s="68"/>
      <c r="H70" s="68"/>
      <c r="I70" s="1"/>
    </row>
    <row r="71" spans="1:9" x14ac:dyDescent="0.35">
      <c r="A71" s="67"/>
      <c r="B71" s="67"/>
      <c r="C71" s="68"/>
      <c r="D71" s="68"/>
      <c r="E71" s="68"/>
      <c r="F71" s="71"/>
      <c r="G71" s="68"/>
      <c r="H71" s="68"/>
      <c r="I71" s="1"/>
    </row>
    <row r="72" spans="1:9" x14ac:dyDescent="0.35">
      <c r="A72" s="67"/>
      <c r="B72" s="67"/>
      <c r="C72" s="68"/>
      <c r="D72" s="68"/>
      <c r="E72" s="68"/>
      <c r="F72" s="71"/>
      <c r="G72" s="68"/>
      <c r="H72" s="68"/>
      <c r="I72" s="1"/>
    </row>
    <row r="73" spans="1:9" x14ac:dyDescent="0.35">
      <c r="A73" s="67"/>
      <c r="B73" s="67"/>
      <c r="C73" s="68"/>
      <c r="D73" s="68"/>
      <c r="E73" s="68"/>
      <c r="F73" s="71"/>
      <c r="G73" s="68"/>
      <c r="H73" s="68"/>
      <c r="I73" s="1"/>
    </row>
    <row r="74" spans="1:9" x14ac:dyDescent="0.35">
      <c r="A74" s="67"/>
      <c r="B74" s="67"/>
      <c r="C74" s="68"/>
      <c r="D74" s="68"/>
      <c r="E74" s="68"/>
      <c r="F74" s="71"/>
      <c r="G74" s="68"/>
      <c r="H74" s="68"/>
      <c r="I74" s="1"/>
    </row>
    <row r="75" spans="1:9" x14ac:dyDescent="0.35">
      <c r="A75" s="67"/>
      <c r="B75" s="67"/>
      <c r="C75" s="68"/>
      <c r="D75" s="68"/>
      <c r="E75" s="68"/>
      <c r="F75" s="71"/>
      <c r="G75" s="68"/>
      <c r="H75" s="68"/>
      <c r="I75" s="1"/>
    </row>
    <row r="76" spans="1:9" x14ac:dyDescent="0.35">
      <c r="A76" s="67"/>
      <c r="B76" s="67"/>
      <c r="C76" s="68"/>
      <c r="D76" s="68"/>
      <c r="E76" s="68"/>
      <c r="F76" s="71"/>
      <c r="G76" s="68"/>
      <c r="H76" s="68"/>
      <c r="I76" s="1"/>
    </row>
    <row r="77" spans="1:9" x14ac:dyDescent="0.35">
      <c r="A77" s="67"/>
      <c r="B77" s="67"/>
      <c r="C77" s="68"/>
      <c r="D77" s="68"/>
      <c r="E77" s="68"/>
      <c r="F77" s="71"/>
      <c r="G77" s="68"/>
      <c r="H77" s="68"/>
      <c r="I77" s="1"/>
    </row>
  </sheetData>
  <sheetProtection formatCells="0" formatColumns="0" formatRows="0"/>
  <mergeCells count="25">
    <mergeCell ref="A1:I7"/>
    <mergeCell ref="A8:I14"/>
    <mergeCell ref="B66:C66"/>
    <mergeCell ref="G66:H66"/>
    <mergeCell ref="C56:C59"/>
    <mergeCell ref="D56:D59"/>
    <mergeCell ref="A58:B59"/>
    <mergeCell ref="D27:E27"/>
    <mergeCell ref="F27:G27"/>
    <mergeCell ref="B19:C19"/>
    <mergeCell ref="A37:B38"/>
    <mergeCell ref="C48:C51"/>
    <mergeCell ref="D48:D51"/>
    <mergeCell ref="A16:H16"/>
    <mergeCell ref="H47:I47"/>
    <mergeCell ref="I56:I59"/>
    <mergeCell ref="I52:I55"/>
    <mergeCell ref="I48:I51"/>
    <mergeCell ref="A17:H17"/>
    <mergeCell ref="B18:C18"/>
    <mergeCell ref="B20:C20"/>
    <mergeCell ref="B21:H21"/>
    <mergeCell ref="H27:I27"/>
    <mergeCell ref="C52:C55"/>
    <mergeCell ref="D52:D55"/>
  </mergeCells>
  <conditionalFormatting sqref="E42">
    <cfRule type="aboveAverage" priority="8"/>
    <cfRule type="cellIs" dxfId="5" priority="9" operator="greaterThan">
      <formula>0.02</formula>
    </cfRule>
  </conditionalFormatting>
  <conditionalFormatting sqref="D42">
    <cfRule type="cellIs" dxfId="4" priority="7" operator="greaterThan">
      <formula>0.02</formula>
    </cfRule>
  </conditionalFormatting>
  <conditionalFormatting sqref="G62:I62">
    <cfRule type="cellIs" dxfId="3" priority="6" operator="greaterThan">
      <formula>0.02</formula>
    </cfRule>
  </conditionalFormatting>
  <pageMargins left="0.7" right="0.7" top="0.75" bottom="0.75" header="0.3" footer="0.3"/>
  <pageSetup scale="30" orientation="landscape" r:id="rId1"/>
  <headerFooter>
    <oddHeader>&amp;LVer 4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7"/>
  <sheetViews>
    <sheetView tabSelected="1" view="pageBreakPreview" topLeftCell="A37" zoomScale="60" zoomScaleNormal="40" zoomScalePageLayoutView="46" workbookViewId="0">
      <selection activeCell="D67" sqref="D67"/>
    </sheetView>
  </sheetViews>
  <sheetFormatPr defaultColWidth="9.109375" defaultRowHeight="18" x14ac:dyDescent="0.35"/>
  <cols>
    <col min="1" max="1" width="55.44140625" style="2" customWidth="1"/>
    <col min="2" max="2" width="33.6640625" style="2" customWidth="1"/>
    <col min="3" max="3" width="42.33203125" style="2" bestFit="1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1.5546875" style="2" customWidth="1"/>
    <col min="9" max="9" width="30.33203125" style="2" customWidth="1"/>
    <col min="10" max="10" width="30.44140625" style="2" customWidth="1"/>
    <col min="11" max="11" width="21.33203125" style="2" customWidth="1"/>
    <col min="12" max="16384" width="9.109375" style="2"/>
  </cols>
  <sheetData>
    <row r="1" spans="1:9" ht="18.75" customHeight="1" x14ac:dyDescent="0.35">
      <c r="A1" s="122" t="s">
        <v>52</v>
      </c>
      <c r="B1" s="122"/>
      <c r="C1" s="122"/>
      <c r="D1" s="122"/>
      <c r="E1" s="122"/>
      <c r="F1" s="122"/>
      <c r="G1" s="122"/>
      <c r="H1" s="122"/>
      <c r="I1" s="122"/>
    </row>
    <row r="2" spans="1:9" ht="18.75" customHeight="1" x14ac:dyDescent="0.35">
      <c r="A2" s="122"/>
      <c r="B2" s="122"/>
      <c r="C2" s="122"/>
      <c r="D2" s="122"/>
      <c r="E2" s="122"/>
      <c r="F2" s="122"/>
      <c r="G2" s="122"/>
      <c r="H2" s="122"/>
      <c r="I2" s="122"/>
    </row>
    <row r="3" spans="1:9" ht="18.75" customHeight="1" x14ac:dyDescent="0.35">
      <c r="A3" s="122"/>
      <c r="B3" s="122"/>
      <c r="C3" s="122"/>
      <c r="D3" s="122"/>
      <c r="E3" s="122"/>
      <c r="F3" s="122"/>
      <c r="G3" s="122"/>
      <c r="H3" s="122"/>
      <c r="I3" s="122"/>
    </row>
    <row r="4" spans="1:9" ht="18.75" customHeight="1" x14ac:dyDescent="0.35">
      <c r="A4" s="122"/>
      <c r="B4" s="122"/>
      <c r="C4" s="122"/>
      <c r="D4" s="122"/>
      <c r="E4" s="122"/>
      <c r="F4" s="122"/>
      <c r="G4" s="122"/>
      <c r="H4" s="122"/>
      <c r="I4" s="122"/>
    </row>
    <row r="5" spans="1:9" ht="18.75" customHeight="1" x14ac:dyDescent="0.35">
      <c r="A5" s="122"/>
      <c r="B5" s="122"/>
      <c r="C5" s="122"/>
      <c r="D5" s="122"/>
      <c r="E5" s="122"/>
      <c r="F5" s="122"/>
      <c r="G5" s="122"/>
      <c r="H5" s="122"/>
      <c r="I5" s="122"/>
    </row>
    <row r="6" spans="1:9" ht="18.75" customHeight="1" x14ac:dyDescent="0.35">
      <c r="A6" s="122"/>
      <c r="B6" s="122"/>
      <c r="C6" s="122"/>
      <c r="D6" s="122"/>
      <c r="E6" s="122"/>
      <c r="F6" s="122"/>
      <c r="G6" s="122"/>
      <c r="H6" s="122"/>
      <c r="I6" s="122"/>
    </row>
    <row r="7" spans="1:9" ht="18.75" customHeight="1" x14ac:dyDescent="0.35">
      <c r="A7" s="122"/>
      <c r="B7" s="122"/>
      <c r="C7" s="122"/>
      <c r="D7" s="122"/>
      <c r="E7" s="122"/>
      <c r="F7" s="122"/>
      <c r="G7" s="122"/>
      <c r="H7" s="122"/>
      <c r="I7" s="122"/>
    </row>
    <row r="8" spans="1:9" x14ac:dyDescent="0.35">
      <c r="A8" s="123" t="s">
        <v>51</v>
      </c>
      <c r="B8" s="123"/>
      <c r="C8" s="123"/>
      <c r="D8" s="123"/>
      <c r="E8" s="123"/>
      <c r="F8" s="123"/>
      <c r="G8" s="123"/>
      <c r="H8" s="123"/>
      <c r="I8" s="123"/>
    </row>
    <row r="9" spans="1:9" x14ac:dyDescent="0.35">
      <c r="A9" s="123"/>
      <c r="B9" s="123"/>
      <c r="C9" s="123"/>
      <c r="D9" s="123"/>
      <c r="E9" s="123"/>
      <c r="F9" s="123"/>
      <c r="G9" s="123"/>
      <c r="H9" s="123"/>
      <c r="I9" s="123"/>
    </row>
    <row r="10" spans="1:9" x14ac:dyDescent="0.35">
      <c r="A10" s="123"/>
      <c r="B10" s="123"/>
      <c r="C10" s="123"/>
      <c r="D10" s="123"/>
      <c r="E10" s="123"/>
      <c r="F10" s="123"/>
      <c r="G10" s="123"/>
      <c r="H10" s="123"/>
      <c r="I10" s="123"/>
    </row>
    <row r="11" spans="1:9" x14ac:dyDescent="0.35">
      <c r="A11" s="123"/>
      <c r="B11" s="123"/>
      <c r="C11" s="123"/>
      <c r="D11" s="123"/>
      <c r="E11" s="123"/>
      <c r="F11" s="123"/>
      <c r="G11" s="123"/>
      <c r="H11" s="123"/>
      <c r="I11" s="123"/>
    </row>
    <row r="12" spans="1:9" x14ac:dyDescent="0.35">
      <c r="A12" s="123"/>
      <c r="B12" s="123"/>
      <c r="C12" s="123"/>
      <c r="D12" s="123"/>
      <c r="E12" s="123"/>
      <c r="F12" s="123"/>
      <c r="G12" s="123"/>
      <c r="H12" s="123"/>
      <c r="I12" s="123"/>
    </row>
    <row r="13" spans="1:9" x14ac:dyDescent="0.35">
      <c r="A13" s="123"/>
      <c r="B13" s="123"/>
      <c r="C13" s="123"/>
      <c r="D13" s="123"/>
      <c r="E13" s="123"/>
      <c r="F13" s="123"/>
      <c r="G13" s="123"/>
      <c r="H13" s="123"/>
      <c r="I13" s="123"/>
    </row>
    <row r="14" spans="1:9" x14ac:dyDescent="0.35">
      <c r="A14" s="123"/>
      <c r="B14" s="123"/>
      <c r="C14" s="123"/>
      <c r="D14" s="123"/>
      <c r="E14" s="123"/>
      <c r="F14" s="123"/>
      <c r="G14" s="123"/>
      <c r="H14" s="123"/>
      <c r="I14" s="123"/>
    </row>
    <row r="15" spans="1:9" ht="19.5" thickBot="1" x14ac:dyDescent="0.35">
      <c r="A15" s="1"/>
    </row>
    <row r="16" spans="1:9" ht="19.5" thickBot="1" x14ac:dyDescent="0.35">
      <c r="A16" s="136" t="s">
        <v>0</v>
      </c>
      <c r="B16" s="137"/>
      <c r="C16" s="137"/>
      <c r="D16" s="137"/>
      <c r="E16" s="137"/>
      <c r="F16" s="137"/>
      <c r="G16" s="137"/>
      <c r="H16" s="138"/>
    </row>
    <row r="17" spans="1:14" ht="20.25" x14ac:dyDescent="0.3">
      <c r="A17" s="111" t="s">
        <v>1</v>
      </c>
      <c r="B17" s="111"/>
      <c r="C17" s="111"/>
      <c r="D17" s="111"/>
      <c r="E17" s="111"/>
      <c r="F17" s="111"/>
      <c r="G17" s="111"/>
      <c r="H17" s="111"/>
    </row>
    <row r="18" spans="1:14" ht="26.25" x14ac:dyDescent="0.4">
      <c r="A18" s="3" t="s">
        <v>2</v>
      </c>
      <c r="B18" s="112" t="s">
        <v>63</v>
      </c>
      <c r="C18" s="112"/>
      <c r="D18" s="87"/>
      <c r="E18" s="4"/>
      <c r="F18" s="5"/>
      <c r="G18" s="5"/>
      <c r="H18" s="5"/>
    </row>
    <row r="19" spans="1:14" ht="26.25" x14ac:dyDescent="0.4">
      <c r="A19" s="3" t="s">
        <v>3</v>
      </c>
      <c r="B19" s="112" t="s">
        <v>64</v>
      </c>
      <c r="C19" s="112"/>
      <c r="D19" s="5"/>
      <c r="E19" s="5"/>
      <c r="F19" s="5"/>
      <c r="G19" s="5"/>
      <c r="H19" s="5"/>
    </row>
    <row r="20" spans="1:14" ht="26.25" x14ac:dyDescent="0.4">
      <c r="A20" s="3" t="s">
        <v>4</v>
      </c>
      <c r="B20" s="112" t="s">
        <v>66</v>
      </c>
      <c r="C20" s="112"/>
      <c r="D20" s="5"/>
      <c r="E20" s="5"/>
      <c r="F20" s="5"/>
      <c r="G20" s="5"/>
      <c r="H20" s="5"/>
    </row>
    <row r="21" spans="1:14" ht="26.25" x14ac:dyDescent="0.4">
      <c r="A21" s="3" t="s">
        <v>5</v>
      </c>
      <c r="B21" s="113"/>
      <c r="C21" s="113"/>
      <c r="D21" s="113"/>
      <c r="E21" s="113"/>
      <c r="F21" s="113"/>
      <c r="G21" s="113"/>
      <c r="H21" s="113"/>
      <c r="I21" s="6"/>
    </row>
    <row r="22" spans="1:14" ht="26.25" x14ac:dyDescent="0.4">
      <c r="A22" s="3" t="s">
        <v>6</v>
      </c>
      <c r="B22" s="7">
        <v>43145</v>
      </c>
      <c r="C22" s="5"/>
      <c r="D22" s="5"/>
      <c r="E22" s="5"/>
      <c r="F22" s="5"/>
      <c r="G22" s="5"/>
      <c r="H22" s="5"/>
    </row>
    <row r="23" spans="1:14" ht="26.25" x14ac:dyDescent="0.4">
      <c r="A23" s="3" t="s">
        <v>7</v>
      </c>
      <c r="B23" s="7">
        <v>43151</v>
      </c>
      <c r="C23" s="5"/>
      <c r="D23" s="5"/>
      <c r="E23" s="5"/>
      <c r="F23" s="5"/>
      <c r="G23" s="5"/>
      <c r="H23" s="5"/>
    </row>
    <row r="24" spans="1:14" ht="18.75" x14ac:dyDescent="0.3">
      <c r="A24" s="3"/>
      <c r="B24" s="8"/>
    </row>
    <row r="25" spans="1:14" ht="18.75" x14ac:dyDescent="0.3">
      <c r="A25" s="9" t="s">
        <v>8</v>
      </c>
      <c r="B25" s="8"/>
    </row>
    <row r="26" spans="1:14" s="11" customFormat="1" ht="19.5" thickBot="1" x14ac:dyDescent="0.35">
      <c r="A26" s="10"/>
      <c r="B26" s="13"/>
      <c r="G26" s="2"/>
      <c r="I26" s="12"/>
      <c r="J26" s="12"/>
      <c r="K26" s="12"/>
      <c r="L26" s="14"/>
      <c r="M26" s="14"/>
      <c r="N26" s="15"/>
    </row>
    <row r="27" spans="1:14" s="11" customFormat="1" ht="27" thickBot="1" x14ac:dyDescent="0.45">
      <c r="A27" s="16" t="s">
        <v>9</v>
      </c>
      <c r="B27" s="17">
        <v>5</v>
      </c>
      <c r="C27" s="2"/>
      <c r="D27" s="130" t="s">
        <v>54</v>
      </c>
      <c r="E27" s="131"/>
      <c r="F27" s="130" t="s">
        <v>55</v>
      </c>
      <c r="G27" s="131"/>
      <c r="H27" s="114" t="s">
        <v>56</v>
      </c>
      <c r="I27" s="115"/>
      <c r="J27" s="97"/>
      <c r="K27" s="12"/>
      <c r="L27" s="14"/>
      <c r="M27" s="14"/>
      <c r="N27" s="15"/>
    </row>
    <row r="28" spans="1:14" s="11" customFormat="1" ht="26.25" x14ac:dyDescent="0.4">
      <c r="A28" s="18" t="s">
        <v>10</v>
      </c>
      <c r="B28" s="19">
        <v>2</v>
      </c>
      <c r="C28" s="107" t="s">
        <v>11</v>
      </c>
      <c r="D28" s="20" t="s">
        <v>12</v>
      </c>
      <c r="E28" s="75" t="s">
        <v>13</v>
      </c>
      <c r="F28" s="20" t="s">
        <v>12</v>
      </c>
      <c r="G28" s="75" t="s">
        <v>13</v>
      </c>
      <c r="H28" s="96" t="s">
        <v>12</v>
      </c>
      <c r="I28" s="99" t="s">
        <v>13</v>
      </c>
      <c r="J28" s="73"/>
      <c r="K28" s="12"/>
      <c r="L28" s="14"/>
      <c r="M28" s="14"/>
      <c r="N28" s="15"/>
    </row>
    <row r="29" spans="1:14" s="11" customFormat="1" ht="26.25" x14ac:dyDescent="0.4">
      <c r="A29" s="18" t="s">
        <v>14</v>
      </c>
      <c r="B29" s="19">
        <v>100</v>
      </c>
      <c r="C29" s="76">
        <v>1</v>
      </c>
      <c r="D29" s="21">
        <v>8518063</v>
      </c>
      <c r="E29" s="22">
        <f>IF(ISBLANK(D29),"-",$D$39/$D$34*D29)</f>
        <v>8392180.295566503</v>
      </c>
      <c r="F29" s="21">
        <v>8455403</v>
      </c>
      <c r="G29" s="22">
        <f>IF(ISBLANK(F29),"-",$D$39/$F$34*F29)</f>
        <v>8388296.6269841269</v>
      </c>
      <c r="H29" s="21"/>
      <c r="I29" s="22" t="str">
        <f>IF(ISBLANK(H29),"-",$D$39/$H$34*H29)</f>
        <v>-</v>
      </c>
      <c r="J29" s="50"/>
      <c r="K29" s="12"/>
      <c r="L29" s="14"/>
      <c r="M29" s="14"/>
      <c r="N29" s="15"/>
    </row>
    <row r="30" spans="1:14" s="11" customFormat="1" ht="26.25" x14ac:dyDescent="0.4">
      <c r="A30" s="18" t="s">
        <v>15</v>
      </c>
      <c r="B30" s="19">
        <v>1</v>
      </c>
      <c r="C30" s="68">
        <v>2</v>
      </c>
      <c r="D30" s="23">
        <v>8572912</v>
      </c>
      <c r="E30" s="24">
        <f t="shared" ref="E30:E32" si="0">IF(ISBLANK(D30),"-",$D$39/$D$34*D30)</f>
        <v>8446218.7192118224</v>
      </c>
      <c r="F30" s="23">
        <v>8507135</v>
      </c>
      <c r="G30" s="24">
        <f t="shared" ref="G30:G32" si="1">IF(ISBLANK(F30),"-",$D$39/$F$34*F30)</f>
        <v>8439618.055555556</v>
      </c>
      <c r="H30" s="23"/>
      <c r="I30" s="24" t="str">
        <f t="shared" ref="I30:I32" si="2">IF(ISBLANK(H30),"-",$D$39/$H$34*H30)</f>
        <v>-</v>
      </c>
      <c r="J30" s="50"/>
      <c r="K30" s="12"/>
      <c r="L30" s="14"/>
      <c r="M30" s="14"/>
      <c r="N30" s="15"/>
    </row>
    <row r="31" spans="1:14" ht="26.25" x14ac:dyDescent="0.4">
      <c r="A31" s="18" t="s">
        <v>16</v>
      </c>
      <c r="B31" s="19">
        <v>1</v>
      </c>
      <c r="C31" s="68">
        <v>3</v>
      </c>
      <c r="D31" s="23">
        <v>8608004</v>
      </c>
      <c r="E31" s="24">
        <f t="shared" si="0"/>
        <v>8480792.1182266008</v>
      </c>
      <c r="F31" s="23">
        <v>8498011</v>
      </c>
      <c r="G31" s="24">
        <f t="shared" si="1"/>
        <v>8430566.4682539683</v>
      </c>
      <c r="H31" s="23"/>
      <c r="I31" s="24" t="str">
        <f t="shared" si="2"/>
        <v>-</v>
      </c>
      <c r="J31" s="50"/>
      <c r="L31" s="14"/>
      <c r="M31" s="14"/>
      <c r="N31" s="25"/>
    </row>
    <row r="32" spans="1:14" ht="26.25" x14ac:dyDescent="0.4">
      <c r="A32" s="18" t="s">
        <v>17</v>
      </c>
      <c r="B32" s="19">
        <v>1</v>
      </c>
      <c r="C32" s="77">
        <v>4</v>
      </c>
      <c r="D32" s="26"/>
      <c r="E32" s="27" t="str">
        <f t="shared" si="0"/>
        <v>-</v>
      </c>
      <c r="F32" s="26"/>
      <c r="G32" s="27" t="str">
        <f t="shared" si="1"/>
        <v>-</v>
      </c>
      <c r="H32" s="26"/>
      <c r="I32" s="27" t="str">
        <f t="shared" si="2"/>
        <v>-</v>
      </c>
      <c r="J32" s="50"/>
      <c r="L32" s="14"/>
      <c r="M32" s="14"/>
      <c r="N32" s="25"/>
    </row>
    <row r="33" spans="1:12" ht="27" thickBot="1" x14ac:dyDescent="0.45">
      <c r="A33" s="18" t="s">
        <v>18</v>
      </c>
      <c r="B33" s="19">
        <v>1</v>
      </c>
      <c r="C33" s="78" t="s">
        <v>19</v>
      </c>
      <c r="D33" s="28">
        <f t="shared" ref="D33:I33" si="3">AVERAGE(D29:D32)</f>
        <v>8566326.333333334</v>
      </c>
      <c r="E33" s="29">
        <f t="shared" si="3"/>
        <v>8439730.3776683081</v>
      </c>
      <c r="F33" s="28">
        <f t="shared" si="3"/>
        <v>8486849.666666666</v>
      </c>
      <c r="G33" s="29">
        <f t="shared" si="3"/>
        <v>8419493.7169312164</v>
      </c>
      <c r="H33" s="28" t="e">
        <f t="shared" si="3"/>
        <v>#DIV/0!</v>
      </c>
      <c r="I33" s="29" t="e">
        <f t="shared" si="3"/>
        <v>#DIV/0!</v>
      </c>
      <c r="J33" s="98"/>
    </row>
    <row r="34" spans="1:12" ht="26.25" x14ac:dyDescent="0.4">
      <c r="A34" s="18" t="s">
        <v>20</v>
      </c>
      <c r="B34" s="19">
        <v>1</v>
      </c>
      <c r="C34" s="31" t="s">
        <v>21</v>
      </c>
      <c r="D34" s="32">
        <v>20.3</v>
      </c>
      <c r="E34" s="25"/>
      <c r="F34" s="32">
        <v>20.16</v>
      </c>
      <c r="H34" s="32"/>
    </row>
    <row r="35" spans="1:12" ht="26.25" x14ac:dyDescent="0.4">
      <c r="A35" s="18" t="s">
        <v>22</v>
      </c>
      <c r="B35" s="19">
        <v>1</v>
      </c>
      <c r="C35" s="33" t="s">
        <v>23</v>
      </c>
      <c r="D35" s="34" t="s">
        <v>53</v>
      </c>
      <c r="E35" s="35"/>
      <c r="F35" s="34" t="s">
        <v>53</v>
      </c>
      <c r="H35" s="34" t="s">
        <v>53</v>
      </c>
    </row>
    <row r="36" spans="1:12" ht="19.5" thickBot="1" x14ac:dyDescent="0.35">
      <c r="A36" s="18" t="s">
        <v>24</v>
      </c>
      <c r="B36" s="36">
        <f>(B35/B34)*(B33/B32)*(B31/B30)*(B29/B28)*B27</f>
        <v>250</v>
      </c>
      <c r="C36" s="33" t="s">
        <v>25</v>
      </c>
      <c r="D36" s="37" t="s">
        <v>53</v>
      </c>
      <c r="E36" s="38"/>
      <c r="F36" s="37" t="s">
        <v>53</v>
      </c>
      <c r="H36" s="37" t="s">
        <v>53</v>
      </c>
    </row>
    <row r="37" spans="1:12" ht="18.600000000000001" thickBot="1" x14ac:dyDescent="0.4">
      <c r="A37" s="132" t="s">
        <v>26</v>
      </c>
      <c r="B37" s="133"/>
      <c r="C37" s="33" t="s">
        <v>27</v>
      </c>
      <c r="D37" s="39">
        <f>D34/$B$36</f>
        <v>8.1200000000000008E-2</v>
      </c>
      <c r="E37" s="40"/>
      <c r="F37" s="41">
        <f>F34/$B$36</f>
        <v>8.0640000000000003E-2</v>
      </c>
      <c r="H37" s="41">
        <f>H34/$B$36</f>
        <v>0</v>
      </c>
    </row>
    <row r="38" spans="1:12" ht="25.8" thickBot="1" x14ac:dyDescent="0.5">
      <c r="A38" s="134"/>
      <c r="B38" s="135"/>
      <c r="C38" s="42" t="s">
        <v>28</v>
      </c>
      <c r="D38" s="43">
        <v>0.08</v>
      </c>
      <c r="E38" s="44"/>
      <c r="F38" s="40"/>
      <c r="H38" s="30"/>
    </row>
    <row r="39" spans="1:12" ht="18.75" x14ac:dyDescent="0.3">
      <c r="C39" s="45" t="s">
        <v>57</v>
      </c>
      <c r="D39" s="37">
        <f>D38*$B$36</f>
        <v>20</v>
      </c>
      <c r="F39" s="46"/>
      <c r="H39" s="30"/>
    </row>
    <row r="40" spans="1:12" ht="19.5" thickBot="1" x14ac:dyDescent="0.35">
      <c r="C40" s="47" t="s">
        <v>29</v>
      </c>
      <c r="D40" s="48" t="s">
        <v>53</v>
      </c>
      <c r="F40" s="46"/>
      <c r="H40" s="30"/>
    </row>
    <row r="41" spans="1:12" ht="18.75" x14ac:dyDescent="0.3">
      <c r="C41" s="16" t="s">
        <v>30</v>
      </c>
      <c r="D41" s="49">
        <f>AVERAGE(E29:E32,G29:G32,I29:I32)</f>
        <v>8429612.0472997632</v>
      </c>
      <c r="F41" s="50"/>
      <c r="H41" s="30"/>
    </row>
    <row r="42" spans="1:12" ht="18.75" x14ac:dyDescent="0.3">
      <c r="C42" s="18" t="s">
        <v>31</v>
      </c>
      <c r="D42" s="51">
        <f>STDEV(E29:E32,G29:G32,I29:I32)/D41</f>
        <v>4.1450119139777308E-3</v>
      </c>
      <c r="F42" s="50"/>
      <c r="H42" s="30"/>
    </row>
    <row r="43" spans="1:12" ht="19.5" thickBot="1" x14ac:dyDescent="0.35">
      <c r="C43" s="52" t="s">
        <v>32</v>
      </c>
      <c r="D43" s="53">
        <f>COUNT(E29:E32,G29:G32,I29:I32)</f>
        <v>6</v>
      </c>
      <c r="F43" s="50"/>
    </row>
    <row r="45" spans="1:12" ht="18.75" x14ac:dyDescent="0.3">
      <c r="A45" s="54" t="s">
        <v>8</v>
      </c>
      <c r="B45" s="55" t="s">
        <v>67</v>
      </c>
    </row>
    <row r="46" spans="1:12" ht="19.5" thickBot="1" x14ac:dyDescent="0.35">
      <c r="H46" s="56"/>
    </row>
    <row r="47" spans="1:12" s="11" customFormat="1" ht="27" thickBot="1" x14ac:dyDescent="0.45">
      <c r="A47" s="16" t="s">
        <v>33</v>
      </c>
      <c r="B47" s="17">
        <v>5</v>
      </c>
      <c r="C47" s="2"/>
      <c r="D47" s="57" t="s">
        <v>34</v>
      </c>
      <c r="E47" s="58" t="s">
        <v>11</v>
      </c>
      <c r="F47" s="58" t="s">
        <v>12</v>
      </c>
      <c r="G47" s="58" t="s">
        <v>58</v>
      </c>
      <c r="H47" s="139" t="s">
        <v>35</v>
      </c>
      <c r="I47" s="140"/>
      <c r="L47" s="12"/>
    </row>
    <row r="48" spans="1:12" s="11" customFormat="1" ht="25.2" x14ac:dyDescent="0.45">
      <c r="A48" s="18" t="s">
        <v>36</v>
      </c>
      <c r="B48" s="19">
        <v>1</v>
      </c>
      <c r="C48" s="116" t="s">
        <v>60</v>
      </c>
      <c r="D48" s="119">
        <v>20.3</v>
      </c>
      <c r="E48" s="59">
        <v>1</v>
      </c>
      <c r="F48" s="60">
        <v>1511731</v>
      </c>
      <c r="G48" s="88">
        <f>IF(ISBLANK(F48),"-",(F48*$D$39/$D$48))</f>
        <v>1489390.1477832512</v>
      </c>
      <c r="H48" s="100">
        <f>IF(ISBLANK(F48),"-",(G48/$D$41)*($B$56/$B$36*100))</f>
        <v>0.3533709830122832</v>
      </c>
      <c r="I48" s="108">
        <f>AVERAGE(H48:H51)</f>
        <v>0.35301575704691568</v>
      </c>
      <c r="L48" s="12"/>
    </row>
    <row r="49" spans="1:12" s="11" customFormat="1" ht="25.2" x14ac:dyDescent="0.45">
      <c r="A49" s="18" t="s">
        <v>37</v>
      </c>
      <c r="B49" s="19">
        <v>1</v>
      </c>
      <c r="C49" s="117"/>
      <c r="D49" s="120"/>
      <c r="E49" s="61">
        <v>2</v>
      </c>
      <c r="F49" s="23">
        <v>1504507</v>
      </c>
      <c r="G49" s="89">
        <f t="shared" ref="G49:G51" si="4">IF(ISBLANK(F49),"-",(F49*$D$39/$D$48))</f>
        <v>1482272.9064039409</v>
      </c>
      <c r="H49" s="101">
        <f t="shared" ref="H49:H59" si="5">IF(ISBLANK(F49),"-",(G49/$D$41)*($B$56/$B$36*100))</f>
        <v>0.35168235455835806</v>
      </c>
      <c r="I49" s="109"/>
      <c r="L49" s="12"/>
    </row>
    <row r="50" spans="1:12" s="11" customFormat="1" ht="25.2" x14ac:dyDescent="0.45">
      <c r="A50" s="18" t="s">
        <v>38</v>
      </c>
      <c r="B50" s="19">
        <v>1</v>
      </c>
      <c r="C50" s="117"/>
      <c r="D50" s="120"/>
      <c r="E50" s="61">
        <v>3</v>
      </c>
      <c r="F50" s="62">
        <v>1514396</v>
      </c>
      <c r="G50" s="89">
        <f t="shared" si="4"/>
        <v>1492015.7635467979</v>
      </c>
      <c r="H50" s="101">
        <f t="shared" si="5"/>
        <v>0.35399393357010578</v>
      </c>
      <c r="I50" s="109"/>
      <c r="L50" s="12"/>
    </row>
    <row r="51" spans="1:12" ht="25.8" thickBot="1" x14ac:dyDescent="0.5">
      <c r="A51" s="18" t="s">
        <v>39</v>
      </c>
      <c r="B51" s="19">
        <v>1</v>
      </c>
      <c r="C51" s="118"/>
      <c r="D51" s="121"/>
      <c r="E51" s="63">
        <v>4</v>
      </c>
      <c r="F51" s="64"/>
      <c r="G51" s="89" t="str">
        <f t="shared" si="4"/>
        <v>-</v>
      </c>
      <c r="H51" s="101" t="str">
        <f t="shared" si="5"/>
        <v>-</v>
      </c>
      <c r="I51" s="110"/>
    </row>
    <row r="52" spans="1:12" ht="25.2" x14ac:dyDescent="0.45">
      <c r="A52" s="18" t="s">
        <v>40</v>
      </c>
      <c r="B52" s="19">
        <v>1</v>
      </c>
      <c r="C52" s="116" t="s">
        <v>61</v>
      </c>
      <c r="D52" s="119">
        <v>20.16</v>
      </c>
      <c r="E52" s="59">
        <v>1</v>
      </c>
      <c r="F52" s="60">
        <v>1518622</v>
      </c>
      <c r="G52" s="90">
        <f>IF(ISBLANK(F52),"-",(F52*$D$39/$D$52))</f>
        <v>1506569.4444444445</v>
      </c>
      <c r="H52" s="100">
        <f t="shared" si="5"/>
        <v>0.35744692305906062</v>
      </c>
      <c r="I52" s="108">
        <f t="shared" ref="I52" si="6">AVERAGE(H52:H55)</f>
        <v>0.35733684562635037</v>
      </c>
    </row>
    <row r="53" spans="1:12" ht="25.2" x14ac:dyDescent="0.45">
      <c r="A53" s="18" t="s">
        <v>41</v>
      </c>
      <c r="B53" s="19">
        <v>1</v>
      </c>
      <c r="C53" s="117"/>
      <c r="D53" s="120"/>
      <c r="E53" s="61">
        <v>2</v>
      </c>
      <c r="F53" s="23">
        <v>1518445</v>
      </c>
      <c r="G53" s="91">
        <f t="shared" ref="G53:G55" si="7">IF(ISBLANK(F53),"-",(F53*$D$39/$D$52))</f>
        <v>1506393.8492063491</v>
      </c>
      <c r="H53" s="101">
        <f t="shared" si="5"/>
        <v>0.3574052615360605</v>
      </c>
      <c r="I53" s="109"/>
    </row>
    <row r="54" spans="1:12" ht="25.2" x14ac:dyDescent="0.45">
      <c r="A54" s="18" t="s">
        <v>42</v>
      </c>
      <c r="B54" s="19">
        <v>1</v>
      </c>
      <c r="C54" s="117"/>
      <c r="D54" s="120"/>
      <c r="E54" s="61">
        <v>3</v>
      </c>
      <c r="F54" s="23">
        <v>1517396</v>
      </c>
      <c r="G54" s="91">
        <f t="shared" si="7"/>
        <v>1505353.1746031747</v>
      </c>
      <c r="H54" s="101">
        <f t="shared" si="5"/>
        <v>0.35715835228393</v>
      </c>
      <c r="I54" s="109"/>
    </row>
    <row r="55" spans="1:12" ht="25.8" thickBot="1" x14ac:dyDescent="0.5">
      <c r="A55" s="18" t="s">
        <v>43</v>
      </c>
      <c r="B55" s="19">
        <v>1</v>
      </c>
      <c r="C55" s="118"/>
      <c r="D55" s="121"/>
      <c r="E55" s="63">
        <v>4</v>
      </c>
      <c r="F55" s="64"/>
      <c r="G55" s="91" t="str">
        <f t="shared" si="7"/>
        <v>-</v>
      </c>
      <c r="H55" s="102" t="str">
        <f t="shared" si="5"/>
        <v>-</v>
      </c>
      <c r="I55" s="110"/>
    </row>
    <row r="56" spans="1:12" ht="25.8" x14ac:dyDescent="0.5">
      <c r="A56" s="18" t="s">
        <v>44</v>
      </c>
      <c r="B56" s="65">
        <f>(B55/B54)*(B53/B52)*(B51/B50)*(B49/B48)*B47</f>
        <v>5</v>
      </c>
      <c r="C56" s="116" t="s">
        <v>62</v>
      </c>
      <c r="D56" s="119"/>
      <c r="E56" s="59">
        <v>1</v>
      </c>
      <c r="F56" s="60"/>
      <c r="G56" s="88" t="str">
        <f>IF(ISBLANK(F56),"-",(F56*$D$39/$D$56))</f>
        <v>-</v>
      </c>
      <c r="H56" s="101" t="str">
        <f t="shared" si="5"/>
        <v>-</v>
      </c>
      <c r="I56" s="108" t="e">
        <f t="shared" ref="I56" si="8">AVERAGE(H56:H59)</f>
        <v>#DIV/0!</v>
      </c>
    </row>
    <row r="57" spans="1:12" ht="26.4" thickBot="1" x14ac:dyDescent="0.55000000000000004">
      <c r="A57" s="52" t="s">
        <v>45</v>
      </c>
      <c r="B57" s="66" t="e">
        <f>(D38*B56)/#REF!*#REF!</f>
        <v>#REF!</v>
      </c>
      <c r="C57" s="117"/>
      <c r="D57" s="120"/>
      <c r="E57" s="61">
        <v>2</v>
      </c>
      <c r="F57" s="23"/>
      <c r="G57" s="89" t="str">
        <f t="shared" ref="G57:G59" si="9">IF(ISBLANK(F57),"-",(F57*$D$39/$D$56))</f>
        <v>-</v>
      </c>
      <c r="H57" s="101" t="str">
        <f t="shared" si="5"/>
        <v>-</v>
      </c>
      <c r="I57" s="109"/>
    </row>
    <row r="58" spans="1:12" ht="25.2" x14ac:dyDescent="0.45">
      <c r="A58" s="126" t="s">
        <v>26</v>
      </c>
      <c r="B58" s="127"/>
      <c r="C58" s="117"/>
      <c r="D58" s="120"/>
      <c r="E58" s="61">
        <v>3</v>
      </c>
      <c r="F58" s="23"/>
      <c r="G58" s="89" t="str">
        <f t="shared" si="9"/>
        <v>-</v>
      </c>
      <c r="H58" s="101" t="str">
        <f t="shared" si="5"/>
        <v>-</v>
      </c>
      <c r="I58" s="109"/>
    </row>
    <row r="59" spans="1:12" ht="25.8" thickBot="1" x14ac:dyDescent="0.5">
      <c r="A59" s="128"/>
      <c r="B59" s="129"/>
      <c r="C59" s="125"/>
      <c r="D59" s="121"/>
      <c r="E59" s="63">
        <v>4</v>
      </c>
      <c r="F59" s="64"/>
      <c r="G59" s="93" t="str">
        <f t="shared" si="9"/>
        <v>-</v>
      </c>
      <c r="H59" s="102" t="str">
        <f t="shared" si="5"/>
        <v>-</v>
      </c>
      <c r="I59" s="110"/>
    </row>
    <row r="60" spans="1:12" ht="26.25" x14ac:dyDescent="0.4">
      <c r="A60" s="67"/>
      <c r="B60" s="67"/>
      <c r="C60" s="67"/>
      <c r="D60" s="67"/>
      <c r="E60" s="67"/>
      <c r="F60" s="69" t="s">
        <v>19</v>
      </c>
      <c r="G60" s="92">
        <f>AVERAGE(G48:G59)</f>
        <v>1496999.2143313263</v>
      </c>
      <c r="H60" s="103">
        <f>AVERAGE(H48:H59)</f>
        <v>0.35517630133663308</v>
      </c>
      <c r="I60" s="103">
        <f>AVERAGE(I48:I55)</f>
        <v>0.35517630133663303</v>
      </c>
    </row>
    <row r="61" spans="1:12" ht="26.25" x14ac:dyDescent="0.4">
      <c r="A61" s="67"/>
      <c r="B61" s="67"/>
      <c r="C61" s="67"/>
      <c r="D61" s="67"/>
      <c r="E61" s="67"/>
      <c r="F61" s="69" t="s">
        <v>59</v>
      </c>
      <c r="G61" s="104">
        <f>STDEV(G48:G59)</f>
        <v>10480.781857320346</v>
      </c>
      <c r="H61" s="143">
        <f t="shared" ref="H61:I61" si="10">STDEV(H48:H59)</f>
        <v>2.4866581756102539E-3</v>
      </c>
      <c r="I61" s="143">
        <f>STDEV(I48:I55)</f>
        <v>3.0554710366260188E-3</v>
      </c>
    </row>
    <row r="62" spans="1:12" ht="26.25" x14ac:dyDescent="0.4">
      <c r="C62" s="67"/>
      <c r="D62" s="67"/>
      <c r="E62" s="67"/>
      <c r="F62" s="70" t="s">
        <v>31</v>
      </c>
      <c r="G62" s="105">
        <f>G61/G60</f>
        <v>7.0011939598791711E-3</v>
      </c>
      <c r="H62" s="105">
        <f>H61/H60</f>
        <v>7.0011939598791538E-3</v>
      </c>
      <c r="I62" s="105">
        <f>I61/I60</f>
        <v>8.6026883694868758E-3</v>
      </c>
    </row>
    <row r="63" spans="1:12" ht="27" thickBot="1" x14ac:dyDescent="0.45">
      <c r="A63" s="67"/>
      <c r="B63" s="67"/>
      <c r="C63" s="68"/>
      <c r="D63" s="68"/>
      <c r="E63" s="71"/>
      <c r="F63" s="72" t="s">
        <v>32</v>
      </c>
      <c r="G63" s="106">
        <f>COUNT(G48:G59)</f>
        <v>6</v>
      </c>
      <c r="H63" s="106">
        <f>COUNT(H48:H59)</f>
        <v>6</v>
      </c>
      <c r="I63" s="106">
        <f>COUNT(I48:I59)</f>
        <v>2</v>
      </c>
    </row>
    <row r="65" spans="1:9" ht="19.5" thickBot="1" x14ac:dyDescent="0.35">
      <c r="A65" s="95"/>
      <c r="B65" s="95"/>
      <c r="C65" s="80"/>
      <c r="D65" s="80"/>
      <c r="E65" s="80"/>
      <c r="F65" s="80"/>
      <c r="G65" s="80"/>
      <c r="H65" s="80"/>
    </row>
    <row r="66" spans="1:9" ht="18.75" x14ac:dyDescent="0.3">
      <c r="B66" s="124" t="s">
        <v>46</v>
      </c>
      <c r="C66" s="124"/>
      <c r="E66" s="107" t="s">
        <v>47</v>
      </c>
      <c r="F66" s="81"/>
      <c r="G66" s="124" t="s">
        <v>48</v>
      </c>
      <c r="H66" s="124"/>
    </row>
    <row r="67" spans="1:9" ht="69.900000000000006" customHeight="1" x14ac:dyDescent="0.3">
      <c r="A67" s="82" t="s">
        <v>49</v>
      </c>
      <c r="B67" s="83" t="s">
        <v>68</v>
      </c>
      <c r="C67" s="83" t="s">
        <v>69</v>
      </c>
      <c r="E67" s="83"/>
      <c r="F67" s="1"/>
      <c r="G67" s="84"/>
      <c r="H67" s="84"/>
    </row>
    <row r="68" spans="1:9" ht="69.900000000000006" customHeight="1" x14ac:dyDescent="0.35">
      <c r="A68" s="82" t="s">
        <v>50</v>
      </c>
      <c r="B68" s="85"/>
      <c r="C68" s="85"/>
      <c r="E68" s="85"/>
      <c r="F68" s="1"/>
      <c r="G68" s="86"/>
      <c r="H68" s="86"/>
    </row>
    <row r="69" spans="1:9" x14ac:dyDescent="0.35">
      <c r="A69" s="67"/>
      <c r="B69" s="67"/>
      <c r="C69" s="68"/>
      <c r="D69" s="68"/>
      <c r="E69" s="68"/>
      <c r="F69" s="71"/>
      <c r="G69" s="68"/>
      <c r="H69" s="68"/>
      <c r="I69" s="1"/>
    </row>
    <row r="70" spans="1:9" x14ac:dyDescent="0.35">
      <c r="A70" s="67"/>
      <c r="B70" s="67"/>
      <c r="C70" s="68"/>
      <c r="D70" s="68"/>
      <c r="E70" s="68"/>
      <c r="F70" s="71"/>
      <c r="G70" s="68"/>
      <c r="H70" s="68"/>
      <c r="I70" s="1"/>
    </row>
    <row r="71" spans="1:9" x14ac:dyDescent="0.35">
      <c r="A71" s="67"/>
      <c r="B71" s="67"/>
      <c r="C71" s="68"/>
      <c r="D71" s="68"/>
      <c r="E71" s="68"/>
      <c r="F71" s="71"/>
      <c r="G71" s="68"/>
      <c r="H71" s="68"/>
      <c r="I71" s="1"/>
    </row>
    <row r="72" spans="1:9" x14ac:dyDescent="0.35">
      <c r="A72" s="67"/>
      <c r="B72" s="67"/>
      <c r="C72" s="68"/>
      <c r="D72" s="68"/>
      <c r="E72" s="68"/>
      <c r="F72" s="71"/>
      <c r="G72" s="68"/>
      <c r="H72" s="68"/>
      <c r="I72" s="1"/>
    </row>
    <row r="73" spans="1:9" x14ac:dyDescent="0.35">
      <c r="A73" s="67"/>
      <c r="B73" s="67"/>
      <c r="C73" s="68"/>
      <c r="D73" s="68"/>
      <c r="E73" s="68"/>
      <c r="F73" s="71"/>
      <c r="G73" s="68"/>
      <c r="H73" s="68"/>
      <c r="I73" s="1"/>
    </row>
    <row r="74" spans="1:9" x14ac:dyDescent="0.35">
      <c r="A74" s="67"/>
      <c r="B74" s="67"/>
      <c r="C74" s="68"/>
      <c r="D74" s="68"/>
      <c r="E74" s="68"/>
      <c r="F74" s="71"/>
      <c r="G74" s="68"/>
      <c r="H74" s="68"/>
      <c r="I74" s="1"/>
    </row>
    <row r="75" spans="1:9" x14ac:dyDescent="0.35">
      <c r="A75" s="67"/>
      <c r="B75" s="67"/>
      <c r="C75" s="68"/>
      <c r="D75" s="68"/>
      <c r="E75" s="68"/>
      <c r="F75" s="71"/>
      <c r="G75" s="68"/>
      <c r="H75" s="68"/>
      <c r="I75" s="1"/>
    </row>
    <row r="76" spans="1:9" x14ac:dyDescent="0.35">
      <c r="A76" s="67"/>
      <c r="B76" s="67"/>
      <c r="C76" s="68"/>
      <c r="D76" s="68"/>
      <c r="E76" s="68"/>
      <c r="F76" s="71"/>
      <c r="G76" s="68"/>
      <c r="H76" s="68"/>
      <c r="I76" s="1"/>
    </row>
    <row r="77" spans="1:9" x14ac:dyDescent="0.35">
      <c r="A77" s="67"/>
      <c r="B77" s="67"/>
      <c r="C77" s="68"/>
      <c r="D77" s="68"/>
      <c r="E77" s="68"/>
      <c r="F77" s="71"/>
      <c r="G77" s="68"/>
      <c r="H77" s="68"/>
      <c r="I77" s="1"/>
    </row>
  </sheetData>
  <sheetProtection formatCells="0" formatColumns="0" formatRows="0"/>
  <mergeCells count="25">
    <mergeCell ref="A37:B38"/>
    <mergeCell ref="A1:I7"/>
    <mergeCell ref="A8:I14"/>
    <mergeCell ref="A16:H16"/>
    <mergeCell ref="A17:H17"/>
    <mergeCell ref="B18:C18"/>
    <mergeCell ref="B19:C19"/>
    <mergeCell ref="B20:C20"/>
    <mergeCell ref="B21:H21"/>
    <mergeCell ref="D27:E27"/>
    <mergeCell ref="F27:G27"/>
    <mergeCell ref="H27:I27"/>
    <mergeCell ref="H47:I47"/>
    <mergeCell ref="C48:C51"/>
    <mergeCell ref="D48:D51"/>
    <mergeCell ref="I48:I51"/>
    <mergeCell ref="C52:C55"/>
    <mergeCell ref="D52:D55"/>
    <mergeCell ref="I52:I55"/>
    <mergeCell ref="C56:C59"/>
    <mergeCell ref="D56:D59"/>
    <mergeCell ref="I56:I59"/>
    <mergeCell ref="A58:B59"/>
    <mergeCell ref="B66:C66"/>
    <mergeCell ref="G66:H66"/>
  </mergeCells>
  <conditionalFormatting sqref="E42">
    <cfRule type="aboveAverage" priority="3"/>
    <cfRule type="cellIs" dxfId="2" priority="4" operator="greaterThan">
      <formula>0.02</formula>
    </cfRule>
  </conditionalFormatting>
  <conditionalFormatting sqref="D42">
    <cfRule type="cellIs" dxfId="1" priority="2" operator="greaterThan">
      <formula>0.02</formula>
    </cfRule>
  </conditionalFormatting>
  <conditionalFormatting sqref="G62:I62">
    <cfRule type="cellIs" dxfId="0" priority="1" operator="greaterThan">
      <formula>0.02</formula>
    </cfRule>
  </conditionalFormatting>
  <pageMargins left="0.7" right="0.7" top="0.75" bottom="0.75" header="0.3" footer="0.3"/>
  <pageSetup scale="30" orientation="landscape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IMPURITY B</vt:lpstr>
      <vt:lpstr>IMPURITY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Nicholas Mwaura</cp:lastModifiedBy>
  <cp:lastPrinted>2018-02-22T06:59:23Z</cp:lastPrinted>
  <dcterms:created xsi:type="dcterms:W3CDTF">2015-02-24T09:14:43Z</dcterms:created>
  <dcterms:modified xsi:type="dcterms:W3CDTF">2018-02-28T07:25:56Z</dcterms:modified>
</cp:coreProperties>
</file>