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2" windowWidth="2298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Sheet1!$A$1:$K$42</definedName>
  </definedNames>
  <calcPr calcId="145621"/>
</workbook>
</file>

<file path=xl/calcChain.xml><?xml version="1.0" encoding="utf-8"?>
<calcChain xmlns="http://schemas.openxmlformats.org/spreadsheetml/2006/main">
  <c r="K11" i="1" l="1"/>
  <c r="I11" i="1"/>
  <c r="G11" i="1"/>
  <c r="D33" i="1"/>
  <c r="B33" i="1"/>
  <c r="I25" i="1"/>
  <c r="G21" i="1"/>
  <c r="K20" i="1"/>
  <c r="I20" i="1"/>
  <c r="G20" i="1"/>
  <c r="K19" i="1"/>
  <c r="I19" i="1"/>
  <c r="G19" i="1"/>
  <c r="G18" i="1"/>
  <c r="D30" i="1"/>
  <c r="B30" i="1"/>
  <c r="B31" i="1"/>
  <c r="B11" i="1"/>
  <c r="D11" i="1" l="1"/>
  <c r="D31" i="1" l="1"/>
  <c r="D26" i="1" l="1"/>
  <c r="D27" i="1" s="1"/>
  <c r="D18" i="1"/>
  <c r="D19" i="1" s="1"/>
  <c r="B26" i="1"/>
  <c r="B27" i="1" s="1"/>
  <c r="K18" i="1"/>
  <c r="I18" i="1"/>
  <c r="B18" i="1"/>
  <c r="B19" i="1" s="1"/>
  <c r="B32" i="1" l="1"/>
  <c r="B34" i="1" l="1"/>
</calcChain>
</file>

<file path=xl/sharedStrings.xml><?xml version="1.0" encoding="utf-8"?>
<sst xmlns="http://schemas.openxmlformats.org/spreadsheetml/2006/main" count="35" uniqueCount="29">
  <si>
    <t>Standard A</t>
  </si>
  <si>
    <t>Standard B</t>
  </si>
  <si>
    <t>Sample 1</t>
  </si>
  <si>
    <t>Sample 2</t>
  </si>
  <si>
    <t>Sample 3</t>
  </si>
  <si>
    <t>Mass (mg)</t>
  </si>
  <si>
    <t>Areas</t>
  </si>
  <si>
    <t>Mean</t>
  </si>
  <si>
    <t>RSD (%)</t>
  </si>
  <si>
    <t>Grand RSD (%)</t>
  </si>
  <si>
    <t>Conc. (mg/mL):</t>
  </si>
  <si>
    <t>% Diff. RF</t>
  </si>
  <si>
    <t>Purity Factor:</t>
  </si>
  <si>
    <t>Sample Lab. Ref:</t>
  </si>
  <si>
    <t xml:space="preserve">Sample Name: </t>
  </si>
  <si>
    <t>Artemether</t>
  </si>
  <si>
    <t>NDQF201801312</t>
  </si>
  <si>
    <t>Dilution Factor:</t>
  </si>
  <si>
    <t>Analysed By:</t>
  </si>
  <si>
    <t>Signature, Date:</t>
  </si>
  <si>
    <t>Reviewed By:</t>
  </si>
  <si>
    <t>Artemether (ICRS 1408 Batch No. 2)</t>
  </si>
  <si>
    <t>Primary Standard:</t>
  </si>
  <si>
    <t>ICRS Purity Factor:</t>
  </si>
  <si>
    <t>Mean Response Factor:</t>
  </si>
  <si>
    <t>Response Factor:</t>
  </si>
  <si>
    <t>Grand Mean:</t>
  </si>
  <si>
    <t>Mean:</t>
  </si>
  <si>
    <t>RSD (%):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</si>
</sst>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0.0000%"/>
    <numFmt numFmtId="168" formatCode="0.0000"/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164" fontId="0" fillId="0" borderId="0" xfId="1" applyNumberFormat="1" applyFont="1"/>
    <xf numFmtId="164" fontId="0" fillId="4" borderId="0" xfId="1" applyNumberFormat="1" applyFont="1" applyFill="1"/>
    <xf numFmtId="167" fontId="0" fillId="4" borderId="0" xfId="2" applyNumberFormat="1" applyFont="1" applyFill="1"/>
    <xf numFmtId="164" fontId="0" fillId="0" borderId="0" xfId="0" applyNumberFormat="1"/>
    <xf numFmtId="164" fontId="2" fillId="0" borderId="0" xfId="0" applyNumberFormat="1" applyFont="1"/>
    <xf numFmtId="2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2" applyNumberFormat="1" applyFont="1"/>
    <xf numFmtId="164" fontId="2" fillId="4" borderId="0" xfId="1" applyNumberFormat="1" applyFont="1" applyFill="1"/>
    <xf numFmtId="0" fontId="2" fillId="0" borderId="0" xfId="0" applyFont="1"/>
    <xf numFmtId="43" fontId="2" fillId="5" borderId="0" xfId="0" applyNumberFormat="1" applyFont="1" applyFill="1" applyAlignment="1">
      <alignment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165" fontId="2" fillId="0" borderId="0" xfId="2" applyNumberFormat="1" applyFont="1" applyAlignment="1">
      <alignment horizontal="center"/>
    </xf>
    <xf numFmtId="166" fontId="2" fillId="0" borderId="1" xfId="2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0" xfId="1" applyNumberFormat="1" applyFont="1" applyBorder="1"/>
    <xf numFmtId="0" fontId="0" fillId="0" borderId="0" xfId="0" applyBorder="1"/>
    <xf numFmtId="0" fontId="0" fillId="0" borderId="0" xfId="0" applyFill="1"/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0" fillId="0" borderId="0" xfId="1" applyNumberFormat="1" applyFont="1" applyFill="1" applyBorder="1"/>
    <xf numFmtId="0" fontId="0" fillId="0" borderId="0" xfId="0" applyFill="1" applyBorder="1"/>
    <xf numFmtId="164" fontId="0" fillId="0" borderId="0" xfId="1" applyNumberFormat="1" applyFont="1" applyFill="1"/>
    <xf numFmtId="167" fontId="0" fillId="0" borderId="0" xfId="2" applyNumberFormat="1" applyFont="1" applyFill="1"/>
    <xf numFmtId="164" fontId="2" fillId="0" borderId="0" xfId="0" applyNumberFormat="1" applyFont="1" applyFill="1"/>
    <xf numFmtId="43" fontId="2" fillId="0" borderId="0" xfId="0" applyNumberFormat="1" applyFont="1" applyFill="1" applyAlignment="1">
      <alignment vertical="center"/>
    </xf>
    <xf numFmtId="2" fontId="2" fillId="0" borderId="0" xfId="2" applyNumberFormat="1" applyFont="1" applyFill="1" applyBorder="1" applyAlignment="1">
      <alignment horizontal="center"/>
    </xf>
    <xf numFmtId="10" fontId="0" fillId="0" borderId="0" xfId="2" applyNumberFormat="1" applyFont="1" applyFill="1"/>
    <xf numFmtId="10" fontId="3" fillId="0" borderId="0" xfId="2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0" fillId="0" borderId="8" xfId="0" applyBorder="1"/>
    <xf numFmtId="0" fontId="0" fillId="0" borderId="8" xfId="0" applyFill="1" applyBorder="1"/>
    <xf numFmtId="0" fontId="2" fillId="0" borderId="0" xfId="0" applyFont="1" applyBorder="1" applyAlignment="1">
      <alignment horizontal="right"/>
    </xf>
    <xf numFmtId="165" fontId="2" fillId="0" borderId="0" xfId="2" applyNumberFormat="1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165" fontId="2" fillId="0" borderId="9" xfId="2" applyNumberFormat="1" applyFont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Alignment="1">
      <alignment horizontal="right"/>
    </xf>
    <xf numFmtId="1" fontId="2" fillId="0" borderId="0" xfId="0" applyNumberFormat="1" applyFont="1" applyFill="1" applyAlignment="1">
      <alignment horizontal="center"/>
    </xf>
    <xf numFmtId="0" fontId="0" fillId="0" borderId="10" xfId="0" applyFont="1" applyBorder="1"/>
    <xf numFmtId="0" fontId="0" fillId="0" borderId="8" xfId="0" applyFont="1" applyBorder="1"/>
    <xf numFmtId="0" fontId="0" fillId="0" borderId="11" xfId="0" applyFont="1" applyBorder="1"/>
    <xf numFmtId="0" fontId="2" fillId="0" borderId="12" xfId="0" applyFont="1" applyBorder="1" applyAlignment="1">
      <alignment horizontal="right"/>
    </xf>
    <xf numFmtId="0" fontId="2" fillId="0" borderId="13" xfId="0" applyFont="1" applyBorder="1"/>
    <xf numFmtId="0" fontId="2" fillId="0" borderId="0" xfId="0" applyFont="1" applyBorder="1"/>
    <xf numFmtId="0" fontId="0" fillId="0" borderId="14" xfId="0" applyFont="1" applyBorder="1"/>
    <xf numFmtId="0" fontId="0" fillId="0" borderId="12" xfId="0" applyFont="1" applyBorder="1"/>
    <xf numFmtId="0" fontId="0" fillId="0" borderId="0" xfId="0" applyFont="1" applyBorder="1"/>
    <xf numFmtId="0" fontId="0" fillId="0" borderId="15" xfId="0" applyFont="1" applyBorder="1"/>
    <xf numFmtId="0" fontId="0" fillId="0" borderId="13" xfId="0" applyFont="1" applyBorder="1"/>
    <xf numFmtId="0" fontId="0" fillId="0" borderId="16" xfId="0" applyFont="1" applyBorder="1"/>
    <xf numFmtId="0" fontId="0" fillId="0" borderId="9" xfId="0" applyFont="1" applyBorder="1"/>
    <xf numFmtId="0" fontId="0" fillId="0" borderId="17" xfId="0" applyFont="1" applyBorder="1"/>
    <xf numFmtId="10" fontId="3" fillId="0" borderId="2" xfId="2" applyNumberFormat="1" applyFont="1" applyBorder="1" applyAlignment="1">
      <alignment horizontal="center"/>
    </xf>
    <xf numFmtId="10" fontId="3" fillId="0" borderId="3" xfId="2" applyNumberFormat="1" applyFont="1" applyBorder="1" applyAlignment="1">
      <alignment horizontal="center"/>
    </xf>
    <xf numFmtId="10" fontId="3" fillId="0" borderId="4" xfId="2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4" fontId="2" fillId="2" borderId="2" xfId="2" applyNumberFormat="1" applyFont="1" applyFill="1" applyBorder="1" applyAlignment="1">
      <alignment horizontal="center"/>
    </xf>
    <xf numFmtId="4" fontId="2" fillId="2" borderId="3" xfId="2" applyNumberFormat="1" applyFont="1" applyFill="1" applyBorder="1" applyAlignment="1">
      <alignment horizontal="center"/>
    </xf>
    <xf numFmtId="4" fontId="2" fillId="2" borderId="4" xfId="2" applyNumberFormat="1" applyFont="1" applyFill="1" applyBorder="1" applyAlignment="1">
      <alignment horizontal="center"/>
    </xf>
    <xf numFmtId="170" fontId="2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1"/>
  <sheetViews>
    <sheetView tabSelected="1" view="pageBreakPreview" zoomScale="110" zoomScaleNormal="100" zoomScaleSheetLayoutView="110" workbookViewId="0">
      <selection activeCell="F10" sqref="F10"/>
    </sheetView>
  </sheetViews>
  <sheetFormatPr defaultRowHeight="14.4" x14ac:dyDescent="0.3"/>
  <cols>
    <col min="1" max="1" width="24.109375" customWidth="1"/>
    <col min="2" max="2" width="16.6640625" bestFit="1" customWidth="1"/>
    <col min="4" max="4" width="14.109375" bestFit="1" customWidth="1"/>
    <col min="5" max="5" width="14.109375" style="24" customWidth="1"/>
    <col min="6" max="6" width="17" customWidth="1"/>
    <col min="7" max="7" width="14.109375" bestFit="1" customWidth="1"/>
    <col min="9" max="9" width="14.109375" bestFit="1" customWidth="1"/>
    <col min="11" max="11" width="14.109375" bestFit="1" customWidth="1"/>
  </cols>
  <sheetData>
    <row r="2" spans="1:11" x14ac:dyDescent="0.3">
      <c r="A2" s="36" t="s">
        <v>14</v>
      </c>
      <c r="B2" s="45" t="s">
        <v>15</v>
      </c>
      <c r="C2" s="37"/>
      <c r="D2" s="37"/>
      <c r="E2" s="38"/>
      <c r="F2" s="37"/>
      <c r="G2" s="37"/>
      <c r="H2" s="37"/>
      <c r="I2" s="37"/>
      <c r="J2" s="37"/>
      <c r="K2" s="37"/>
    </row>
    <row r="3" spans="1:11" x14ac:dyDescent="0.3">
      <c r="A3" s="39" t="s">
        <v>13</v>
      </c>
      <c r="B3" s="46" t="s">
        <v>16</v>
      </c>
      <c r="C3" s="23"/>
      <c r="D3" s="23"/>
      <c r="E3" s="28"/>
      <c r="F3" s="23"/>
      <c r="G3" s="23"/>
      <c r="H3" s="23"/>
      <c r="I3" s="23"/>
      <c r="J3" s="23"/>
      <c r="K3" s="23"/>
    </row>
    <row r="4" spans="1:11" x14ac:dyDescent="0.3">
      <c r="A4" s="39" t="s">
        <v>22</v>
      </c>
      <c r="B4" s="68" t="s">
        <v>21</v>
      </c>
      <c r="C4" s="23"/>
      <c r="D4" s="23"/>
      <c r="E4" s="28"/>
      <c r="F4" s="23"/>
      <c r="G4" s="23"/>
      <c r="H4" s="23"/>
      <c r="I4" s="23"/>
      <c r="J4" s="23"/>
      <c r="K4" s="23"/>
    </row>
    <row r="5" spans="1:11" x14ac:dyDescent="0.3">
      <c r="A5" s="39" t="s">
        <v>23</v>
      </c>
      <c r="B5" s="40">
        <v>0.997</v>
      </c>
      <c r="C5" s="23"/>
      <c r="D5" s="23"/>
      <c r="E5" s="28"/>
      <c r="F5" s="23"/>
      <c r="G5" s="23"/>
      <c r="H5" s="23"/>
      <c r="I5" s="23"/>
      <c r="J5" s="23"/>
      <c r="K5" s="23"/>
    </row>
    <row r="6" spans="1:11" x14ac:dyDescent="0.3">
      <c r="A6" s="41"/>
      <c r="B6" s="42"/>
      <c r="C6" s="43"/>
      <c r="D6" s="43"/>
      <c r="E6" s="44"/>
      <c r="F6" s="43"/>
      <c r="G6" s="43"/>
      <c r="H6" s="43"/>
      <c r="I6" s="43"/>
      <c r="J6" s="43"/>
      <c r="K6" s="43"/>
    </row>
    <row r="7" spans="1:11" x14ac:dyDescent="0.3">
      <c r="A7" s="17"/>
      <c r="B7" s="14"/>
    </row>
    <row r="8" spans="1:11" x14ac:dyDescent="0.3">
      <c r="B8" s="7" t="s">
        <v>0</v>
      </c>
      <c r="C8" s="7"/>
      <c r="D8" s="7" t="s">
        <v>1</v>
      </c>
      <c r="E8" s="25"/>
      <c r="F8" s="7"/>
      <c r="G8" s="7" t="s">
        <v>2</v>
      </c>
      <c r="H8" s="7"/>
      <c r="I8" s="7" t="s">
        <v>3</v>
      </c>
      <c r="J8" s="7"/>
      <c r="K8" s="7" t="s">
        <v>4</v>
      </c>
    </row>
    <row r="9" spans="1:11" x14ac:dyDescent="0.3">
      <c r="A9" s="17" t="s">
        <v>5</v>
      </c>
      <c r="B9" s="6">
        <v>49.61</v>
      </c>
      <c r="C9" s="7"/>
      <c r="D9" s="6">
        <v>52.02</v>
      </c>
      <c r="E9" s="26"/>
      <c r="F9" s="7"/>
      <c r="G9" s="6">
        <v>51.6</v>
      </c>
      <c r="H9" s="7"/>
      <c r="I9" s="6">
        <v>49.61</v>
      </c>
      <c r="J9" s="7"/>
      <c r="K9" s="6">
        <v>52.82</v>
      </c>
    </row>
    <row r="10" spans="1:11" s="24" customFormat="1" x14ac:dyDescent="0.3">
      <c r="A10" s="47" t="s">
        <v>17</v>
      </c>
      <c r="B10" s="48">
        <v>5</v>
      </c>
      <c r="C10" s="25"/>
      <c r="D10" s="26"/>
      <c r="E10" s="26"/>
      <c r="F10" s="25"/>
      <c r="G10" s="26"/>
      <c r="H10" s="25"/>
      <c r="I10" s="26"/>
      <c r="J10" s="25"/>
      <c r="K10" s="26"/>
    </row>
    <row r="11" spans="1:11" x14ac:dyDescent="0.3">
      <c r="A11" s="17" t="s">
        <v>10</v>
      </c>
      <c r="B11" s="16">
        <f>B9/$B$10*$B$5</f>
        <v>9.8922340000000002</v>
      </c>
      <c r="C11" s="16"/>
      <c r="D11" s="16">
        <f>D9/$B$10*$B$5</f>
        <v>10.372788</v>
      </c>
      <c r="E11" s="16"/>
      <c r="F11" s="16"/>
      <c r="G11" s="72">
        <f>G9/$B$10</f>
        <v>10.32</v>
      </c>
      <c r="H11" s="72"/>
      <c r="I11" s="72">
        <f>I9/$B$10</f>
        <v>9.9220000000000006</v>
      </c>
      <c r="J11" s="72"/>
      <c r="K11" s="72">
        <f>K9/$B$10</f>
        <v>10.564</v>
      </c>
    </row>
    <row r="12" spans="1:11" ht="15" thickBot="1" x14ac:dyDescent="0.35">
      <c r="A12" s="10"/>
      <c r="C12" s="7"/>
      <c r="D12" s="7"/>
      <c r="E12" s="25"/>
      <c r="F12" s="7"/>
      <c r="G12" s="7"/>
      <c r="H12" s="7"/>
      <c r="I12" s="7"/>
      <c r="J12" s="7"/>
      <c r="K12" s="7"/>
    </row>
    <row r="13" spans="1:11" x14ac:dyDescent="0.3">
      <c r="A13" s="17" t="s">
        <v>6</v>
      </c>
      <c r="B13" s="19">
        <v>2005954</v>
      </c>
      <c r="D13" s="19">
        <v>2116794</v>
      </c>
      <c r="E13" s="27"/>
      <c r="G13" s="19">
        <v>2074616</v>
      </c>
      <c r="H13" s="1"/>
      <c r="I13" s="19">
        <v>2016507</v>
      </c>
      <c r="J13" s="1"/>
      <c r="K13" s="19">
        <v>2155318</v>
      </c>
    </row>
    <row r="14" spans="1:11" ht="15" thickBot="1" x14ac:dyDescent="0.35">
      <c r="A14" s="17"/>
      <c r="B14" s="20">
        <v>2008497</v>
      </c>
      <c r="D14" s="20">
        <v>2134166</v>
      </c>
      <c r="E14" s="27"/>
      <c r="G14" s="21">
        <v>2085544</v>
      </c>
      <c r="H14" s="1"/>
      <c r="I14" s="21">
        <v>2024592</v>
      </c>
      <c r="J14" s="1"/>
      <c r="K14" s="21">
        <v>2154262</v>
      </c>
    </row>
    <row r="15" spans="1:11" ht="15" thickBot="1" x14ac:dyDescent="0.35">
      <c r="A15" s="17"/>
      <c r="B15" s="20">
        <v>2016008</v>
      </c>
      <c r="D15" s="21">
        <v>2125723</v>
      </c>
      <c r="E15" s="27"/>
      <c r="G15" s="1"/>
      <c r="H15" s="1"/>
      <c r="I15" s="1"/>
      <c r="J15" s="1"/>
      <c r="K15" s="1"/>
    </row>
    <row r="16" spans="1:11" x14ac:dyDescent="0.3">
      <c r="A16" s="17"/>
      <c r="B16" s="20">
        <v>2026099</v>
      </c>
      <c r="D16" s="22"/>
      <c r="E16" s="27"/>
      <c r="G16" s="1"/>
      <c r="H16" s="1"/>
      <c r="I16" s="1"/>
      <c r="J16" s="1"/>
      <c r="K16" s="1"/>
    </row>
    <row r="17" spans="1:11" ht="15" thickBot="1" x14ac:dyDescent="0.35">
      <c r="A17" s="17"/>
      <c r="B17" s="21">
        <v>2011811</v>
      </c>
      <c r="D17" s="23"/>
      <c r="E17" s="28"/>
    </row>
    <row r="18" spans="1:11" x14ac:dyDescent="0.3">
      <c r="A18" s="17" t="s">
        <v>7</v>
      </c>
      <c r="B18" s="2">
        <f>AVERAGE(B13:B17)</f>
        <v>2013673.8</v>
      </c>
      <c r="D18" s="2">
        <f>AVERAGE(D13:D15)</f>
        <v>2125561</v>
      </c>
      <c r="E18" s="29"/>
      <c r="F18" s="13" t="s">
        <v>27</v>
      </c>
      <c r="G18" s="9">
        <f>AVERAGE(G13:G17)</f>
        <v>2080080</v>
      </c>
      <c r="H18" s="10"/>
      <c r="I18" s="9">
        <f>AVERAGE(I13:I17)</f>
        <v>2020549.5</v>
      </c>
      <c r="J18" s="10"/>
      <c r="K18" s="9">
        <f>AVERAGE(K13:K17)</f>
        <v>2154790</v>
      </c>
    </row>
    <row r="19" spans="1:11" x14ac:dyDescent="0.3">
      <c r="A19" s="17" t="s">
        <v>8</v>
      </c>
      <c r="B19" s="3">
        <f>STDEV(B13:B17)/B18</f>
        <v>3.9236386784553311E-3</v>
      </c>
      <c r="D19" s="3">
        <f>STDEV(D13:D15)/D18</f>
        <v>4.086983603987392E-3</v>
      </c>
      <c r="E19" s="30"/>
      <c r="F19" s="13" t="s">
        <v>28</v>
      </c>
      <c r="G19" s="3">
        <f>STDEV(G13:G17)/G18</f>
        <v>3.7148873624123068E-3</v>
      </c>
      <c r="I19" s="3">
        <f>STDEV(I13:I17)/I18</f>
        <v>2.8294077061181808E-3</v>
      </c>
      <c r="K19" s="3">
        <f>STDEV(K13:K17)/K18</f>
        <v>3.4653249779931884E-4</v>
      </c>
    </row>
    <row r="20" spans="1:11" ht="15" thickBot="1" x14ac:dyDescent="0.35">
      <c r="A20" s="17"/>
      <c r="F20" s="12" t="s">
        <v>25</v>
      </c>
      <c r="G20" s="11">
        <f>G18/G11</f>
        <v>201558.13953488372</v>
      </c>
      <c r="I20" s="11">
        <f>I18/I11</f>
        <v>203643.36827252569</v>
      </c>
      <c r="K20" s="11">
        <f>K18/K11</f>
        <v>203974.82014388489</v>
      </c>
    </row>
    <row r="21" spans="1:11" ht="15" thickBot="1" x14ac:dyDescent="0.35">
      <c r="A21" s="17" t="s">
        <v>6</v>
      </c>
      <c r="B21" s="19">
        <v>2050241</v>
      </c>
      <c r="D21" s="19">
        <v>2163932</v>
      </c>
      <c r="E21" s="27"/>
      <c r="F21" s="13" t="s">
        <v>24</v>
      </c>
      <c r="G21" s="69">
        <f>AVERAGE(G20:K20)</f>
        <v>203058.77598376476</v>
      </c>
      <c r="H21" s="70"/>
      <c r="I21" s="70"/>
      <c r="J21" s="70"/>
      <c r="K21" s="71"/>
    </row>
    <row r="22" spans="1:11" x14ac:dyDescent="0.3">
      <c r="A22" s="17"/>
      <c r="B22" s="20">
        <v>2070852</v>
      </c>
      <c r="D22" s="20">
        <v>2155645</v>
      </c>
      <c r="E22" s="27"/>
    </row>
    <row r="23" spans="1:11" ht="15" thickBot="1" x14ac:dyDescent="0.35">
      <c r="A23" s="17"/>
      <c r="B23" s="20">
        <v>2074143</v>
      </c>
      <c r="D23" s="21"/>
      <c r="E23" s="27"/>
    </row>
    <row r="24" spans="1:11" ht="15" thickBot="1" x14ac:dyDescent="0.35">
      <c r="A24" s="17"/>
      <c r="B24" s="20">
        <v>2077915</v>
      </c>
      <c r="D24" s="22"/>
      <c r="E24" s="27"/>
    </row>
    <row r="25" spans="1:11" ht="15" thickBot="1" x14ac:dyDescent="0.35">
      <c r="A25" s="17"/>
      <c r="B25" s="21">
        <v>2087679</v>
      </c>
      <c r="D25" s="23"/>
      <c r="E25" s="28"/>
      <c r="G25" s="66" t="s">
        <v>12</v>
      </c>
      <c r="H25" s="67"/>
      <c r="I25" s="15">
        <f>G21/B32</f>
        <v>0.98392039362449712</v>
      </c>
    </row>
    <row r="26" spans="1:11" x14ac:dyDescent="0.3">
      <c r="A26" s="17" t="s">
        <v>7</v>
      </c>
      <c r="B26" s="2">
        <f>AVERAGE(B21:B25)</f>
        <v>2072166</v>
      </c>
      <c r="D26" s="2">
        <f>AVERAGE(D21:D23)</f>
        <v>2159788.5</v>
      </c>
      <c r="E26" s="29"/>
    </row>
    <row r="27" spans="1:11" x14ac:dyDescent="0.3">
      <c r="A27" s="17" t="s">
        <v>8</v>
      </c>
      <c r="B27" s="3">
        <f>STDEV(B21:B25)/B26</f>
        <v>6.652196832196664E-3</v>
      </c>
      <c r="D27" s="3">
        <f>STDEV(D21:D23)/D26</f>
        <v>2.7131332052619593E-3</v>
      </c>
      <c r="E27" s="30"/>
    </row>
    <row r="28" spans="1:11" x14ac:dyDescent="0.3">
      <c r="A28" s="17"/>
    </row>
    <row r="29" spans="1:11" x14ac:dyDescent="0.3">
      <c r="A29" s="17"/>
    </row>
    <row r="30" spans="1:11" x14ac:dyDescent="0.3">
      <c r="A30" s="18" t="s">
        <v>26</v>
      </c>
      <c r="B30" s="5">
        <f>AVERAGE(B13:B17,B21:B25)</f>
        <v>2042919.9</v>
      </c>
      <c r="C30" s="4"/>
      <c r="D30" s="5">
        <f>AVERAGE(D13:D17,D21:D25)</f>
        <v>2139252</v>
      </c>
      <c r="E30" s="31"/>
    </row>
    <row r="31" spans="1:11" ht="15" thickBot="1" x14ac:dyDescent="0.35">
      <c r="A31" s="18" t="s">
        <v>25</v>
      </c>
      <c r="B31" s="11">
        <f>B30/B11</f>
        <v>206517.54699696752</v>
      </c>
      <c r="C31" s="11"/>
      <c r="D31" s="11">
        <f>D30/D11</f>
        <v>206236.93456378364</v>
      </c>
      <c r="E31" s="32"/>
    </row>
    <row r="32" spans="1:11" ht="15" thickBot="1" x14ac:dyDescent="0.35">
      <c r="A32" s="18" t="s">
        <v>24</v>
      </c>
      <c r="B32" s="69">
        <f>AVERAGE(B31:D31)</f>
        <v>206377.24078037558</v>
      </c>
      <c r="C32" s="70"/>
      <c r="D32" s="71"/>
      <c r="E32" s="33"/>
      <c r="G32" s="10"/>
    </row>
    <row r="33" spans="1:11" ht="15" thickBot="1" x14ac:dyDescent="0.35">
      <c r="A33" s="18" t="s">
        <v>9</v>
      </c>
      <c r="B33" s="8">
        <f>STDEV(B13:B17,B21:B25)/B30</f>
        <v>1.5956089566454099E-2</v>
      </c>
      <c r="C33" s="8"/>
      <c r="D33" s="8">
        <f>STDEV(D13:D17,D21:D25)/D30</f>
        <v>9.3230116978439432E-3</v>
      </c>
      <c r="E33" s="34"/>
    </row>
    <row r="34" spans="1:11" ht="15" thickBot="1" x14ac:dyDescent="0.35">
      <c r="A34" s="17" t="s">
        <v>11</v>
      </c>
      <c r="B34" s="63">
        <f>(B31-D31)/B31</f>
        <v>1.3587825212159844E-3</v>
      </c>
      <c r="C34" s="64"/>
      <c r="D34" s="65"/>
      <c r="E34" s="35"/>
    </row>
    <row r="35" spans="1:11" x14ac:dyDescent="0.3">
      <c r="F35" s="49"/>
      <c r="G35" s="50"/>
      <c r="H35" s="50"/>
      <c r="I35" s="50"/>
      <c r="J35" s="50"/>
      <c r="K35" s="51"/>
    </row>
    <row r="36" spans="1:11" x14ac:dyDescent="0.3">
      <c r="F36" s="52" t="s">
        <v>18</v>
      </c>
      <c r="G36" s="53"/>
      <c r="H36" s="53"/>
      <c r="I36" s="54"/>
      <c r="J36" s="39" t="s">
        <v>19</v>
      </c>
      <c r="K36" s="55"/>
    </row>
    <row r="37" spans="1:11" x14ac:dyDescent="0.3">
      <c r="F37" s="56"/>
      <c r="G37" s="57"/>
      <c r="H37" s="57"/>
      <c r="I37" s="57"/>
      <c r="J37" s="57"/>
      <c r="K37" s="58"/>
    </row>
    <row r="38" spans="1:11" x14ac:dyDescent="0.3">
      <c r="F38" s="56"/>
      <c r="G38" s="57"/>
      <c r="H38" s="57"/>
      <c r="I38" s="57"/>
      <c r="J38" s="57"/>
      <c r="K38" s="58"/>
    </row>
    <row r="39" spans="1:11" x14ac:dyDescent="0.3">
      <c r="F39" s="56"/>
      <c r="G39" s="54"/>
      <c r="H39" s="57"/>
      <c r="I39" s="57"/>
      <c r="J39" s="57"/>
      <c r="K39" s="58"/>
    </row>
    <row r="40" spans="1:11" x14ac:dyDescent="0.3">
      <c r="F40" s="52" t="s">
        <v>20</v>
      </c>
      <c r="G40" s="59"/>
      <c r="H40" s="59"/>
      <c r="I40" s="57"/>
      <c r="J40" s="39" t="s">
        <v>19</v>
      </c>
      <c r="K40" s="55"/>
    </row>
    <row r="41" spans="1:11" x14ac:dyDescent="0.3">
      <c r="F41" s="60"/>
      <c r="G41" s="61"/>
      <c r="H41" s="61"/>
      <c r="I41" s="61"/>
      <c r="J41" s="61"/>
      <c r="K41" s="62"/>
    </row>
  </sheetData>
  <mergeCells count="4">
    <mergeCell ref="B34:D34"/>
    <mergeCell ref="G21:K21"/>
    <mergeCell ref="B32:D32"/>
    <mergeCell ref="G25:H25"/>
  </mergeCells>
  <pageMargins left="0.7" right="0.7" top="0.75" bottom="0.75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Mwaura</dc:creator>
  <cp:lastModifiedBy>Nicholas Mwaura</cp:lastModifiedBy>
  <cp:lastPrinted>2018-02-21T14:37:40Z</cp:lastPrinted>
  <dcterms:created xsi:type="dcterms:W3CDTF">2018-02-06T13:36:56Z</dcterms:created>
  <dcterms:modified xsi:type="dcterms:W3CDTF">2018-02-22T11:35:25Z</dcterms:modified>
</cp:coreProperties>
</file>