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/>
  </bookViews>
  <sheets>
    <sheet name="SST" sheetId="1" r:id="rId1"/>
    <sheet name="Salbutamol " sheetId="2" r:id="rId2"/>
    <sheet name="Salbutamol  1" sheetId="3" r:id="rId3"/>
  </sheets>
  <externalReferences>
    <externalReference r:id="rId4"/>
  </externalReferences>
  <definedNames>
    <definedName name="_xlnm.Print_Area" localSheetId="1">'Salbutamol '!$A$1:$H$81</definedName>
    <definedName name="_xlnm.Print_Area" localSheetId="2">'Salbutamol  1'!$A$1:$F$49</definedName>
    <definedName name="_xlnm.Print_Area" localSheetId="0">SST!$A$1:$G$61</definedName>
  </definedNames>
  <calcPr calcId="145621"/>
</workbook>
</file>

<file path=xl/calcChain.xml><?xml version="1.0" encoding="utf-8"?>
<calcChain xmlns="http://schemas.openxmlformats.org/spreadsheetml/2006/main">
  <c r="C35" i="3" l="1"/>
  <c r="C37" i="3"/>
  <c r="D33" i="3" l="1"/>
  <c r="C33" i="3"/>
  <c r="B33" i="3"/>
  <c r="B18" i="3"/>
  <c r="C77" i="2"/>
  <c r="H72" i="2"/>
  <c r="G72" i="2"/>
  <c r="B69" i="2"/>
  <c r="H68" i="2"/>
  <c r="G68" i="2"/>
  <c r="H64" i="2"/>
  <c r="G64" i="2"/>
  <c r="B58" i="2"/>
  <c r="E56" i="2"/>
  <c r="B55" i="2"/>
  <c r="B45" i="2"/>
  <c r="D48" i="2" s="1"/>
  <c r="F42" i="2"/>
  <c r="D42" i="2"/>
  <c r="G41" i="2"/>
  <c r="E41" i="2"/>
  <c r="B34" i="2"/>
  <c r="F44" i="2" s="1"/>
  <c r="B30" i="2"/>
  <c r="B53" i="1"/>
  <c r="E51" i="1"/>
  <c r="D51" i="1"/>
  <c r="C51" i="1"/>
  <c r="B51" i="1"/>
  <c r="B52" i="1" s="1"/>
  <c r="B32" i="1"/>
  <c r="E30" i="1"/>
  <c r="C30" i="1"/>
  <c r="B30" i="1"/>
  <c r="B31" i="1" s="1"/>
  <c r="D49" i="2" l="1"/>
  <c r="G38" i="2"/>
  <c r="F45" i="2"/>
  <c r="F46" i="2" s="1"/>
  <c r="D44" i="2"/>
  <c r="D45" i="2" s="1"/>
  <c r="E38" i="2" s="1"/>
  <c r="G39" i="2" l="1"/>
  <c r="G40" i="2"/>
  <c r="D46" i="2"/>
  <c r="E39" i="2"/>
  <c r="E40" i="2"/>
  <c r="C39" i="3"/>
  <c r="B57" i="2" s="1"/>
  <c r="D58" i="2" s="1"/>
  <c r="G42" i="2" l="1"/>
  <c r="D50" i="2"/>
  <c r="D51" i="2" s="1"/>
  <c r="D52" i="2"/>
  <c r="E42" i="2"/>
  <c r="B70" i="2"/>
  <c r="G67" i="2" l="1"/>
  <c r="H67" i="2" s="1"/>
  <c r="G61" i="2"/>
  <c r="H61" i="2" s="1"/>
  <c r="G63" i="2"/>
  <c r="H63" i="2" s="1"/>
  <c r="G62" i="2"/>
  <c r="H62" i="2" s="1"/>
  <c r="G65" i="2"/>
  <c r="H65" i="2" s="1"/>
  <c r="G70" i="2"/>
  <c r="H70" i="2" s="1"/>
  <c r="G69" i="2"/>
  <c r="H69" i="2" s="1"/>
  <c r="G66" i="2"/>
  <c r="H66" i="2" s="1"/>
  <c r="G71" i="2"/>
  <c r="H71" i="2" s="1"/>
  <c r="H75" i="2" l="1"/>
  <c r="H73" i="2"/>
  <c r="G77" i="2" s="1"/>
  <c r="H74" i="2" l="1"/>
</calcChain>
</file>

<file path=xl/sharedStrings.xml><?xml version="1.0" encoding="utf-8"?>
<sst xmlns="http://schemas.openxmlformats.org/spreadsheetml/2006/main" count="178" uniqueCount="121">
  <si>
    <t>HPLC System Suitability Report</t>
  </si>
  <si>
    <t>Analysis Data</t>
  </si>
  <si>
    <t>Assay</t>
  </si>
  <si>
    <t>Sample(s)</t>
  </si>
  <si>
    <t>Reference Substance:</t>
  </si>
  <si>
    <t>Salbumol</t>
  </si>
  <si>
    <t>% age Purity:</t>
  </si>
  <si>
    <t>NQDQ201508057</t>
  </si>
  <si>
    <t>Weight (mg):</t>
  </si>
  <si>
    <t>Salbutamol Sulphate</t>
  </si>
  <si>
    <t>Standard Conc (mg/mL):</t>
  </si>
  <si>
    <t>Salbutamol Sulphate equivalent to Salbutamol BP 2 mg</t>
  </si>
  <si>
    <t>2015-08-07 10:50:54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</si>
  <si>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</si>
  <si>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</si>
  <si>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</si>
  <si>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</si>
  <si>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</si>
  <si>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</si>
  <si>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</si>
  <si>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</si>
  <si>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</si>
  <si>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</si>
  <si>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</si>
  <si>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</si>
  <si>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</si>
  <si>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</si>
  <si>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</si>
  <si>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</si>
  <si>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</si>
  <si>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</si>
  <si>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</si>
  <si>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</si>
  <si>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</si>
  <si>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</si>
  <si>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</si>
  <si>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</si>
  <si>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</si>
  <si>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</si>
  <si>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</si>
  <si>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</si>
  <si>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</si>
  <si>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</si>
  <si>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</si>
  <si>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</si>
  <si>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</si>
  <si>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</si>
  <si>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</si>
  <si>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</si>
  <si>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</si>
  <si>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</si>
  <si>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</si>
  <si>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</si>
  <si>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</si>
  <si>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</si>
  <si>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</si>
  <si>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</si>
  <si>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</si>
  <si>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</si>
  <si>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</si>
  <si>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</si>
  <si>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</si>
  <si>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</si>
  <si>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</si>
  <si>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</si>
  <si>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</si>
  <si>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</si>
  <si>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</si>
  <si>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</si>
  <si>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</si>
  <si>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</si>
  <si>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</si>
  <si>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</si>
  <si>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</si>
  <si>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</si>
  <si>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</si>
  <si>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</si>
  <si>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</si>
  <si>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</si>
  <si>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</si>
  <si>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</si>
  <si>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</si>
  <si>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</si>
  <si>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</si>
  <si>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</si>
  <si>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</si>
  <si>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</si>
  <si>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</si>
  <si>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</si>
  <si>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</si>
  <si>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</si>
  <si>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</si>
  <si>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</si>
  <si>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</si>
  <si>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</si>
  <si>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</si>
  <si>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</si>
  <si>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</si>
  <si>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</si>
  <si>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</si>
  <si>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</si>
  <si>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</si>
  <si>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</si>
  <si>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</si>
  <si>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</si>
  <si>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Relative Density Test Report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</si>
  <si>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</si>
  <si>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</si>
  <si>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</si>
  <si>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</si>
  <si>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</si>
  <si>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</si>
  <si>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SALBUMOL</t>
  </si>
  <si>
    <t>NDQD201508057</t>
  </si>
  <si>
    <t>Salbutamol sulphate</t>
  </si>
  <si>
    <t>Sulbutamol sulphate BP equivalent to Salbutamol BP 2 mg</t>
  </si>
  <si>
    <t>22/09/2015</t>
  </si>
  <si>
    <t>Dr. Sarah Mwangi</t>
  </si>
  <si>
    <t>S8-2</t>
  </si>
  <si>
    <t>29th September 2015</t>
  </si>
  <si>
    <t>29/09/205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</si>
</sst>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0.0000000"/>
    <numFmt numFmtId="174" formatCode="[$-409]d/mmm/yy;@"/>
  </numFmts>
  <fonts count="2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u/>
      <sz val="14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4" fillId="2" borderId="0" xfId="0" applyFont="1" applyFill="1"/>
    <xf numFmtId="2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3" borderId="3" xfId="0" applyFont="1" applyFill="1" applyBorder="1" applyAlignment="1" applyProtection="1">
      <alignment horizontal="center"/>
      <protection locked="0"/>
    </xf>
    <xf numFmtId="2" fontId="6" fillId="3" borderId="3" xfId="0" applyNumberFormat="1" applyFont="1" applyFill="1" applyBorder="1" applyAlignment="1" applyProtection="1">
      <alignment horizontal="center"/>
      <protection locked="0"/>
    </xf>
    <xf numFmtId="2" fontId="6" fillId="3" borderId="4" xfId="0" applyNumberFormat="1" applyFont="1" applyFill="1" applyBorder="1" applyAlignment="1" applyProtection="1">
      <alignment horizontal="center"/>
      <protection locked="0"/>
    </xf>
    <xf numFmtId="0" fontId="6" fillId="3" borderId="5" xfId="0" applyFont="1" applyFill="1" applyBorder="1" applyAlignment="1" applyProtection="1">
      <alignment horizontal="center"/>
      <protection locked="0"/>
    </xf>
    <xf numFmtId="2" fontId="6" fillId="3" borderId="5" xfId="0" applyNumberFormat="1" applyFont="1" applyFill="1" applyBorder="1" applyAlignment="1" applyProtection="1">
      <alignment horizontal="center"/>
      <protection locked="0"/>
    </xf>
    <xf numFmtId="0" fontId="5" fillId="2" borderId="4" xfId="0" applyFont="1" applyFill="1" applyBorder="1"/>
    <xf numFmtId="1" fontId="4" fillId="4" borderId="2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0" fontId="5" fillId="2" borderId="3" xfId="0" applyFont="1" applyFill="1" applyBorder="1"/>
    <xf numFmtId="10" fontId="4" fillId="5" borderId="1" xfId="0" applyNumberFormat="1" applyFont="1" applyFill="1" applyBorder="1" applyAlignment="1">
      <alignment horizontal="center"/>
    </xf>
    <xf numFmtId="165" fontId="4" fillId="2" borderId="0" xfId="0" applyNumberFormat="1" applyFont="1" applyFill="1" applyAlignment="1">
      <alignment horizontal="center"/>
    </xf>
    <xf numFmtId="0" fontId="5" fillId="2" borderId="6" xfId="0" applyFont="1" applyFill="1" applyBorder="1"/>
    <xf numFmtId="0" fontId="5" fillId="2" borderId="5" xfId="0" applyFont="1" applyFill="1" applyBorder="1"/>
    <xf numFmtId="0" fontId="4" fillId="4" borderId="1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5" fillId="2" borderId="7" xfId="0" applyFont="1" applyFill="1" applyBorder="1"/>
    <xf numFmtId="0" fontId="5" fillId="2" borderId="8" xfId="0" applyFont="1" applyFill="1" applyBorder="1"/>
    <xf numFmtId="0" fontId="5" fillId="2" borderId="0" xfId="0" applyFont="1" applyFill="1"/>
    <xf numFmtId="0" fontId="5" fillId="2" borderId="0" xfId="0" applyFont="1" applyFill="1" applyAlignment="1" applyProtection="1">
      <alignment horizontal="left"/>
      <protection locked="0"/>
    </xf>
    <xf numFmtId="0" fontId="5" fillId="2" borderId="0" xfId="0" applyFont="1" applyFill="1" applyProtection="1">
      <protection locked="0"/>
    </xf>
    <xf numFmtId="0" fontId="5" fillId="2" borderId="0" xfId="0" applyFont="1" applyFill="1" applyProtection="1">
      <protection locked="0"/>
    </xf>
    <xf numFmtId="0" fontId="5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4" fillId="2" borderId="0" xfId="0" applyFont="1" applyFill="1" applyAlignment="1">
      <alignment horizontal="right"/>
    </xf>
    <xf numFmtId="0" fontId="5" fillId="2" borderId="0" xfId="0" applyFont="1" applyFill="1"/>
    <xf numFmtId="2" fontId="4" fillId="2" borderId="47" xfId="0" applyNumberFormat="1" applyFont="1" applyFill="1" applyBorder="1" applyAlignment="1">
      <alignment horizontal="center" wrapText="1"/>
    </xf>
    <xf numFmtId="2" fontId="4" fillId="2" borderId="41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5" fillId="3" borderId="51" xfId="0" applyNumberFormat="1" applyFont="1" applyFill="1" applyBorder="1" applyAlignment="1" applyProtection="1">
      <alignment horizontal="center"/>
      <protection locked="0"/>
    </xf>
    <xf numFmtId="164" fontId="5" fillId="3" borderId="22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5" fillId="2" borderId="13" xfId="0" applyNumberFormat="1" applyFont="1" applyFill="1" applyBorder="1" applyAlignment="1">
      <alignment horizontal="center"/>
    </xf>
    <xf numFmtId="164" fontId="5" fillId="3" borderId="23" xfId="0" applyNumberFormat="1" applyFont="1" applyFill="1" applyBorder="1" applyAlignment="1" applyProtection="1">
      <alignment horizontal="center"/>
      <protection locked="0"/>
    </xf>
    <xf numFmtId="164" fontId="5" fillId="2" borderId="0" xfId="0" applyNumberFormat="1" applyFont="1" applyFill="1" applyAlignment="1">
      <alignment horizontal="center"/>
    </xf>
    <xf numFmtId="164" fontId="5" fillId="2" borderId="14" xfId="0" applyNumberFormat="1" applyFont="1" applyFill="1" applyBorder="1" applyAlignment="1">
      <alignment horizontal="center"/>
    </xf>
    <xf numFmtId="173" fontId="4" fillId="5" borderId="51" xfId="0" applyNumberFormat="1" applyFont="1" applyFill="1" applyBorder="1" applyAlignment="1">
      <alignment horizontal="center"/>
    </xf>
    <xf numFmtId="173" fontId="1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2" fontId="5" fillId="2" borderId="51" xfId="0" applyNumberFormat="1" applyFont="1" applyFill="1" applyBorder="1" applyAlignment="1">
      <alignment horizontal="center"/>
    </xf>
    <xf numFmtId="173" fontId="5" fillId="2" borderId="51" xfId="0" applyNumberFormat="1" applyFont="1" applyFill="1" applyBorder="1" applyAlignment="1">
      <alignment horizontal="center"/>
    </xf>
    <xf numFmtId="173" fontId="2" fillId="2" borderId="0" xfId="0" applyNumberFormat="1" applyFont="1" applyFill="1" applyAlignment="1">
      <alignment horizontal="center"/>
    </xf>
    <xf numFmtId="173" fontId="5" fillId="2" borderId="0" xfId="0" applyNumberFormat="1" applyFont="1" applyFill="1" applyAlignment="1">
      <alignment horizontal="center"/>
    </xf>
    <xf numFmtId="173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5" fillId="2" borderId="51" xfId="0" applyNumberFormat="1" applyFont="1" applyFill="1" applyBorder="1" applyAlignment="1">
      <alignment horizontal="center" wrapText="1"/>
    </xf>
    <xf numFmtId="172" fontId="4" fillId="5" borderId="49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72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0" xfId="0" applyFont="1" applyFill="1"/>
    <xf numFmtId="0" fontId="5" fillId="2" borderId="0" xfId="0" applyFont="1" applyFill="1"/>
    <xf numFmtId="0" fontId="5" fillId="2" borderId="7" xfId="0" applyFont="1" applyFill="1" applyBorder="1"/>
    <xf numFmtId="0" fontId="4" fillId="2" borderId="11" xfId="0" applyFont="1" applyFill="1" applyBorder="1"/>
    <xf numFmtId="0" fontId="4" fillId="2" borderId="0" xfId="0" applyFont="1" applyFill="1"/>
    <xf numFmtId="0" fontId="5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2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5" fillId="2" borderId="0" xfId="0" applyFont="1" applyFill="1" applyProtection="1">
      <protection locked="0"/>
    </xf>
    <xf numFmtId="174" fontId="5" fillId="2" borderId="0" xfId="0" applyNumberFormat="1" applyFont="1" applyFill="1" applyProtection="1">
      <protection locked="0"/>
    </xf>
    <xf numFmtId="168" fontId="8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4" fillId="2" borderId="47" xfId="0" applyFont="1" applyFill="1" applyBorder="1" applyAlignment="1">
      <alignment horizontal="center"/>
    </xf>
    <xf numFmtId="0" fontId="14" fillId="2" borderId="48" xfId="0" applyFont="1" applyFill="1" applyBorder="1" applyAlignment="1">
      <alignment horizontal="center"/>
    </xf>
    <xf numFmtId="0" fontId="14" fillId="2" borderId="49" xfId="0" applyFont="1" applyFill="1" applyBorder="1" applyAlignment="1">
      <alignment horizontal="center"/>
    </xf>
    <xf numFmtId="0" fontId="16" fillId="3" borderId="0" xfId="0" applyFont="1" applyFill="1" applyAlignment="1" applyProtection="1">
      <alignment horizontal="left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7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14" fillId="2" borderId="47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164" fontId="16" fillId="3" borderId="25" xfId="0" applyNumberFormat="1" applyFont="1" applyFill="1" applyBorder="1" applyAlignment="1" applyProtection="1">
      <alignment horizontal="center" vertical="center"/>
      <protection locked="0"/>
    </xf>
    <xf numFmtId="164" fontId="16" fillId="3" borderId="26" xfId="0" applyNumberFormat="1" applyFont="1" applyFill="1" applyBorder="1" applyAlignment="1" applyProtection="1">
      <alignment horizontal="center" vertical="center"/>
      <protection locked="0"/>
    </xf>
    <xf numFmtId="164" fontId="16" fillId="3" borderId="27" xfId="0" applyNumberFormat="1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view="pageBreakPreview" topLeftCell="A19" zoomScale="60" zoomScaleNormal="100" workbookViewId="0">
      <selection activeCell="C39" sqref="C3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37" t="s">
        <v>0</v>
      </c>
      <c r="B15" s="237"/>
      <c r="C15" s="237"/>
      <c r="D15" s="237"/>
      <c r="E15" s="23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12069499</v>
      </c>
      <c r="C24" s="18">
        <v>6480.75</v>
      </c>
      <c r="D24" s="19">
        <v>1.1499999999999999</v>
      </c>
      <c r="E24" s="20">
        <v>9.1199999999999992</v>
      </c>
    </row>
    <row r="25" spans="1:6" ht="16.5" customHeight="1" x14ac:dyDescent="0.3">
      <c r="A25" s="17">
        <v>2</v>
      </c>
      <c r="B25" s="18">
        <v>11918698</v>
      </c>
      <c r="C25" s="18">
        <v>6494.23</v>
      </c>
      <c r="D25" s="19">
        <v>1.1399999999999999</v>
      </c>
      <c r="E25" s="19">
        <v>9.06</v>
      </c>
    </row>
    <row r="26" spans="1:6" ht="16.5" customHeight="1" x14ac:dyDescent="0.3">
      <c r="A26" s="17">
        <v>3</v>
      </c>
      <c r="B26" s="18">
        <v>12049186</v>
      </c>
      <c r="C26" s="18">
        <v>6457.31</v>
      </c>
      <c r="D26" s="19">
        <v>1</v>
      </c>
      <c r="E26" s="19">
        <v>9.1</v>
      </c>
    </row>
    <row r="27" spans="1:6" ht="16.5" customHeight="1" x14ac:dyDescent="0.3">
      <c r="A27" s="17">
        <v>4</v>
      </c>
      <c r="B27" s="18">
        <v>12109173</v>
      </c>
      <c r="C27" s="18">
        <v>6413.14</v>
      </c>
      <c r="D27" s="19">
        <v>13</v>
      </c>
      <c r="E27" s="19">
        <v>9.15</v>
      </c>
    </row>
    <row r="28" spans="1:6" ht="16.5" customHeight="1" x14ac:dyDescent="0.3">
      <c r="A28" s="17">
        <v>5</v>
      </c>
      <c r="B28" s="18">
        <v>12199100</v>
      </c>
      <c r="C28" s="18">
        <v>6455.2</v>
      </c>
      <c r="D28" s="19">
        <v>1.1499999999999999</v>
      </c>
      <c r="E28" s="19">
        <v>9.24</v>
      </c>
    </row>
    <row r="29" spans="1:6" ht="16.5" customHeight="1" x14ac:dyDescent="0.3">
      <c r="A29" s="17">
        <v>6</v>
      </c>
      <c r="B29" s="21">
        <v>12281860</v>
      </c>
      <c r="C29" s="21">
        <v>6491.39</v>
      </c>
      <c r="D29" s="22">
        <v>1.1399999999999999</v>
      </c>
      <c r="E29" s="22">
        <v>9.33</v>
      </c>
    </row>
    <row r="30" spans="1:6" ht="16.5" customHeight="1" x14ac:dyDescent="0.3">
      <c r="A30" s="23" t="s">
        <v>18</v>
      </c>
      <c r="B30" s="24">
        <f>AVERAGE(B24:B29)</f>
        <v>12104586</v>
      </c>
      <c r="C30" s="25">
        <f>AVERAGE(C24:C29)</f>
        <v>6465.336666666667</v>
      </c>
      <c r="D30" s="26">
        <v>1.1299999999999999</v>
      </c>
      <c r="E30" s="26">
        <f>AVERAGE(E24:E29)</f>
        <v>9.1666666666666661</v>
      </c>
    </row>
    <row r="31" spans="1:6" ht="16.5" customHeight="1" x14ac:dyDescent="0.3">
      <c r="A31" s="27" t="s">
        <v>19</v>
      </c>
      <c r="B31" s="28">
        <f>(STDEV(B24:B29)/B30)</f>
        <v>1.0399741169829795E-2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38" t="s">
        <v>26</v>
      </c>
      <c r="C59" s="23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 t="s">
        <v>117</v>
      </c>
      <c r="E60" s="48" t="s">
        <v>119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40" zoomScale="50" zoomScaleNormal="75" zoomScaleSheetLayoutView="50" workbookViewId="0">
      <selection activeCell="G52" sqref="G52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39" t="s">
        <v>31</v>
      </c>
      <c r="B1" s="239"/>
      <c r="C1" s="239"/>
      <c r="D1" s="239"/>
      <c r="E1" s="239"/>
      <c r="F1" s="239"/>
      <c r="G1" s="239"/>
      <c r="H1" s="239"/>
    </row>
    <row r="2" spans="1:8" x14ac:dyDescent="0.25">
      <c r="A2" s="239"/>
      <c r="B2" s="239"/>
      <c r="C2" s="239"/>
      <c r="D2" s="239"/>
      <c r="E2" s="239"/>
      <c r="F2" s="239"/>
      <c r="G2" s="239"/>
      <c r="H2" s="239"/>
    </row>
    <row r="3" spans="1:8" x14ac:dyDescent="0.25">
      <c r="A3" s="239"/>
      <c r="B3" s="239"/>
      <c r="C3" s="239"/>
      <c r="D3" s="239"/>
      <c r="E3" s="239"/>
      <c r="F3" s="239"/>
      <c r="G3" s="239"/>
      <c r="H3" s="239"/>
    </row>
    <row r="4" spans="1:8" x14ac:dyDescent="0.25">
      <c r="A4" s="239"/>
      <c r="B4" s="239"/>
      <c r="C4" s="239"/>
      <c r="D4" s="239"/>
      <c r="E4" s="239"/>
      <c r="F4" s="239"/>
      <c r="G4" s="239"/>
      <c r="H4" s="239"/>
    </row>
    <row r="5" spans="1:8" x14ac:dyDescent="0.25">
      <c r="A5" s="239"/>
      <c r="B5" s="239"/>
      <c r="C5" s="239"/>
      <c r="D5" s="239"/>
      <c r="E5" s="239"/>
      <c r="F5" s="239"/>
      <c r="G5" s="239"/>
      <c r="H5" s="239"/>
    </row>
    <row r="6" spans="1:8" x14ac:dyDescent="0.25">
      <c r="A6" s="239"/>
      <c r="B6" s="239"/>
      <c r="C6" s="239"/>
      <c r="D6" s="239"/>
      <c r="E6" s="239"/>
      <c r="F6" s="239"/>
      <c r="G6" s="239"/>
      <c r="H6" s="239"/>
    </row>
    <row r="7" spans="1:8" x14ac:dyDescent="0.25">
      <c r="A7" s="239"/>
      <c r="B7" s="239"/>
      <c r="C7" s="239"/>
      <c r="D7" s="239"/>
      <c r="E7" s="239"/>
      <c r="F7" s="239"/>
      <c r="G7" s="239"/>
      <c r="H7" s="239"/>
    </row>
    <row r="8" spans="1:8" x14ac:dyDescent="0.25">
      <c r="A8" s="240" t="s">
        <v>32</v>
      </c>
      <c r="B8" s="240"/>
      <c r="C8" s="240"/>
      <c r="D8" s="240"/>
      <c r="E8" s="240"/>
      <c r="F8" s="240"/>
      <c r="G8" s="240"/>
      <c r="H8" s="240"/>
    </row>
    <row r="9" spans="1:8" x14ac:dyDescent="0.25">
      <c r="A9" s="240"/>
      <c r="B9" s="240"/>
      <c r="C9" s="240"/>
      <c r="D9" s="240"/>
      <c r="E9" s="240"/>
      <c r="F9" s="240"/>
      <c r="G9" s="240"/>
      <c r="H9" s="240"/>
    </row>
    <row r="10" spans="1:8" x14ac:dyDescent="0.25">
      <c r="A10" s="240"/>
      <c r="B10" s="240"/>
      <c r="C10" s="240"/>
      <c r="D10" s="240"/>
      <c r="E10" s="240"/>
      <c r="F10" s="240"/>
      <c r="G10" s="240"/>
      <c r="H10" s="240"/>
    </row>
    <row r="11" spans="1:8" x14ac:dyDescent="0.25">
      <c r="A11" s="240"/>
      <c r="B11" s="240"/>
      <c r="C11" s="240"/>
      <c r="D11" s="240"/>
      <c r="E11" s="240"/>
      <c r="F11" s="240"/>
      <c r="G11" s="240"/>
      <c r="H11" s="240"/>
    </row>
    <row r="12" spans="1:8" x14ac:dyDescent="0.25">
      <c r="A12" s="240"/>
      <c r="B12" s="240"/>
      <c r="C12" s="240"/>
      <c r="D12" s="240"/>
      <c r="E12" s="240"/>
      <c r="F12" s="240"/>
      <c r="G12" s="240"/>
      <c r="H12" s="240"/>
    </row>
    <row r="13" spans="1:8" x14ac:dyDescent="0.25">
      <c r="A13" s="240"/>
      <c r="B13" s="240"/>
      <c r="C13" s="240"/>
      <c r="D13" s="240"/>
      <c r="E13" s="240"/>
      <c r="F13" s="240"/>
      <c r="G13" s="240"/>
      <c r="H13" s="240"/>
    </row>
    <row r="14" spans="1:8" x14ac:dyDescent="0.25">
      <c r="A14" s="240"/>
      <c r="B14" s="240"/>
      <c r="C14" s="240"/>
      <c r="D14" s="240"/>
      <c r="E14" s="240"/>
      <c r="F14" s="240"/>
      <c r="G14" s="240"/>
      <c r="H14" s="240"/>
    </row>
    <row r="15" spans="1:8" ht="19.5" customHeight="1" x14ac:dyDescent="0.25"/>
    <row r="16" spans="1:8" ht="19.5" customHeight="1" x14ac:dyDescent="0.3">
      <c r="A16" s="242" t="s">
        <v>33</v>
      </c>
      <c r="B16" s="243"/>
      <c r="C16" s="243"/>
      <c r="D16" s="243"/>
      <c r="E16" s="243"/>
      <c r="F16" s="243"/>
      <c r="G16" s="243"/>
      <c r="H16" s="244"/>
    </row>
    <row r="17" spans="1:14" ht="20.25" customHeight="1" x14ac:dyDescent="0.25">
      <c r="A17" s="241" t="s">
        <v>34</v>
      </c>
      <c r="B17" s="241"/>
      <c r="C17" s="241"/>
      <c r="D17" s="241"/>
      <c r="E17" s="241"/>
      <c r="F17" s="241"/>
      <c r="G17" s="241"/>
      <c r="H17" s="241"/>
    </row>
    <row r="18" spans="1:14" ht="26.25" customHeight="1" x14ac:dyDescent="0.4">
      <c r="A18" s="54" t="s">
        <v>35</v>
      </c>
      <c r="B18" s="245" t="s">
        <v>5</v>
      </c>
      <c r="C18" s="245"/>
    </row>
    <row r="19" spans="1:14" ht="26.25" customHeight="1" x14ac:dyDescent="0.4">
      <c r="A19" s="54" t="s">
        <v>36</v>
      </c>
      <c r="B19" s="155" t="s">
        <v>7</v>
      </c>
      <c r="C19" s="178">
        <v>17</v>
      </c>
    </row>
    <row r="20" spans="1:14" ht="26.25" customHeight="1" x14ac:dyDescent="0.4">
      <c r="A20" s="54" t="s">
        <v>37</v>
      </c>
      <c r="B20" s="155" t="s">
        <v>9</v>
      </c>
      <c r="C20" s="156"/>
    </row>
    <row r="21" spans="1:14" ht="26.25" customHeight="1" x14ac:dyDescent="0.4">
      <c r="A21" s="54" t="s">
        <v>38</v>
      </c>
      <c r="B21" s="246" t="s">
        <v>11</v>
      </c>
      <c r="C21" s="246"/>
      <c r="D21" s="246"/>
      <c r="E21" s="246"/>
      <c r="F21" s="246"/>
      <c r="G21" s="246"/>
      <c r="H21" s="246"/>
      <c r="I21" s="246"/>
    </row>
    <row r="22" spans="1:14" ht="26.25" customHeight="1" x14ac:dyDescent="0.4">
      <c r="A22" s="54" t="s">
        <v>39</v>
      </c>
      <c r="B22" s="157">
        <v>42256</v>
      </c>
      <c r="C22" s="156"/>
      <c r="D22" s="156"/>
      <c r="E22" s="156"/>
      <c r="F22" s="156"/>
      <c r="G22" s="156"/>
      <c r="H22" s="156"/>
      <c r="I22" s="156"/>
    </row>
    <row r="23" spans="1:14" ht="26.25" customHeight="1" x14ac:dyDescent="0.4">
      <c r="A23" s="54" t="s">
        <v>40</v>
      </c>
      <c r="B23" s="157" t="s">
        <v>120</v>
      </c>
      <c r="C23" s="156"/>
      <c r="D23" s="156"/>
      <c r="E23" s="156"/>
      <c r="F23" s="156"/>
      <c r="G23" s="156"/>
      <c r="H23" s="156"/>
      <c r="I23" s="156"/>
    </row>
    <row r="24" spans="1:14" ht="18.75" x14ac:dyDescent="0.3">
      <c r="A24" s="54"/>
      <c r="B24" s="56"/>
    </row>
    <row r="25" spans="1:14" ht="18.75" x14ac:dyDescent="0.3">
      <c r="A25" s="52" t="s">
        <v>1</v>
      </c>
      <c r="B25" s="56"/>
    </row>
    <row r="26" spans="1:14" ht="26.25" customHeight="1" x14ac:dyDescent="0.4">
      <c r="A26" s="57" t="s">
        <v>4</v>
      </c>
      <c r="B26" s="245" t="s">
        <v>9</v>
      </c>
      <c r="C26" s="245"/>
    </row>
    <row r="27" spans="1:14" ht="26.25" customHeight="1" x14ac:dyDescent="0.4">
      <c r="A27" s="59" t="s">
        <v>41</v>
      </c>
      <c r="B27" s="246" t="s">
        <v>118</v>
      </c>
      <c r="C27" s="246"/>
    </row>
    <row r="28" spans="1:14" ht="27" customHeight="1" x14ac:dyDescent="0.4">
      <c r="A28" s="59" t="s">
        <v>6</v>
      </c>
      <c r="B28" s="154">
        <v>100.35</v>
      </c>
    </row>
    <row r="29" spans="1:14" s="10" customFormat="1" ht="27" customHeight="1" x14ac:dyDescent="0.4">
      <c r="A29" s="59" t="s">
        <v>42</v>
      </c>
      <c r="B29" s="153"/>
      <c r="C29" s="256" t="s">
        <v>43</v>
      </c>
      <c r="D29" s="257"/>
      <c r="E29" s="257"/>
      <c r="F29" s="257"/>
      <c r="G29" s="257"/>
      <c r="H29" s="258"/>
      <c r="I29" s="61"/>
      <c r="J29" s="61"/>
      <c r="K29" s="61"/>
      <c r="L29" s="61"/>
    </row>
    <row r="30" spans="1:14" s="10" customFormat="1" ht="19.5" customHeight="1" x14ac:dyDescent="0.3">
      <c r="A30" s="59" t="s">
        <v>44</v>
      </c>
      <c r="B30" s="58">
        <f>B28-B29</f>
        <v>100.35</v>
      </c>
      <c r="C30" s="62"/>
      <c r="D30" s="62"/>
      <c r="E30" s="62"/>
      <c r="F30" s="62"/>
      <c r="G30" s="62"/>
      <c r="H30" s="63"/>
      <c r="I30" s="61"/>
      <c r="J30" s="61"/>
      <c r="K30" s="61"/>
      <c r="L30" s="61"/>
    </row>
    <row r="31" spans="1:14" s="10" customFormat="1" ht="27" customHeight="1" x14ac:dyDescent="0.4">
      <c r="A31" s="59" t="s">
        <v>45</v>
      </c>
      <c r="B31" s="174">
        <v>239.11</v>
      </c>
      <c r="C31" s="259" t="s">
        <v>46</v>
      </c>
      <c r="D31" s="260"/>
      <c r="E31" s="260"/>
      <c r="F31" s="260"/>
      <c r="G31" s="260"/>
      <c r="H31" s="261"/>
      <c r="I31" s="61"/>
      <c r="J31" s="61"/>
      <c r="K31" s="61"/>
      <c r="L31" s="61"/>
    </row>
    <row r="32" spans="1:14" s="10" customFormat="1" ht="27" customHeight="1" x14ac:dyDescent="0.4">
      <c r="A32" s="59" t="s">
        <v>47</v>
      </c>
      <c r="B32" s="174">
        <v>576.69000000000005</v>
      </c>
      <c r="C32" s="259" t="s">
        <v>48</v>
      </c>
      <c r="D32" s="260"/>
      <c r="E32" s="260"/>
      <c r="F32" s="260"/>
      <c r="G32" s="260"/>
      <c r="H32" s="261"/>
      <c r="I32" s="61"/>
      <c r="J32" s="61"/>
      <c r="K32" s="61"/>
      <c r="L32" s="65"/>
      <c r="M32" s="65"/>
      <c r="N32" s="66"/>
    </row>
    <row r="33" spans="1:14" s="10" customFormat="1" ht="17.25" customHeight="1" x14ac:dyDescent="0.3">
      <c r="A33" s="59"/>
      <c r="B33" s="64"/>
      <c r="C33" s="67"/>
      <c r="D33" s="67"/>
      <c r="E33" s="67"/>
      <c r="F33" s="67"/>
      <c r="G33" s="67"/>
      <c r="H33" s="67"/>
      <c r="I33" s="61"/>
      <c r="J33" s="61"/>
      <c r="K33" s="61"/>
      <c r="L33" s="65"/>
      <c r="M33" s="65"/>
      <c r="N33" s="66"/>
    </row>
    <row r="34" spans="1:14" s="10" customFormat="1" ht="18.75" x14ac:dyDescent="0.3">
      <c r="A34" s="59" t="s">
        <v>49</v>
      </c>
      <c r="B34" s="68">
        <f>B31/B32</f>
        <v>0.41462484176940817</v>
      </c>
      <c r="C34" s="53" t="s">
        <v>50</v>
      </c>
      <c r="D34" s="53"/>
      <c r="E34" s="53"/>
      <c r="F34" s="53"/>
      <c r="G34" s="53"/>
      <c r="H34" s="53"/>
      <c r="I34" s="61"/>
      <c r="J34" s="61"/>
      <c r="K34" s="61"/>
      <c r="L34" s="65"/>
      <c r="M34" s="65"/>
      <c r="N34" s="66"/>
    </row>
    <row r="35" spans="1:14" s="10" customFormat="1" ht="19.5" customHeight="1" x14ac:dyDescent="0.3">
      <c r="A35" s="59"/>
      <c r="B35" s="58"/>
      <c r="H35" s="53"/>
      <c r="I35" s="61"/>
      <c r="J35" s="61"/>
      <c r="K35" s="61"/>
      <c r="L35" s="65"/>
      <c r="M35" s="65"/>
      <c r="N35" s="66"/>
    </row>
    <row r="36" spans="1:14" s="10" customFormat="1" ht="27" customHeight="1" x14ac:dyDescent="0.4">
      <c r="A36" s="69" t="s">
        <v>51</v>
      </c>
      <c r="B36" s="158">
        <v>50</v>
      </c>
      <c r="C36" s="53"/>
      <c r="D36" s="248" t="s">
        <v>52</v>
      </c>
      <c r="E36" s="249"/>
      <c r="F36" s="115" t="s">
        <v>53</v>
      </c>
      <c r="G36" s="116"/>
      <c r="J36" s="61"/>
      <c r="K36" s="61"/>
      <c r="L36" s="65"/>
      <c r="M36" s="65"/>
      <c r="N36" s="66"/>
    </row>
    <row r="37" spans="1:14" s="10" customFormat="1" ht="26.25" customHeight="1" x14ac:dyDescent="0.4">
      <c r="A37" s="70" t="s">
        <v>54</v>
      </c>
      <c r="B37" s="159">
        <v>4</v>
      </c>
      <c r="C37" s="72" t="s">
        <v>55</v>
      </c>
      <c r="D37" s="73" t="s">
        <v>56</v>
      </c>
      <c r="E37" s="105" t="s">
        <v>57</v>
      </c>
      <c r="F37" s="73" t="s">
        <v>56</v>
      </c>
      <c r="G37" s="74" t="s">
        <v>57</v>
      </c>
      <c r="J37" s="61"/>
      <c r="K37" s="61"/>
      <c r="L37" s="65"/>
      <c r="M37" s="65"/>
      <c r="N37" s="66"/>
    </row>
    <row r="38" spans="1:14" s="10" customFormat="1" ht="26.25" customHeight="1" x14ac:dyDescent="0.4">
      <c r="A38" s="70" t="s">
        <v>58</v>
      </c>
      <c r="B38" s="159">
        <v>50</v>
      </c>
      <c r="C38" s="75">
        <v>1</v>
      </c>
      <c r="D38" s="160">
        <v>12356624</v>
      </c>
      <c r="E38" s="119">
        <f>IF(ISBLANK(D38),"-",$D$48/$D$45*D38)</f>
        <v>29985859.684585989</v>
      </c>
      <c r="F38" s="160">
        <v>13488261</v>
      </c>
      <c r="G38" s="111">
        <f>IF(ISBLANK(F38),"-",$D$48/$F$45*F38)</f>
        <v>29972059.550873701</v>
      </c>
      <c r="J38" s="61"/>
      <c r="K38" s="61"/>
      <c r="L38" s="65"/>
      <c r="M38" s="65"/>
      <c r="N38" s="66"/>
    </row>
    <row r="39" spans="1:14" s="10" customFormat="1" ht="26.25" customHeight="1" x14ac:dyDescent="0.4">
      <c r="A39" s="70" t="s">
        <v>59</v>
      </c>
      <c r="B39" s="159">
        <v>1</v>
      </c>
      <c r="C39" s="71">
        <v>2</v>
      </c>
      <c r="D39" s="161">
        <v>12549867</v>
      </c>
      <c r="E39" s="120">
        <f>IF(ISBLANK(D39),"-",$D$48/$D$45*D39)</f>
        <v>30454803.101738479</v>
      </c>
      <c r="F39" s="161">
        <v>13569083</v>
      </c>
      <c r="G39" s="112">
        <f>IF(ISBLANK(F39),"-",$D$48/$F$45*F39)</f>
        <v>30151652.887406908</v>
      </c>
      <c r="J39" s="61"/>
      <c r="K39" s="61"/>
      <c r="L39" s="65"/>
      <c r="M39" s="65"/>
      <c r="N39" s="66"/>
    </row>
    <row r="40" spans="1:14" ht="26.25" customHeight="1" x14ac:dyDescent="0.4">
      <c r="A40" s="70" t="s">
        <v>60</v>
      </c>
      <c r="B40" s="159">
        <v>1</v>
      </c>
      <c r="C40" s="71">
        <v>3</v>
      </c>
      <c r="D40" s="161">
        <v>12550676</v>
      </c>
      <c r="E40" s="120">
        <f>IF(ISBLANK(D40),"-",$D$48/$D$45*D40)</f>
        <v>30456766.304671969</v>
      </c>
      <c r="F40" s="161">
        <v>13762231</v>
      </c>
      <c r="G40" s="112">
        <f>IF(ISBLANK(F40),"-",$D$48/$F$45*F40)</f>
        <v>30580844.119555525</v>
      </c>
      <c r="L40" s="65"/>
      <c r="M40" s="65"/>
      <c r="N40" s="76"/>
    </row>
    <row r="41" spans="1:14" ht="26.25" customHeight="1" x14ac:dyDescent="0.4">
      <c r="A41" s="70" t="s">
        <v>61</v>
      </c>
      <c r="B41" s="159">
        <v>1</v>
      </c>
      <c r="C41" s="77">
        <v>4</v>
      </c>
      <c r="D41" s="162"/>
      <c r="E41" s="121" t="str">
        <f>IF(ISBLANK(D41),"-",$D$48/$D$45*D41)</f>
        <v>-</v>
      </c>
      <c r="F41" s="162"/>
      <c r="G41" s="113" t="str">
        <f>IF(ISBLANK(F41),"-",$D$48/$F$45*F41)</f>
        <v>-</v>
      </c>
      <c r="L41" s="65"/>
      <c r="M41" s="65"/>
      <c r="N41" s="76"/>
    </row>
    <row r="42" spans="1:14" ht="27" customHeight="1" x14ac:dyDescent="0.4">
      <c r="A42" s="70" t="s">
        <v>62</v>
      </c>
      <c r="B42" s="159">
        <v>1</v>
      </c>
      <c r="C42" s="78" t="s">
        <v>63</v>
      </c>
      <c r="D42" s="139">
        <f>AVERAGE(D38:D41)</f>
        <v>12485722.333333334</v>
      </c>
      <c r="E42" s="101">
        <f>AVERAGE(E38:E41)</f>
        <v>30299143.030332148</v>
      </c>
      <c r="F42" s="79">
        <f>AVERAGE(F38:F41)</f>
        <v>13606525</v>
      </c>
      <c r="G42" s="80">
        <f>AVERAGE(G38:G41)</f>
        <v>30234852.18594538</v>
      </c>
    </row>
    <row r="43" spans="1:14" ht="26.25" customHeight="1" x14ac:dyDescent="0.4">
      <c r="A43" s="70" t="s">
        <v>64</v>
      </c>
      <c r="B43" s="154">
        <v>1</v>
      </c>
      <c r="C43" s="140" t="s">
        <v>65</v>
      </c>
      <c r="D43" s="164">
        <v>24.76</v>
      </c>
      <c r="E43" s="76"/>
      <c r="F43" s="163">
        <v>27.04</v>
      </c>
      <c r="G43" s="117"/>
    </row>
    <row r="44" spans="1:14" ht="26.25" customHeight="1" x14ac:dyDescent="0.4">
      <c r="A44" s="70" t="s">
        <v>66</v>
      </c>
      <c r="B44" s="154">
        <v>1</v>
      </c>
      <c r="C44" s="141" t="s">
        <v>67</v>
      </c>
      <c r="D44" s="142">
        <f>D43*$B$34</f>
        <v>10.266111082210546</v>
      </c>
      <c r="E44" s="82"/>
      <c r="F44" s="81">
        <f>F43*$B$34</f>
        <v>11.211455721444796</v>
      </c>
      <c r="G44" s="84"/>
    </row>
    <row r="45" spans="1:14" ht="19.5" customHeight="1" x14ac:dyDescent="0.3">
      <c r="A45" s="70" t="s">
        <v>68</v>
      </c>
      <c r="B45" s="138">
        <f>(B44/B43)*(B42/B41)*(B40/B39)*(B38/B37)*B36</f>
        <v>625</v>
      </c>
      <c r="C45" s="141" t="s">
        <v>69</v>
      </c>
      <c r="D45" s="143">
        <f>D44*$B$30/100</f>
        <v>10.302042470998282</v>
      </c>
      <c r="E45" s="84"/>
      <c r="F45" s="83">
        <f>F44*$B$30/100</f>
        <v>11.250695816469852</v>
      </c>
      <c r="G45" s="84"/>
    </row>
    <row r="46" spans="1:14" ht="19.5" customHeight="1" x14ac:dyDescent="0.3">
      <c r="A46" s="250" t="s">
        <v>70</v>
      </c>
      <c r="B46" s="254"/>
      <c r="C46" s="141" t="s">
        <v>71</v>
      </c>
      <c r="D46" s="142">
        <f>D45/$B$45</f>
        <v>1.6483267953597253E-2</v>
      </c>
      <c r="E46" s="84"/>
      <c r="F46" s="85">
        <f>F45/$B$45</f>
        <v>1.8001113306351763E-2</v>
      </c>
      <c r="G46" s="84"/>
    </row>
    <row r="47" spans="1:14" ht="27" customHeight="1" x14ac:dyDescent="0.4">
      <c r="A47" s="252"/>
      <c r="B47" s="255"/>
      <c r="C47" s="141" t="s">
        <v>72</v>
      </c>
      <c r="D47" s="165">
        <v>0.04</v>
      </c>
      <c r="E47" s="117"/>
      <c r="F47" s="117"/>
      <c r="G47" s="117"/>
    </row>
    <row r="48" spans="1:14" ht="18.75" x14ac:dyDescent="0.3">
      <c r="C48" s="141" t="s">
        <v>73</v>
      </c>
      <c r="D48" s="143">
        <f>D47*$B$45</f>
        <v>25</v>
      </c>
      <c r="E48" s="84"/>
      <c r="F48" s="84"/>
      <c r="G48" s="84"/>
    </row>
    <row r="49" spans="1:12" ht="19.5" customHeight="1" x14ac:dyDescent="0.3">
      <c r="C49" s="144" t="s">
        <v>74</v>
      </c>
      <c r="D49" s="145">
        <f>D48/B34</f>
        <v>60.295470703860147</v>
      </c>
      <c r="E49" s="103"/>
      <c r="F49" s="103"/>
      <c r="G49" s="103"/>
    </row>
    <row r="50" spans="1:12" ht="18.75" x14ac:dyDescent="0.3">
      <c r="C50" s="146" t="s">
        <v>75</v>
      </c>
      <c r="D50" s="147">
        <f>AVERAGE(E38:E41,G38:G41)</f>
        <v>30266997.608138766</v>
      </c>
      <c r="E50" s="102"/>
      <c r="F50" s="102"/>
      <c r="G50" s="102"/>
    </row>
    <row r="51" spans="1:12" ht="19.5" thickBot="1" x14ac:dyDescent="0.35">
      <c r="C51" s="86" t="s">
        <v>76</v>
      </c>
      <c r="D51" s="89">
        <f>STDEV(E38:E41,G38:G41)/D50</f>
        <v>8.7303035254862483E-3</v>
      </c>
      <c r="E51" s="82"/>
      <c r="F51" s="82"/>
      <c r="G51" s="236"/>
    </row>
    <row r="52" spans="1:12" ht="19.5" customHeight="1" thickBot="1" x14ac:dyDescent="0.45">
      <c r="C52" s="87" t="s">
        <v>20</v>
      </c>
      <c r="D52" s="90">
        <f>COUNT(E38:E41,G38:G41)</f>
        <v>6</v>
      </c>
      <c r="E52" s="82"/>
      <c r="F52" s="82"/>
      <c r="G52" s="168"/>
    </row>
    <row r="54" spans="1:12" ht="18.75" x14ac:dyDescent="0.3">
      <c r="A54" s="52" t="s">
        <v>1</v>
      </c>
      <c r="B54" s="91" t="s">
        <v>77</v>
      </c>
    </row>
    <row r="55" spans="1:12" ht="18.75" x14ac:dyDescent="0.3">
      <c r="A55" s="53" t="s">
        <v>78</v>
      </c>
      <c r="B55" s="55" t="str">
        <f>B21</f>
        <v>Salbutamol Sulphate equivalent to Salbutamol BP 2 mg</v>
      </c>
    </row>
    <row r="56" spans="1:12" ht="26.25" customHeight="1" x14ac:dyDescent="0.4">
      <c r="A56" s="149" t="s">
        <v>79</v>
      </c>
      <c r="B56" s="166">
        <v>5</v>
      </c>
      <c r="C56" s="130" t="s">
        <v>80</v>
      </c>
      <c r="D56" s="167">
        <v>2</v>
      </c>
      <c r="E56" s="130" t="str">
        <f>B20</f>
        <v>Salbutamol Sulphate</v>
      </c>
    </row>
    <row r="57" spans="1:12" ht="18.75" x14ac:dyDescent="0.3">
      <c r="A57" s="55" t="s">
        <v>81</v>
      </c>
      <c r="B57" s="177">
        <f>'Salbutamol  1'!C39</f>
        <v>1.0009427608335386</v>
      </c>
    </row>
    <row r="58" spans="1:12" s="77" customFormat="1" ht="18.75" x14ac:dyDescent="0.3">
      <c r="A58" s="128" t="s">
        <v>82</v>
      </c>
      <c r="B58" s="129">
        <f>B56</f>
        <v>5</v>
      </c>
      <c r="C58" s="130" t="s">
        <v>83</v>
      </c>
      <c r="D58" s="150">
        <f>B57*B56</f>
        <v>5.0047138041676931</v>
      </c>
    </row>
    <row r="59" spans="1:12" ht="19.5" customHeight="1" x14ac:dyDescent="0.25"/>
    <row r="60" spans="1:12" s="10" customFormat="1" ht="27" customHeight="1" x14ac:dyDescent="0.4">
      <c r="A60" s="69" t="s">
        <v>84</v>
      </c>
      <c r="B60" s="158">
        <v>50</v>
      </c>
      <c r="C60" s="53"/>
      <c r="D60" s="93" t="s">
        <v>85</v>
      </c>
      <c r="E60" s="92" t="s">
        <v>86</v>
      </c>
      <c r="F60" s="92" t="s">
        <v>56</v>
      </c>
      <c r="G60" s="92" t="s">
        <v>87</v>
      </c>
      <c r="H60" s="72" t="s">
        <v>88</v>
      </c>
      <c r="L60" s="61"/>
    </row>
    <row r="61" spans="1:12" s="10" customFormat="1" ht="24" customHeight="1" x14ac:dyDescent="0.4">
      <c r="A61" s="70" t="s">
        <v>89</v>
      </c>
      <c r="B61" s="159">
        <v>1</v>
      </c>
      <c r="C61" s="265" t="s">
        <v>90</v>
      </c>
      <c r="D61" s="262">
        <v>5.2502300000000002</v>
      </c>
      <c r="E61" s="123">
        <v>1</v>
      </c>
      <c r="F61" s="168">
        <v>32252606</v>
      </c>
      <c r="G61" s="134">
        <f>IF(ISBLANK(F61),"-",(F61/$D$50*$D$47*$B$69)*$D$58/$D$61)</f>
        <v>2.0315447000007829</v>
      </c>
      <c r="H61" s="131">
        <f t="shared" ref="H61:H72" si="0">IF(ISBLANK(F61),"-",G61/$D$56)</f>
        <v>1.0157723500003915</v>
      </c>
      <c r="L61" s="61"/>
    </row>
    <row r="62" spans="1:12" s="10" customFormat="1" ht="26.25" customHeight="1" x14ac:dyDescent="0.4">
      <c r="A62" s="70" t="s">
        <v>91</v>
      </c>
      <c r="B62" s="159">
        <v>1</v>
      </c>
      <c r="C62" s="266"/>
      <c r="D62" s="263"/>
      <c r="E62" s="124">
        <v>2</v>
      </c>
      <c r="F62" s="161">
        <v>32274776</v>
      </c>
      <c r="G62" s="135">
        <f>IF(ISBLANK(F62),"-",(F62/$D$50*$D$47*$B$69)*$D$58/$D$61)</f>
        <v>2.0329411560266624</v>
      </c>
      <c r="H62" s="132">
        <f t="shared" si="0"/>
        <v>1.0164705780133312</v>
      </c>
      <c r="L62" s="61"/>
    </row>
    <row r="63" spans="1:12" s="10" customFormat="1" ht="24.75" customHeight="1" x14ac:dyDescent="0.4">
      <c r="A63" s="70" t="s">
        <v>92</v>
      </c>
      <c r="B63" s="159">
        <v>1</v>
      </c>
      <c r="C63" s="266"/>
      <c r="D63" s="263"/>
      <c r="E63" s="124">
        <v>3</v>
      </c>
      <c r="F63" s="161">
        <v>32149798</v>
      </c>
      <c r="G63" s="135">
        <f>IF(ISBLANK(F63),"-",(F63/$D$50*$D$47*$B$69)*$D$58/$D$61)</f>
        <v>2.025068973744192</v>
      </c>
      <c r="H63" s="132">
        <f t="shared" si="0"/>
        <v>1.012534486872096</v>
      </c>
      <c r="L63" s="61"/>
    </row>
    <row r="64" spans="1:12" ht="27" customHeight="1" x14ac:dyDescent="0.4">
      <c r="A64" s="70" t="s">
        <v>93</v>
      </c>
      <c r="B64" s="159">
        <v>1</v>
      </c>
      <c r="C64" s="267"/>
      <c r="D64" s="264"/>
      <c r="E64" s="125">
        <v>4</v>
      </c>
      <c r="F64" s="169"/>
      <c r="G64" s="135" t="str">
        <f>IF(ISBLANK(F64),"-",(F64/$D$50*$D$47*$B$69)*$D$58/$D$61)</f>
        <v>-</v>
      </c>
      <c r="H64" s="132" t="str">
        <f t="shared" si="0"/>
        <v>-</v>
      </c>
    </row>
    <row r="65" spans="1:11" ht="24.75" customHeight="1" x14ac:dyDescent="0.4">
      <c r="A65" s="70" t="s">
        <v>94</v>
      </c>
      <c r="B65" s="159">
        <v>1</v>
      </c>
      <c r="C65" s="265" t="s">
        <v>95</v>
      </c>
      <c r="D65" s="262">
        <v>4.9214000000000002</v>
      </c>
      <c r="E65" s="94">
        <v>1</v>
      </c>
      <c r="F65" s="161">
        <v>29909532</v>
      </c>
      <c r="G65" s="134">
        <f>IF(ISBLANK(F65),"-",(F65/$D$50*$D$47*$B$69)*$D$58/$D$65)</f>
        <v>2.0098370745444698</v>
      </c>
      <c r="H65" s="131">
        <f t="shared" si="0"/>
        <v>1.0049185372722349</v>
      </c>
    </row>
    <row r="66" spans="1:11" ht="23.25" customHeight="1" x14ac:dyDescent="0.4">
      <c r="A66" s="70" t="s">
        <v>96</v>
      </c>
      <c r="B66" s="159">
        <v>1</v>
      </c>
      <c r="C66" s="266"/>
      <c r="D66" s="263"/>
      <c r="E66" s="95">
        <v>2</v>
      </c>
      <c r="F66" s="161">
        <v>30163950</v>
      </c>
      <c r="G66" s="135">
        <f>IF(ISBLANK(F66),"-",(F66/$D$50*$D$47*$B$69)*$D$58/$D$65)</f>
        <v>2.0269332540778522</v>
      </c>
      <c r="H66" s="132">
        <f t="shared" si="0"/>
        <v>1.0134666270389261</v>
      </c>
    </row>
    <row r="67" spans="1:11" ht="24.75" customHeight="1" x14ac:dyDescent="0.4">
      <c r="A67" s="70" t="s">
        <v>97</v>
      </c>
      <c r="B67" s="159">
        <v>1</v>
      </c>
      <c r="C67" s="266"/>
      <c r="D67" s="263"/>
      <c r="E67" s="95">
        <v>3</v>
      </c>
      <c r="F67" s="161">
        <v>30211317</v>
      </c>
      <c r="G67" s="135">
        <f>IF(ISBLANK(F67),"-",(F67/$D$50*$D$47*$B$69)*$D$58/$D$65)</f>
        <v>2.0301161842791657</v>
      </c>
      <c r="H67" s="132">
        <f t="shared" si="0"/>
        <v>1.0150580921395829</v>
      </c>
    </row>
    <row r="68" spans="1:11" ht="27" customHeight="1" x14ac:dyDescent="0.4">
      <c r="A68" s="70" t="s">
        <v>98</v>
      </c>
      <c r="B68" s="159">
        <v>1</v>
      </c>
      <c r="C68" s="267"/>
      <c r="D68" s="264"/>
      <c r="E68" s="96">
        <v>4</v>
      </c>
      <c r="F68" s="169"/>
      <c r="G68" s="136" t="str">
        <f>IF(ISBLANK(F68),"-",(F68/$D$50*$D$47*$B$69)*$D$58/$D$65)</f>
        <v>-</v>
      </c>
      <c r="H68" s="133" t="str">
        <f t="shared" si="0"/>
        <v>-</v>
      </c>
    </row>
    <row r="69" spans="1:11" ht="23.25" customHeight="1" x14ac:dyDescent="0.4">
      <c r="A69" s="70" t="s">
        <v>99</v>
      </c>
      <c r="B69" s="137">
        <f>(B68/B67)*(B66/B65)*(B64/B63)*(B62/B61)*B60</f>
        <v>50</v>
      </c>
      <c r="C69" s="265" t="s">
        <v>100</v>
      </c>
      <c r="D69" s="262">
        <v>5.30863</v>
      </c>
      <c r="E69" s="94">
        <v>1</v>
      </c>
      <c r="F69" s="168">
        <v>32679790</v>
      </c>
      <c r="G69" s="134">
        <f>IF(ISBLANK(F69),"-",(F69/$D$50*$D$47*$B$69)*$D$58/$D$69)</f>
        <v>2.0358074559815686</v>
      </c>
      <c r="H69" s="132">
        <f t="shared" si="0"/>
        <v>1.0179037279907843</v>
      </c>
    </row>
    <row r="70" spans="1:11" ht="22.5" customHeight="1" x14ac:dyDescent="0.4">
      <c r="A70" s="148" t="s">
        <v>101</v>
      </c>
      <c r="B70" s="170">
        <f>(D47*B69)/D56*D58</f>
        <v>5.0047138041676931</v>
      </c>
      <c r="C70" s="266"/>
      <c r="D70" s="263"/>
      <c r="E70" s="95">
        <v>2</v>
      </c>
      <c r="F70" s="161">
        <v>32149798</v>
      </c>
      <c r="G70" s="135">
        <f>IF(ISBLANK(F70),"-",(F70/$D$50*$D$47*$B$69)*$D$58/$D$69)</f>
        <v>2.0027912809935837</v>
      </c>
      <c r="H70" s="132">
        <f t="shared" si="0"/>
        <v>1.0013956404967919</v>
      </c>
    </row>
    <row r="71" spans="1:11" ht="23.25" customHeight="1" x14ac:dyDescent="0.4">
      <c r="A71" s="250" t="s">
        <v>70</v>
      </c>
      <c r="B71" s="251"/>
      <c r="C71" s="266"/>
      <c r="D71" s="263"/>
      <c r="E71" s="95">
        <v>3</v>
      </c>
      <c r="F71" s="161">
        <v>32641054</v>
      </c>
      <c r="G71" s="135">
        <f>IF(ISBLANK(F71),"-",(F71/$D$50*$D$47*$B$69)*$D$58/$D$69)</f>
        <v>2.0333943732287447</v>
      </c>
      <c r="H71" s="132">
        <f t="shared" si="0"/>
        <v>1.0166971866143724</v>
      </c>
    </row>
    <row r="72" spans="1:11" ht="23.25" customHeight="1" x14ac:dyDescent="0.4">
      <c r="A72" s="252"/>
      <c r="B72" s="253"/>
      <c r="C72" s="268"/>
      <c r="D72" s="264"/>
      <c r="E72" s="96">
        <v>4</v>
      </c>
      <c r="F72" s="169"/>
      <c r="G72" s="136" t="str">
        <f>IF(ISBLANK(F72),"-",(F72/$D$50*$D$47*$B$69)*$D$58/$D$69)</f>
        <v>-</v>
      </c>
      <c r="H72" s="133" t="str">
        <f t="shared" si="0"/>
        <v>-</v>
      </c>
    </row>
    <row r="73" spans="1:11" ht="26.25" customHeight="1" x14ac:dyDescent="0.4">
      <c r="A73" s="97"/>
      <c r="B73" s="97"/>
      <c r="C73" s="97"/>
      <c r="D73" s="97"/>
      <c r="E73" s="97"/>
      <c r="F73" s="98"/>
      <c r="G73" s="88" t="s">
        <v>63</v>
      </c>
      <c r="H73" s="171">
        <f>AVERAGE(H61:H72)</f>
        <v>1.0126908029376123</v>
      </c>
    </row>
    <row r="74" spans="1:11" ht="26.25" customHeight="1" x14ac:dyDescent="0.4">
      <c r="C74" s="97"/>
      <c r="D74" s="97"/>
      <c r="E74" s="97"/>
      <c r="F74" s="98"/>
      <c r="G74" s="86" t="s">
        <v>76</v>
      </c>
      <c r="H74" s="172">
        <f>STDEV(H61:H72)/H73</f>
        <v>5.6427085057615661E-3</v>
      </c>
    </row>
    <row r="75" spans="1:11" ht="27" customHeight="1" x14ac:dyDescent="0.4">
      <c r="A75" s="97"/>
      <c r="B75" s="97"/>
      <c r="C75" s="98"/>
      <c r="D75" s="99"/>
      <c r="E75" s="99"/>
      <c r="F75" s="98"/>
      <c r="G75" s="87" t="s">
        <v>20</v>
      </c>
      <c r="H75" s="173">
        <f>COUNT(H61:H72)</f>
        <v>9</v>
      </c>
    </row>
    <row r="76" spans="1:11" ht="18.75" x14ac:dyDescent="0.3">
      <c r="A76" s="97"/>
      <c r="B76" s="97"/>
      <c r="C76" s="98"/>
      <c r="D76" s="99"/>
      <c r="E76" s="99"/>
      <c r="F76" s="99"/>
      <c r="G76" s="99"/>
      <c r="H76" s="98"/>
      <c r="I76" s="100"/>
      <c r="J76" s="104"/>
      <c r="K76" s="118"/>
    </row>
    <row r="77" spans="1:11" ht="26.25" customHeight="1" x14ac:dyDescent="0.4">
      <c r="A77" s="57" t="s">
        <v>102</v>
      </c>
      <c r="B77" s="175" t="s">
        <v>103</v>
      </c>
      <c r="C77" s="247" t="str">
        <f>B20</f>
        <v>Salbutamol Sulphate</v>
      </c>
      <c r="D77" s="247"/>
      <c r="E77" s="122" t="s">
        <v>104</v>
      </c>
      <c r="F77" s="122"/>
      <c r="G77" s="176">
        <f>H73</f>
        <v>1.0126908029376123</v>
      </c>
      <c r="H77" s="98"/>
      <c r="I77" s="100"/>
      <c r="J77" s="104"/>
      <c r="K77" s="118"/>
    </row>
    <row r="78" spans="1:11" ht="19.5" customHeight="1" x14ac:dyDescent="0.3">
      <c r="A78" s="108"/>
      <c r="B78" s="109"/>
      <c r="C78" s="110"/>
      <c r="D78" s="110"/>
      <c r="E78" s="109"/>
      <c r="F78" s="109"/>
      <c r="G78" s="109"/>
      <c r="H78" s="109"/>
    </row>
    <row r="79" spans="1:11" ht="18.75" x14ac:dyDescent="0.3">
      <c r="B79" s="60" t="s">
        <v>26</v>
      </c>
      <c r="E79" s="98" t="s">
        <v>27</v>
      </c>
      <c r="F79" s="98"/>
      <c r="G79" s="98" t="s">
        <v>28</v>
      </c>
    </row>
    <row r="80" spans="1:11" ht="83.1" customHeight="1" x14ac:dyDescent="0.3">
      <c r="A80" s="104" t="s">
        <v>29</v>
      </c>
      <c r="B80" s="151" t="s">
        <v>117</v>
      </c>
      <c r="C80" s="151"/>
      <c r="D80" s="97"/>
      <c r="E80" s="106" t="s">
        <v>119</v>
      </c>
      <c r="F80" s="100"/>
      <c r="G80" s="126"/>
      <c r="H80" s="126"/>
      <c r="I80" s="100"/>
    </row>
    <row r="81" spans="1:9" ht="83.1" customHeight="1" x14ac:dyDescent="0.3">
      <c r="A81" s="104" t="s">
        <v>30</v>
      </c>
      <c r="B81" s="152"/>
      <c r="C81" s="152"/>
      <c r="D81" s="114"/>
      <c r="E81" s="107"/>
      <c r="F81" s="100"/>
      <c r="G81" s="127"/>
      <c r="H81" s="127"/>
      <c r="I81" s="122"/>
    </row>
    <row r="82" spans="1:9" ht="18.75" x14ac:dyDescent="0.3">
      <c r="A82" s="97"/>
      <c r="B82" s="98"/>
      <c r="C82" s="99"/>
      <c r="D82" s="99"/>
      <c r="E82" s="99"/>
      <c r="F82" s="99"/>
      <c r="G82" s="98"/>
      <c r="H82" s="98"/>
      <c r="I82" s="100"/>
    </row>
    <row r="83" spans="1:9" ht="18.75" x14ac:dyDescent="0.3">
      <c r="A83" s="97"/>
      <c r="B83" s="97"/>
      <c r="C83" s="98"/>
      <c r="D83" s="99"/>
      <c r="E83" s="99"/>
      <c r="F83" s="99"/>
      <c r="G83" s="99"/>
      <c r="H83" s="98"/>
      <c r="I83" s="100"/>
    </row>
    <row r="84" spans="1:9" ht="18.75" x14ac:dyDescent="0.3">
      <c r="A84" s="97"/>
      <c r="B84" s="97"/>
      <c r="C84" s="98"/>
      <c r="D84" s="99"/>
      <c r="E84" s="99"/>
      <c r="F84" s="99"/>
      <c r="G84" s="99"/>
      <c r="H84" s="98"/>
      <c r="I84" s="100"/>
    </row>
    <row r="85" spans="1:9" ht="18.75" x14ac:dyDescent="0.3">
      <c r="A85" s="97"/>
      <c r="B85" s="97"/>
      <c r="C85" s="98"/>
      <c r="D85" s="99"/>
      <c r="E85" s="99"/>
      <c r="F85" s="99"/>
      <c r="G85" s="99"/>
      <c r="H85" s="98"/>
      <c r="I85" s="100"/>
    </row>
    <row r="86" spans="1:9" ht="18.75" x14ac:dyDescent="0.3">
      <c r="A86" s="97"/>
      <c r="B86" s="97"/>
      <c r="C86" s="98"/>
      <c r="D86" s="99"/>
      <c r="E86" s="99"/>
      <c r="F86" s="99"/>
      <c r="G86" s="99"/>
      <c r="H86" s="98"/>
      <c r="I86" s="100"/>
    </row>
    <row r="87" spans="1:9" ht="18.75" x14ac:dyDescent="0.3">
      <c r="A87" s="97"/>
      <c r="B87" s="97"/>
      <c r="C87" s="98"/>
      <c r="D87" s="99"/>
      <c r="E87" s="99"/>
      <c r="F87" s="99"/>
      <c r="G87" s="99"/>
      <c r="H87" s="98"/>
      <c r="I87" s="100"/>
    </row>
    <row r="88" spans="1:9" ht="18.75" x14ac:dyDescent="0.3">
      <c r="A88" s="97"/>
      <c r="B88" s="97"/>
      <c r="C88" s="98"/>
      <c r="D88" s="99"/>
      <c r="E88" s="99"/>
      <c r="F88" s="99"/>
      <c r="G88" s="99"/>
      <c r="H88" s="98"/>
      <c r="I88" s="100"/>
    </row>
    <row r="89" spans="1:9" ht="18.75" x14ac:dyDescent="0.3">
      <c r="A89" s="97"/>
      <c r="B89" s="97"/>
      <c r="C89" s="98"/>
      <c r="D89" s="99"/>
      <c r="E89" s="99"/>
      <c r="F89" s="99"/>
      <c r="G89" s="99"/>
      <c r="H89" s="98"/>
      <c r="I89" s="100"/>
    </row>
    <row r="90" spans="1:9" ht="18.75" x14ac:dyDescent="0.3">
      <c r="A90" s="97"/>
      <c r="B90" s="97"/>
      <c r="C90" s="98"/>
      <c r="D90" s="99"/>
      <c r="E90" s="99"/>
      <c r="F90" s="99"/>
      <c r="G90" s="99"/>
      <c r="H90" s="98"/>
      <c r="I90" s="100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4" zoomScale="60" zoomScaleNormal="100" workbookViewId="0">
      <selection activeCell="D42" sqref="D42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271" t="s">
        <v>31</v>
      </c>
      <c r="B1" s="271"/>
      <c r="C1" s="271"/>
      <c r="D1" s="271"/>
      <c r="E1" s="271"/>
      <c r="F1" s="271"/>
      <c r="G1" s="232"/>
    </row>
    <row r="2" spans="1:7" ht="12.75" customHeight="1" x14ac:dyDescent="0.3">
      <c r="A2" s="271"/>
      <c r="B2" s="271"/>
      <c r="C2" s="271"/>
      <c r="D2" s="271"/>
      <c r="E2" s="271"/>
      <c r="F2" s="271"/>
      <c r="G2" s="232"/>
    </row>
    <row r="3" spans="1:7" ht="12.75" customHeight="1" x14ac:dyDescent="0.3">
      <c r="A3" s="271"/>
      <c r="B3" s="271"/>
      <c r="C3" s="271"/>
      <c r="D3" s="271"/>
      <c r="E3" s="271"/>
      <c r="F3" s="271"/>
      <c r="G3" s="232"/>
    </row>
    <row r="4" spans="1:7" ht="12.75" customHeight="1" x14ac:dyDescent="0.3">
      <c r="A4" s="271"/>
      <c r="B4" s="271"/>
      <c r="C4" s="271"/>
      <c r="D4" s="271"/>
      <c r="E4" s="271"/>
      <c r="F4" s="271"/>
      <c r="G4" s="232"/>
    </row>
    <row r="5" spans="1:7" ht="12.75" customHeight="1" x14ac:dyDescent="0.3">
      <c r="A5" s="271"/>
      <c r="B5" s="271"/>
      <c r="C5" s="271"/>
      <c r="D5" s="271"/>
      <c r="E5" s="271"/>
      <c r="F5" s="271"/>
      <c r="G5" s="232"/>
    </row>
    <row r="6" spans="1:7" ht="12.75" customHeight="1" x14ac:dyDescent="0.3">
      <c r="A6" s="271"/>
      <c r="B6" s="271"/>
      <c r="C6" s="271"/>
      <c r="D6" s="271"/>
      <c r="E6" s="271"/>
      <c r="F6" s="271"/>
      <c r="G6" s="232"/>
    </row>
    <row r="7" spans="1:7" ht="12.75" customHeight="1" x14ac:dyDescent="0.3">
      <c r="A7" s="271"/>
      <c r="B7" s="271"/>
      <c r="C7" s="271"/>
      <c r="D7" s="271"/>
      <c r="E7" s="271"/>
      <c r="F7" s="271"/>
      <c r="G7" s="232"/>
    </row>
    <row r="8" spans="1:7" ht="15" customHeight="1" x14ac:dyDescent="0.3">
      <c r="A8" s="270" t="s">
        <v>32</v>
      </c>
      <c r="B8" s="270"/>
      <c r="C8" s="270"/>
      <c r="D8" s="270"/>
      <c r="E8" s="270"/>
      <c r="F8" s="270"/>
      <c r="G8" s="233"/>
    </row>
    <row r="9" spans="1:7" ht="12.75" customHeight="1" x14ac:dyDescent="0.3">
      <c r="A9" s="270"/>
      <c r="B9" s="270"/>
      <c r="C9" s="270"/>
      <c r="D9" s="270"/>
      <c r="E9" s="270"/>
      <c r="F9" s="270"/>
      <c r="G9" s="233"/>
    </row>
    <row r="10" spans="1:7" ht="12.75" customHeight="1" x14ac:dyDescent="0.3">
      <c r="A10" s="270"/>
      <c r="B10" s="270"/>
      <c r="C10" s="270"/>
      <c r="D10" s="270"/>
      <c r="E10" s="270"/>
      <c r="F10" s="270"/>
      <c r="G10" s="233"/>
    </row>
    <row r="11" spans="1:7" ht="12.75" customHeight="1" x14ac:dyDescent="0.3">
      <c r="A11" s="270"/>
      <c r="B11" s="270"/>
      <c r="C11" s="270"/>
      <c r="D11" s="270"/>
      <c r="E11" s="270"/>
      <c r="F11" s="270"/>
      <c r="G11" s="233"/>
    </row>
    <row r="12" spans="1:7" ht="12.75" customHeight="1" x14ac:dyDescent="0.3">
      <c r="A12" s="270"/>
      <c r="B12" s="270"/>
      <c r="C12" s="270"/>
      <c r="D12" s="270"/>
      <c r="E12" s="270"/>
      <c r="F12" s="270"/>
      <c r="G12" s="233"/>
    </row>
    <row r="13" spans="1:7" ht="12.75" customHeight="1" x14ac:dyDescent="0.3">
      <c r="A13" s="270"/>
      <c r="B13" s="270"/>
      <c r="C13" s="270"/>
      <c r="D13" s="270"/>
      <c r="E13" s="270"/>
      <c r="F13" s="270"/>
      <c r="G13" s="233"/>
    </row>
    <row r="14" spans="1:7" ht="12.75" customHeight="1" x14ac:dyDescent="0.3">
      <c r="A14" s="270"/>
      <c r="B14" s="270"/>
      <c r="C14" s="270"/>
      <c r="D14" s="270"/>
      <c r="E14" s="270"/>
      <c r="F14" s="270"/>
      <c r="G14" s="233"/>
    </row>
    <row r="15" spans="1:7" ht="13.5" customHeight="1" x14ac:dyDescent="0.3"/>
    <row r="16" spans="1:7" ht="19.5" customHeight="1" x14ac:dyDescent="0.3">
      <c r="A16" s="242" t="s">
        <v>33</v>
      </c>
      <c r="B16" s="243"/>
      <c r="C16" s="243"/>
      <c r="D16" s="243"/>
      <c r="E16" s="243"/>
      <c r="F16" s="244"/>
    </row>
    <row r="17" spans="1:13" ht="18.75" customHeight="1" x14ac:dyDescent="0.3">
      <c r="A17" s="269" t="s">
        <v>105</v>
      </c>
      <c r="B17" s="269"/>
      <c r="C17" s="269"/>
      <c r="D17" s="269"/>
      <c r="E17" s="269"/>
      <c r="F17" s="269"/>
    </row>
    <row r="18" spans="1:13" x14ac:dyDescent="0.3">
      <c r="B18" s="1" t="e">
        <f>[1]Relative!B13</f>
        <v>#REF!</v>
      </c>
    </row>
    <row r="20" spans="1:13" ht="16.5" customHeight="1" x14ac:dyDescent="0.3">
      <c r="A20" s="179" t="s">
        <v>35</v>
      </c>
      <c r="B20" s="234" t="s">
        <v>112</v>
      </c>
    </row>
    <row r="21" spans="1:13" ht="16.5" customHeight="1" x14ac:dyDescent="0.3">
      <c r="A21" s="179" t="s">
        <v>36</v>
      </c>
      <c r="B21" s="234" t="s">
        <v>113</v>
      </c>
    </row>
    <row r="22" spans="1:13" ht="16.5" customHeight="1" x14ac:dyDescent="0.3">
      <c r="A22" s="179" t="s">
        <v>37</v>
      </c>
      <c r="B22" s="234" t="s">
        <v>114</v>
      </c>
    </row>
    <row r="23" spans="1:13" ht="16.5" customHeight="1" x14ac:dyDescent="0.3">
      <c r="A23" s="179" t="s">
        <v>38</v>
      </c>
      <c r="B23" s="234" t="s">
        <v>115</v>
      </c>
    </row>
    <row r="24" spans="1:13" ht="16.5" customHeight="1" x14ac:dyDescent="0.3">
      <c r="A24" s="179" t="s">
        <v>39</v>
      </c>
      <c r="B24" s="235">
        <v>42256</v>
      </c>
    </row>
    <row r="25" spans="1:13" ht="16.5" customHeight="1" x14ac:dyDescent="0.3">
      <c r="A25" s="179" t="s">
        <v>40</v>
      </c>
      <c r="B25" s="235" t="s">
        <v>116</v>
      </c>
    </row>
    <row r="27" spans="1:13" ht="13.5" customHeight="1" x14ac:dyDescent="0.3"/>
    <row r="28" spans="1:13" ht="17.25" customHeight="1" x14ac:dyDescent="0.3">
      <c r="B28" s="181" t="s">
        <v>106</v>
      </c>
      <c r="C28" s="182" t="s">
        <v>107</v>
      </c>
      <c r="D28" s="182" t="s">
        <v>108</v>
      </c>
      <c r="E28" s="183"/>
      <c r="F28" s="183"/>
      <c r="G28" s="183"/>
      <c r="H28" s="184"/>
      <c r="I28" s="183"/>
      <c r="J28" s="183"/>
      <c r="K28" s="183"/>
      <c r="L28" s="185"/>
      <c r="M28" s="185"/>
    </row>
    <row r="29" spans="1:13" ht="16.5" customHeight="1" x14ac:dyDescent="0.3">
      <c r="B29" s="186">
        <v>20.941690000000001</v>
      </c>
      <c r="C29" s="187">
        <v>45.585830000000001</v>
      </c>
      <c r="D29" s="187">
        <v>45.595799999999997</v>
      </c>
      <c r="E29" s="188"/>
      <c r="F29" s="188"/>
      <c r="G29" s="188"/>
      <c r="H29" s="184"/>
      <c r="I29" s="188"/>
      <c r="J29" s="188"/>
      <c r="K29" s="188"/>
      <c r="L29" s="185"/>
      <c r="M29" s="185"/>
    </row>
    <row r="30" spans="1:13" ht="15.75" customHeight="1" x14ac:dyDescent="0.3">
      <c r="B30" s="189"/>
      <c r="C30" s="187">
        <v>45.628520000000002</v>
      </c>
      <c r="D30" s="187">
        <v>45.642919999999997</v>
      </c>
      <c r="E30" s="188"/>
      <c r="F30" s="188"/>
      <c r="G30" s="188"/>
      <c r="H30" s="184"/>
      <c r="I30" s="188"/>
      <c r="J30" s="188"/>
      <c r="K30" s="188"/>
      <c r="L30" s="185"/>
      <c r="M30" s="185"/>
    </row>
    <row r="31" spans="1:13" ht="16.5" customHeight="1" x14ac:dyDescent="0.3">
      <c r="B31" s="189"/>
      <c r="C31" s="190">
        <v>45.595550000000003</v>
      </c>
      <c r="D31" s="190">
        <v>45.640929999999997</v>
      </c>
      <c r="E31" s="188"/>
      <c r="F31" s="188"/>
      <c r="G31" s="188"/>
      <c r="H31" s="184"/>
      <c r="I31" s="188"/>
      <c r="J31" s="188"/>
      <c r="K31" s="188"/>
      <c r="L31" s="185"/>
      <c r="M31" s="185"/>
    </row>
    <row r="32" spans="1:13" ht="16.5" customHeight="1" x14ac:dyDescent="0.3">
      <c r="B32" s="189"/>
      <c r="C32" s="191"/>
      <c r="D32" s="192"/>
      <c r="E32" s="188"/>
      <c r="F32" s="188"/>
      <c r="G32" s="188"/>
      <c r="H32" s="184"/>
      <c r="I32" s="188"/>
      <c r="J32" s="188"/>
      <c r="K32" s="188"/>
      <c r="L32" s="185"/>
      <c r="M32" s="185"/>
    </row>
    <row r="33" spans="1:13" ht="17.25" customHeight="1" x14ac:dyDescent="0.3">
      <c r="B33" s="193">
        <f>AVERAGE(B29:B32)</f>
        <v>20.941690000000001</v>
      </c>
      <c r="C33" s="193">
        <f>AVERAGE(C29:C32)</f>
        <v>45.603299999999997</v>
      </c>
      <c r="D33" s="193">
        <f>AVERAGE(D29:D32)</f>
        <v>45.626550000000002</v>
      </c>
      <c r="E33" s="194"/>
      <c r="F33" s="194"/>
      <c r="G33" s="194"/>
      <c r="H33" s="184"/>
      <c r="I33" s="194"/>
      <c r="J33" s="194"/>
      <c r="K33" s="194"/>
      <c r="L33" s="185"/>
      <c r="M33" s="185"/>
    </row>
    <row r="34" spans="1:13" ht="16.5" customHeight="1" x14ac:dyDescent="0.3">
      <c r="B34" s="195"/>
      <c r="C34" s="195"/>
      <c r="D34" s="195"/>
      <c r="E34" s="184"/>
      <c r="F34" s="188"/>
      <c r="G34" s="184"/>
      <c r="H34" s="184"/>
      <c r="I34" s="184"/>
      <c r="J34" s="184"/>
      <c r="K34" s="184"/>
      <c r="L34" s="185"/>
      <c r="M34" s="185"/>
    </row>
    <row r="35" spans="1:13" ht="16.5" customHeight="1" x14ac:dyDescent="0.3">
      <c r="B35" s="196" t="s">
        <v>109</v>
      </c>
      <c r="C35" s="197">
        <f>C33-B33</f>
        <v>24.661609999999996</v>
      </c>
      <c r="D35" s="195"/>
      <c r="E35" s="184"/>
      <c r="F35" s="198"/>
      <c r="G35" s="184"/>
      <c r="H35" s="184"/>
      <c r="I35" s="184"/>
      <c r="J35" s="198"/>
      <c r="K35" s="184"/>
      <c r="L35" s="185"/>
      <c r="M35" s="185"/>
    </row>
    <row r="36" spans="1:13" ht="16.5" customHeight="1" x14ac:dyDescent="0.3">
      <c r="B36" s="195"/>
      <c r="C36" s="199"/>
      <c r="D36" s="195"/>
      <c r="E36" s="184"/>
      <c r="F36" s="198"/>
      <c r="G36" s="184"/>
      <c r="H36" s="184"/>
      <c r="I36" s="184"/>
      <c r="J36" s="198"/>
      <c r="K36" s="184"/>
      <c r="L36" s="185"/>
      <c r="M36" s="185"/>
    </row>
    <row r="37" spans="1:13" ht="16.5" customHeight="1" x14ac:dyDescent="0.3">
      <c r="B37" s="196" t="s">
        <v>110</v>
      </c>
      <c r="C37" s="197">
        <f>D33-B33</f>
        <v>24.68486</v>
      </c>
      <c r="D37" s="195"/>
      <c r="E37" s="184"/>
      <c r="F37" s="198"/>
      <c r="G37" s="184"/>
      <c r="H37" s="184"/>
      <c r="I37" s="184"/>
      <c r="J37" s="198"/>
      <c r="K37" s="184"/>
      <c r="L37" s="185"/>
      <c r="M37" s="185"/>
    </row>
    <row r="38" spans="1:13" ht="16.5" customHeight="1" x14ac:dyDescent="0.3">
      <c r="B38" s="195"/>
      <c r="C38" s="199"/>
      <c r="D38" s="195"/>
      <c r="E38" s="184"/>
      <c r="F38" s="200"/>
      <c r="G38" s="201"/>
      <c r="H38" s="201"/>
      <c r="I38" s="201"/>
      <c r="J38" s="200"/>
      <c r="K38" s="184"/>
      <c r="L38" s="185"/>
      <c r="M38" s="185"/>
    </row>
    <row r="39" spans="1:13" ht="32.25" customHeight="1" x14ac:dyDescent="0.3">
      <c r="B39" s="202" t="s">
        <v>111</v>
      </c>
      <c r="C39" s="203">
        <f>C37/C35</f>
        <v>1.0009427608335386</v>
      </c>
      <c r="D39" s="195"/>
      <c r="E39" s="204"/>
      <c r="F39" s="205"/>
      <c r="G39" s="201"/>
      <c r="H39" s="201"/>
      <c r="I39" s="206"/>
      <c r="J39" s="205"/>
      <c r="K39" s="184"/>
      <c r="L39" s="185"/>
      <c r="M39" s="185"/>
    </row>
    <row r="40" spans="1:13" ht="14.25" customHeight="1" x14ac:dyDescent="0.3">
      <c r="A40" s="207"/>
      <c r="B40" s="208"/>
      <c r="C40" s="209"/>
      <c r="D40" s="210"/>
      <c r="E40" s="209"/>
      <c r="G40" s="211"/>
      <c r="H40" s="211"/>
      <c r="I40" s="212"/>
      <c r="J40" s="213"/>
    </row>
    <row r="41" spans="1:13" ht="16.5" customHeight="1" x14ac:dyDescent="0.3">
      <c r="A41" s="180"/>
      <c r="B41" s="214" t="s">
        <v>26</v>
      </c>
      <c r="C41" s="214"/>
      <c r="D41" s="215" t="s">
        <v>27</v>
      </c>
      <c r="E41" s="216"/>
      <c r="F41" s="215" t="s">
        <v>28</v>
      </c>
      <c r="G41" s="211"/>
      <c r="H41" s="211"/>
      <c r="I41" s="212"/>
      <c r="J41" s="213"/>
    </row>
    <row r="42" spans="1:13" ht="59.25" customHeight="1" x14ac:dyDescent="0.3">
      <c r="A42" s="217" t="s">
        <v>29</v>
      </c>
      <c r="B42" s="218" t="s">
        <v>117</v>
      </c>
      <c r="C42" s="219"/>
      <c r="D42" s="218" t="s">
        <v>119</v>
      </c>
      <c r="E42" s="220"/>
      <c r="F42" s="221"/>
      <c r="G42" s="211"/>
      <c r="H42" s="211"/>
      <c r="I42" s="212"/>
      <c r="J42" s="213"/>
    </row>
    <row r="43" spans="1:13" ht="59.25" customHeight="1" x14ac:dyDescent="0.3">
      <c r="A43" s="217" t="s">
        <v>30</v>
      </c>
      <c r="B43" s="222"/>
      <c r="C43" s="223"/>
      <c r="D43" s="222"/>
      <c r="E43" s="220"/>
      <c r="F43" s="224"/>
      <c r="G43" s="225"/>
      <c r="H43" s="225"/>
      <c r="I43" s="226"/>
    </row>
    <row r="44" spans="1:13" ht="13.5" customHeight="1" x14ac:dyDescent="0.3">
      <c r="A44" s="225"/>
      <c r="B44" s="225"/>
      <c r="C44" s="225"/>
      <c r="D44" s="226"/>
      <c r="F44" s="225"/>
      <c r="G44" s="225"/>
      <c r="H44" s="225"/>
      <c r="I44" s="226"/>
    </row>
    <row r="45" spans="1:13" ht="13.5" customHeight="1" x14ac:dyDescent="0.3">
      <c r="A45" s="225"/>
      <c r="B45" s="225"/>
      <c r="C45" s="225"/>
      <c r="D45" s="226"/>
      <c r="F45" s="225"/>
      <c r="G45" s="225"/>
      <c r="H45" s="225"/>
      <c r="I45" s="226"/>
    </row>
    <row r="47" spans="1:13" ht="13.5" customHeight="1" x14ac:dyDescent="0.3">
      <c r="A47" s="227"/>
      <c r="B47" s="227"/>
      <c r="C47" s="227"/>
      <c r="F47" s="227"/>
      <c r="G47" s="227"/>
      <c r="H47" s="227"/>
    </row>
    <row r="48" spans="1:13" ht="13.5" customHeight="1" x14ac:dyDescent="0.3">
      <c r="A48" s="228"/>
      <c r="B48" s="228"/>
      <c r="C48" s="228"/>
      <c r="F48" s="228"/>
      <c r="G48" s="228"/>
      <c r="H48" s="228"/>
    </row>
    <row r="49" spans="1:8" x14ac:dyDescent="0.3">
      <c r="B49" s="229"/>
      <c r="C49" s="229"/>
      <c r="G49" s="229"/>
      <c r="H49" s="229"/>
    </row>
    <row r="50" spans="1:8" x14ac:dyDescent="0.3">
      <c r="A50" s="230"/>
      <c r="F50" s="230"/>
    </row>
    <row r="51" spans="1:8" x14ac:dyDescent="0.3">
      <c r="C51" s="231"/>
    </row>
    <row r="52" spans="1:8" x14ac:dyDescent="0.3">
      <c r="C52" s="231"/>
    </row>
    <row r="57" spans="1:8" ht="13.5" customHeight="1" x14ac:dyDescent="0.3">
      <c r="C57" s="225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  <rowBreaks count="1" manualBreakCount="1">
    <brk id="4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Salbutamol </vt:lpstr>
      <vt:lpstr>Salbutamol  1</vt:lpstr>
      <vt:lpstr>'Salbutamol '!Print_Area</vt:lpstr>
      <vt:lpstr>'Salbutamol  1'!Print_Area</vt:lpstr>
      <vt:lpstr>SST!Print_Area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Eric</cp:lastModifiedBy>
  <cp:lastPrinted>2015-09-29T11:10:44Z</cp:lastPrinted>
  <dcterms:created xsi:type="dcterms:W3CDTF">2005-07-05T10:19:27Z</dcterms:created>
  <dcterms:modified xsi:type="dcterms:W3CDTF">2015-09-29T11:13:48Z</dcterms:modified>
</cp:coreProperties>
</file>