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93e16daff69d9f/바탕 화면/광운대학교/2023년 3학년 1학기/컴퓨터구조실험/프로젝트/project4/"/>
    </mc:Choice>
  </mc:AlternateContent>
  <xr:revisionPtr revIDLastSave="29" documentId="8_{A3DB53B2-364E-4718-9FC3-08F4B5515DB3}" xr6:coauthVersionLast="47" xr6:coauthVersionMax="47" xr10:uidLastSave="{1E5ED793-3F6F-407A-BC4F-39CCEC8D61EF}"/>
  <bookViews>
    <workbookView xWindow="-108" yWindow="-108" windowWidth="23256" windowHeight="12456" activeTab="2" xr2:uid="{9B769965-C08C-4E68-B793-FA012A660AAB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4" i="3" l="1"/>
  <c r="J20" i="2"/>
  <c r="B10" i="1"/>
  <c r="B9" i="4"/>
  <c r="B11" i="3"/>
  <c r="B16" i="4"/>
  <c r="B17" i="4" s="1"/>
  <c r="F19" i="4" s="1"/>
  <c r="AI20" i="3"/>
  <c r="X20" i="3"/>
  <c r="M20" i="3"/>
  <c r="B20" i="3"/>
  <c r="B20" i="2"/>
  <c r="AI11" i="3"/>
  <c r="X11" i="3"/>
  <c r="M11" i="3"/>
  <c r="B11" i="2"/>
  <c r="B3" i="4"/>
  <c r="B4" i="4"/>
  <c r="B5" i="4"/>
  <c r="B6" i="4"/>
  <c r="F6" i="4" s="1"/>
  <c r="K6" i="4" s="1"/>
  <c r="B2" i="4"/>
  <c r="M2" i="3"/>
  <c r="J23" i="1"/>
  <c r="AI5" i="3"/>
  <c r="AI6" i="3"/>
  <c r="AI7" i="3"/>
  <c r="AI3" i="3"/>
  <c r="AI4" i="3"/>
  <c r="AI2" i="3"/>
  <c r="X3" i="3"/>
  <c r="X4" i="3"/>
  <c r="X5" i="3"/>
  <c r="X6" i="3"/>
  <c r="X7" i="3"/>
  <c r="X2" i="3"/>
  <c r="B3" i="3"/>
  <c r="B4" i="3"/>
  <c r="B5" i="3"/>
  <c r="B6" i="3"/>
  <c r="B7" i="3"/>
  <c r="F7" i="3" s="1"/>
  <c r="B2" i="3"/>
  <c r="B21" i="2"/>
  <c r="B22" i="2"/>
  <c r="C22" i="2" s="1"/>
  <c r="J22" i="2" s="1"/>
  <c r="B23" i="2"/>
  <c r="B24" i="2"/>
  <c r="C20" i="2"/>
  <c r="B12" i="2"/>
  <c r="B3" i="2"/>
  <c r="B4" i="2"/>
  <c r="B5" i="2"/>
  <c r="B6" i="2"/>
  <c r="B2" i="2"/>
  <c r="G24" i="2"/>
  <c r="G23" i="2"/>
  <c r="K6" i="1"/>
  <c r="K5" i="1"/>
  <c r="K4" i="1"/>
  <c r="K3" i="1"/>
  <c r="K9" i="1"/>
  <c r="K10" i="1"/>
  <c r="K15" i="1"/>
  <c r="K16" i="1"/>
  <c r="K17" i="1"/>
  <c r="K18" i="1"/>
  <c r="B4" i="1"/>
  <c r="B5" i="1"/>
  <c r="B6" i="1"/>
  <c r="B3" i="1"/>
  <c r="B24" i="1"/>
  <c r="F24" i="1" s="1"/>
  <c r="B25" i="1"/>
  <c r="B26" i="1"/>
  <c r="B23" i="1"/>
  <c r="B9" i="1"/>
  <c r="F12" i="1" s="1"/>
  <c r="B15" i="1"/>
  <c r="F18" i="1" s="1"/>
  <c r="B29" i="1"/>
  <c r="F31" i="1" s="1"/>
  <c r="B35" i="1"/>
  <c r="D6" i="2"/>
  <c r="AI21" i="3"/>
  <c r="AI22" i="3" s="1"/>
  <c r="X21" i="3"/>
  <c r="AB21" i="3" s="1"/>
  <c r="AI12" i="3"/>
  <c r="AM12" i="3" s="1"/>
  <c r="X12" i="3"/>
  <c r="AF12" i="3" s="1"/>
  <c r="M12" i="3"/>
  <c r="U12" i="3" s="1"/>
  <c r="M13" i="3"/>
  <c r="Q13" i="3" s="1"/>
  <c r="B36" i="1"/>
  <c r="B37" i="1" s="1"/>
  <c r="B38" i="1" s="1"/>
  <c r="B12" i="3"/>
  <c r="F12" i="3" s="1"/>
  <c r="M21" i="3"/>
  <c r="Q21" i="3" s="1"/>
  <c r="U21" i="3" s="1"/>
  <c r="M22" i="3"/>
  <c r="Q22" i="3" s="1"/>
  <c r="B21" i="3"/>
  <c r="B22" i="3" s="1"/>
  <c r="J3" i="2"/>
  <c r="C21" i="2"/>
  <c r="J21" i="2" s="1"/>
  <c r="D21" i="2"/>
  <c r="G21" i="2"/>
  <c r="D22" i="2"/>
  <c r="G22" i="2"/>
  <c r="C23" i="2"/>
  <c r="J23" i="2" s="1"/>
  <c r="D23" i="2"/>
  <c r="C24" i="2"/>
  <c r="J24" i="2" s="1"/>
  <c r="D24" i="2"/>
  <c r="D12" i="2"/>
  <c r="G12" i="2"/>
  <c r="D13" i="2"/>
  <c r="G13" i="2"/>
  <c r="D14" i="2"/>
  <c r="G14" i="2"/>
  <c r="D15" i="2"/>
  <c r="G15" i="2"/>
  <c r="C3" i="2"/>
  <c r="D3" i="2"/>
  <c r="D4" i="2" s="1"/>
  <c r="D5" i="2" s="1"/>
  <c r="G3" i="2"/>
  <c r="G4" i="2" s="1"/>
  <c r="G5" i="2" s="1"/>
  <c r="G6" i="2" s="1"/>
  <c r="AN20" i="3"/>
  <c r="AJ20" i="3"/>
  <c r="AJ11" i="3"/>
  <c r="AN11" i="3"/>
  <c r="E24" i="3"/>
  <c r="AC24" i="3"/>
  <c r="AC25" i="3"/>
  <c r="Y24" i="3"/>
  <c r="Y25" i="3"/>
  <c r="AC11" i="3"/>
  <c r="Y11" i="3"/>
  <c r="AJ2" i="3"/>
  <c r="AN2" i="3"/>
  <c r="Y3" i="3"/>
  <c r="Y4" i="3" s="1"/>
  <c r="Y5" i="3" s="1"/>
  <c r="Y6" i="3" s="1"/>
  <c r="Y7" i="3" s="1"/>
  <c r="AB3" i="3"/>
  <c r="F20" i="3"/>
  <c r="J20" i="3"/>
  <c r="Q20" i="3"/>
  <c r="U20" i="3" s="1"/>
  <c r="AB20" i="3"/>
  <c r="AF20" i="3" s="1"/>
  <c r="AM20" i="3"/>
  <c r="AQ20" i="3" s="1"/>
  <c r="C21" i="3"/>
  <c r="F21" i="3"/>
  <c r="J21" i="3" s="1"/>
  <c r="G21" i="3"/>
  <c r="N21" i="3"/>
  <c r="R21" i="3"/>
  <c r="Y21" i="3"/>
  <c r="AC21" i="3"/>
  <c r="AJ21" i="3"/>
  <c r="AM21" i="3"/>
  <c r="AN21" i="3"/>
  <c r="AQ21" i="3"/>
  <c r="C22" i="3"/>
  <c r="G22" i="3"/>
  <c r="N22" i="3"/>
  <c r="R22" i="3"/>
  <c r="Y22" i="3"/>
  <c r="AC22" i="3"/>
  <c r="AJ22" i="3"/>
  <c r="AN22" i="3"/>
  <c r="C23" i="3"/>
  <c r="G23" i="3"/>
  <c r="N23" i="3"/>
  <c r="R23" i="3"/>
  <c r="Y23" i="3"/>
  <c r="AC23" i="3"/>
  <c r="AJ23" i="3"/>
  <c r="AN23" i="3"/>
  <c r="C24" i="3"/>
  <c r="G24" i="3"/>
  <c r="I24" i="3"/>
  <c r="N24" i="3"/>
  <c r="R24" i="3"/>
  <c r="AJ24" i="3"/>
  <c r="AN24" i="3"/>
  <c r="C25" i="3"/>
  <c r="E25" i="3"/>
  <c r="G25" i="3"/>
  <c r="I25" i="3"/>
  <c r="N25" i="3"/>
  <c r="R25" i="3"/>
  <c r="AJ25" i="3"/>
  <c r="AN25" i="3"/>
  <c r="F11" i="3"/>
  <c r="J11" i="3"/>
  <c r="Q11" i="3"/>
  <c r="U11" i="3" s="1"/>
  <c r="AB11" i="3"/>
  <c r="AF11" i="3" s="1"/>
  <c r="AM11" i="3"/>
  <c r="AQ11" i="3" s="1"/>
  <c r="C12" i="3"/>
  <c r="G12" i="3"/>
  <c r="N12" i="3"/>
  <c r="Q12" i="3"/>
  <c r="R12" i="3"/>
  <c r="Y12" i="3"/>
  <c r="Y13" i="3" s="1"/>
  <c r="Y14" i="3" s="1"/>
  <c r="Y15" i="3" s="1"/>
  <c r="AB12" i="3"/>
  <c r="AC12" i="3"/>
  <c r="AC13" i="3" s="1"/>
  <c r="AC14" i="3" s="1"/>
  <c r="AC15" i="3" s="1"/>
  <c r="AC16" i="3" s="1"/>
  <c r="AJ12" i="3"/>
  <c r="AN12" i="3"/>
  <c r="C13" i="3"/>
  <c r="G13" i="3"/>
  <c r="N13" i="3"/>
  <c r="R13" i="3"/>
  <c r="AJ13" i="3"/>
  <c r="AN13" i="3"/>
  <c r="C14" i="3"/>
  <c r="G14" i="3"/>
  <c r="N14" i="3"/>
  <c r="R14" i="3"/>
  <c r="AJ14" i="3"/>
  <c r="AN14" i="3"/>
  <c r="C15" i="3"/>
  <c r="E15" i="3"/>
  <c r="G15" i="3"/>
  <c r="I15" i="3"/>
  <c r="N15" i="3"/>
  <c r="R15" i="3"/>
  <c r="AJ15" i="3"/>
  <c r="AN15" i="3"/>
  <c r="C16" i="3"/>
  <c r="E16" i="3"/>
  <c r="G16" i="3"/>
  <c r="I16" i="3"/>
  <c r="N16" i="3"/>
  <c r="R16" i="3"/>
  <c r="AJ16" i="3"/>
  <c r="AN16" i="3"/>
  <c r="AJ3" i="3"/>
  <c r="AM6" i="3"/>
  <c r="AM7" i="3"/>
  <c r="N3" i="3"/>
  <c r="R3" i="3"/>
  <c r="R4" i="3" s="1"/>
  <c r="R5" i="3" s="1"/>
  <c r="R6" i="3" s="1"/>
  <c r="R7" i="3" s="1"/>
  <c r="M3" i="3"/>
  <c r="F6" i="3"/>
  <c r="I7" i="3"/>
  <c r="I6" i="3"/>
  <c r="E7" i="3"/>
  <c r="E6" i="3"/>
  <c r="AN3" i="3"/>
  <c r="AN4" i="3" s="1"/>
  <c r="AN5" i="3" s="1"/>
  <c r="AN6" i="3" s="1"/>
  <c r="AN7" i="3" s="1"/>
  <c r="AM3" i="3"/>
  <c r="AC3" i="3"/>
  <c r="AC4" i="3" s="1"/>
  <c r="AC5" i="3" s="1"/>
  <c r="AC6" i="3" s="1"/>
  <c r="AC7" i="3" s="1"/>
  <c r="G17" i="4"/>
  <c r="G18" i="4" s="1"/>
  <c r="G19" i="4" s="1"/>
  <c r="G20" i="4" s="1"/>
  <c r="G10" i="4"/>
  <c r="G11" i="4" s="1"/>
  <c r="G12" i="4" s="1"/>
  <c r="G13" i="4" s="1"/>
  <c r="N4" i="3"/>
  <c r="N5" i="3" s="1"/>
  <c r="N6" i="3" s="1"/>
  <c r="G3" i="4"/>
  <c r="G4" i="4" s="1"/>
  <c r="G5" i="4" s="1"/>
  <c r="G6" i="4" s="1"/>
  <c r="G3" i="3"/>
  <c r="G4" i="3" s="1"/>
  <c r="G5" i="3" s="1"/>
  <c r="G6" i="3" s="1"/>
  <c r="G7" i="3" s="1"/>
  <c r="F3" i="3"/>
  <c r="C3" i="3"/>
  <c r="C17" i="4"/>
  <c r="C18" i="4" s="1"/>
  <c r="C19" i="4" s="1"/>
  <c r="C20" i="4" s="1"/>
  <c r="C10" i="4"/>
  <c r="C11" i="4" s="1"/>
  <c r="C12" i="4" s="1"/>
  <c r="C13" i="4" s="1"/>
  <c r="C3" i="4"/>
  <c r="C4" i="4" s="1"/>
  <c r="C5" i="4" s="1"/>
  <c r="C6" i="4" s="1"/>
  <c r="B30" i="1"/>
  <c r="B31" i="1" s="1"/>
  <c r="B32" i="1" s="1"/>
  <c r="F29" i="1"/>
  <c r="J17" i="4"/>
  <c r="F17" i="4"/>
  <c r="J16" i="4"/>
  <c r="J10" i="4"/>
  <c r="J9" i="4"/>
  <c r="F2" i="4"/>
  <c r="K2" i="4" s="1"/>
  <c r="J2" i="4"/>
  <c r="F3" i="4"/>
  <c r="J3" i="4"/>
  <c r="J18" i="4"/>
  <c r="J11" i="4"/>
  <c r="J12" i="4"/>
  <c r="J13" i="4"/>
  <c r="F4" i="4"/>
  <c r="J4" i="4"/>
  <c r="F5" i="4"/>
  <c r="J5" i="4"/>
  <c r="J6" i="4"/>
  <c r="J4" i="1"/>
  <c r="J5" i="1"/>
  <c r="J6" i="1"/>
  <c r="J3" i="1"/>
  <c r="F16" i="1"/>
  <c r="F38" i="1"/>
  <c r="F37" i="1"/>
  <c r="G36" i="1"/>
  <c r="G37" i="1" s="1"/>
  <c r="G38" i="1" s="1"/>
  <c r="F36" i="1"/>
  <c r="C36" i="1"/>
  <c r="C37" i="1" s="1"/>
  <c r="F35" i="1"/>
  <c r="J35" i="1" s="1"/>
  <c r="F32" i="1"/>
  <c r="G30" i="1"/>
  <c r="G31" i="1" s="1"/>
  <c r="G32" i="1" s="1"/>
  <c r="C30" i="1"/>
  <c r="C31" i="1" s="1"/>
  <c r="C32" i="1" s="1"/>
  <c r="J29" i="1"/>
  <c r="G24" i="1"/>
  <c r="C24" i="1"/>
  <c r="C25" i="1" s="1"/>
  <c r="F17" i="1"/>
  <c r="J18" i="1"/>
  <c r="J17" i="1"/>
  <c r="B17" i="1"/>
  <c r="B18" i="1" s="1"/>
  <c r="J16" i="1"/>
  <c r="G16" i="1"/>
  <c r="G17" i="1" s="1"/>
  <c r="G18" i="1" s="1"/>
  <c r="C16" i="1"/>
  <c r="C17" i="1" s="1"/>
  <c r="B16" i="1"/>
  <c r="J15" i="1"/>
  <c r="F15" i="1"/>
  <c r="J10" i="1"/>
  <c r="J11" i="1"/>
  <c r="J12" i="1"/>
  <c r="J9" i="1"/>
  <c r="C10" i="1"/>
  <c r="C11" i="1" s="1"/>
  <c r="C12" i="1" s="1"/>
  <c r="G10" i="1"/>
  <c r="G11" i="1" s="1"/>
  <c r="G12" i="1" s="1"/>
  <c r="F4" i="1"/>
  <c r="F6" i="1"/>
  <c r="G4" i="1"/>
  <c r="G5" i="1" s="1"/>
  <c r="G6" i="1" s="1"/>
  <c r="C4" i="1"/>
  <c r="F3" i="1"/>
  <c r="K3" i="4" l="1"/>
  <c r="K4" i="4"/>
  <c r="K5" i="4"/>
  <c r="F18" i="4"/>
  <c r="AI23" i="3"/>
  <c r="AM22" i="3"/>
  <c r="AQ22" i="3"/>
  <c r="X22" i="3"/>
  <c r="AF21" i="3"/>
  <c r="M23" i="3"/>
  <c r="U22" i="3"/>
  <c r="B23" i="3"/>
  <c r="F22" i="3"/>
  <c r="J22" i="3" s="1"/>
  <c r="B13" i="3"/>
  <c r="J12" i="3"/>
  <c r="AI13" i="3"/>
  <c r="AQ12" i="3"/>
  <c r="X13" i="3"/>
  <c r="M14" i="3"/>
  <c r="U13" i="3"/>
  <c r="B18" i="4"/>
  <c r="F20" i="4"/>
  <c r="K17" i="4"/>
  <c r="J2" i="3"/>
  <c r="B13" i="2"/>
  <c r="C12" i="2"/>
  <c r="J12" i="2" s="1"/>
  <c r="C11" i="2"/>
  <c r="J11" i="2"/>
  <c r="J2" i="2"/>
  <c r="C5" i="2"/>
  <c r="J5" i="2" s="1"/>
  <c r="C4" i="2"/>
  <c r="J4" i="2" s="1"/>
  <c r="C2" i="2"/>
  <c r="C6" i="2"/>
  <c r="J6" i="2" s="1"/>
  <c r="Q3" i="3"/>
  <c r="M4" i="3"/>
  <c r="AB7" i="3"/>
  <c r="AF7" i="3" s="1"/>
  <c r="AB6" i="3"/>
  <c r="AF6" i="3" s="1"/>
  <c r="AB5" i="3"/>
  <c r="AF5" i="3" s="1"/>
  <c r="AB4" i="3"/>
  <c r="AF4" i="3" s="1"/>
  <c r="Y16" i="3"/>
  <c r="N7" i="3"/>
  <c r="G25" i="1"/>
  <c r="G26" i="1" s="1"/>
  <c r="J24" i="1"/>
  <c r="AM2" i="3"/>
  <c r="AQ2" i="3" s="1"/>
  <c r="AJ4" i="3"/>
  <c r="AJ5" i="3" s="1"/>
  <c r="AJ6" i="3" s="1"/>
  <c r="AQ3" i="3"/>
  <c r="AM4" i="3"/>
  <c r="AQ4" i="3" s="1"/>
  <c r="AM5" i="3"/>
  <c r="AQ5" i="3" s="1"/>
  <c r="AB2" i="3"/>
  <c r="AF2" i="3" s="1"/>
  <c r="AF3" i="3"/>
  <c r="Q2" i="3"/>
  <c r="U2" i="3" s="1"/>
  <c r="U3" i="3"/>
  <c r="F2" i="3"/>
  <c r="C4" i="3"/>
  <c r="C5" i="3" s="1"/>
  <c r="J3" i="3"/>
  <c r="F4" i="3"/>
  <c r="J4" i="3" s="1"/>
  <c r="F5" i="3"/>
  <c r="F16" i="4"/>
  <c r="K16" i="4" s="1"/>
  <c r="F10" i="4"/>
  <c r="B10" i="4"/>
  <c r="F12" i="4" s="1"/>
  <c r="F9" i="4"/>
  <c r="K9" i="4" s="1"/>
  <c r="F30" i="1"/>
  <c r="J31" i="1"/>
  <c r="F9" i="1"/>
  <c r="F11" i="1"/>
  <c r="F10" i="1"/>
  <c r="C5" i="1"/>
  <c r="C6" i="1" s="1"/>
  <c r="J36" i="1"/>
  <c r="F5" i="1"/>
  <c r="J32" i="1"/>
  <c r="C26" i="1"/>
  <c r="C38" i="1"/>
  <c r="J38" i="1" s="1"/>
  <c r="J37" i="1"/>
  <c r="F23" i="1"/>
  <c r="C18" i="1"/>
  <c r="B11" i="1"/>
  <c r="K11" i="1" s="1"/>
  <c r="K10" i="4" l="1"/>
  <c r="AM23" i="3"/>
  <c r="AI24" i="3"/>
  <c r="AQ23" i="3"/>
  <c r="AB22" i="3"/>
  <c r="AF22" i="3" s="1"/>
  <c r="X23" i="3"/>
  <c r="Q23" i="3"/>
  <c r="U23" i="3"/>
  <c r="M24" i="3"/>
  <c r="B24" i="3"/>
  <c r="F23" i="3"/>
  <c r="J23" i="3" s="1"/>
  <c r="F13" i="3"/>
  <c r="J13" i="3" s="1"/>
  <c r="B14" i="3"/>
  <c r="AI14" i="3"/>
  <c r="AM13" i="3"/>
  <c r="AQ13" i="3"/>
  <c r="AB13" i="3"/>
  <c r="AF13" i="3" s="1"/>
  <c r="X14" i="3"/>
  <c r="Q14" i="3"/>
  <c r="U14" i="3" s="1"/>
  <c r="M15" i="3"/>
  <c r="K18" i="4"/>
  <c r="B19" i="4"/>
  <c r="B11" i="4"/>
  <c r="B12" i="4" s="1"/>
  <c r="F13" i="4"/>
  <c r="F11" i="4"/>
  <c r="B14" i="2"/>
  <c r="C13" i="2"/>
  <c r="J13" i="2" s="1"/>
  <c r="Q4" i="3"/>
  <c r="U4" i="3" s="1"/>
  <c r="M5" i="3"/>
  <c r="AQ6" i="3"/>
  <c r="AJ7" i="3"/>
  <c r="AQ7" i="3" s="1"/>
  <c r="C6" i="3"/>
  <c r="J5" i="3"/>
  <c r="J30" i="1"/>
  <c r="F26" i="1"/>
  <c r="J26" i="1" s="1"/>
  <c r="F25" i="1"/>
  <c r="J25" i="1" s="1"/>
  <c r="B12" i="1"/>
  <c r="K12" i="1" s="1"/>
  <c r="K11" i="4" l="1"/>
  <c r="AM24" i="3"/>
  <c r="AQ24" i="3" s="1"/>
  <c r="AI25" i="3"/>
  <c r="AB23" i="3"/>
  <c r="AF23" i="3" s="1"/>
  <c r="X24" i="3"/>
  <c r="M25" i="3"/>
  <c r="Q24" i="3"/>
  <c r="B25" i="3"/>
  <c r="F24" i="3"/>
  <c r="J24" i="3" s="1"/>
  <c r="B15" i="3"/>
  <c r="F14" i="3"/>
  <c r="J14" i="3" s="1"/>
  <c r="AI15" i="3"/>
  <c r="AM14" i="3"/>
  <c r="AQ14" i="3"/>
  <c r="X15" i="3"/>
  <c r="AB14" i="3"/>
  <c r="AF14" i="3" s="1"/>
  <c r="Q15" i="3"/>
  <c r="M16" i="3"/>
  <c r="U15" i="3"/>
  <c r="K19" i="4"/>
  <c r="B20" i="4"/>
  <c r="K20" i="4" s="1"/>
  <c r="B15" i="2"/>
  <c r="C14" i="2"/>
  <c r="J14" i="2" s="1"/>
  <c r="Q5" i="3"/>
  <c r="M6" i="3"/>
  <c r="U5" i="3"/>
  <c r="J6" i="3"/>
  <c r="C7" i="3"/>
  <c r="J7" i="3" s="1"/>
  <c r="K12" i="4"/>
  <c r="B13" i="4"/>
  <c r="K13" i="4" s="1"/>
  <c r="AM25" i="3" l="1"/>
  <c r="AQ25" i="3" s="1"/>
  <c r="X25" i="3"/>
  <c r="AB25" i="3" s="1"/>
  <c r="AF25" i="3" s="1"/>
  <c r="AB24" i="3"/>
  <c r="AF24" i="3" s="1"/>
  <c r="U25" i="3"/>
  <c r="Q25" i="3"/>
  <c r="F25" i="3"/>
  <c r="J25" i="3"/>
  <c r="B16" i="3"/>
  <c r="F15" i="3"/>
  <c r="J15" i="3"/>
  <c r="AI16" i="3"/>
  <c r="AM15" i="3"/>
  <c r="AQ15" i="3"/>
  <c r="AB15" i="3"/>
  <c r="X16" i="3"/>
  <c r="AF15" i="3"/>
  <c r="Q16" i="3"/>
  <c r="U16" i="3" s="1"/>
  <c r="C15" i="2"/>
  <c r="J15" i="2" s="1"/>
  <c r="Q6" i="3"/>
  <c r="M7" i="3"/>
  <c r="U6" i="3"/>
  <c r="F16" i="3" l="1"/>
  <c r="J16" i="3"/>
  <c r="AM16" i="3"/>
  <c r="AQ16" i="3"/>
  <c r="AB16" i="3"/>
  <c r="AF16" i="3"/>
  <c r="Q7" i="3"/>
  <c r="U7" i="3" s="1"/>
</calcChain>
</file>

<file path=xl/sharedStrings.xml><?xml version="1.0" encoding="utf-8"?>
<sst xmlns="http://schemas.openxmlformats.org/spreadsheetml/2006/main" count="268" uniqueCount="49">
  <si>
    <t>unified cache</t>
    <phoneticPr fontId="1" type="noConversion"/>
  </si>
  <si>
    <t>instr %</t>
    <phoneticPr fontId="1" type="noConversion"/>
  </si>
  <si>
    <t>instr hit time</t>
    <phoneticPr fontId="1" type="noConversion"/>
  </si>
  <si>
    <t>instr miss rate</t>
    <phoneticPr fontId="1" type="noConversion"/>
  </si>
  <si>
    <t>mis intr miss 
penalty</t>
    <phoneticPr fontId="1" type="noConversion"/>
  </si>
  <si>
    <t>data %</t>
    <phoneticPr fontId="1" type="noConversion"/>
  </si>
  <si>
    <t>d hit time</t>
    <phoneticPr fontId="1" type="noConversion"/>
  </si>
  <si>
    <t>d miss rate</t>
    <phoneticPr fontId="1" type="noConversion"/>
  </si>
  <si>
    <t>d mi penalty</t>
    <phoneticPr fontId="1" type="noConversion"/>
  </si>
  <si>
    <t>Unified cache
Miss rate</t>
    <phoneticPr fontId="1" type="noConversion"/>
  </si>
  <si>
    <t>Unified cache
AMAT</t>
    <phoneticPr fontId="1" type="noConversion"/>
  </si>
  <si>
    <t>inst miss rate*(inst hit time+inst miss rate* miss penalty)+data rate *(d hit time + d miss rate* d miss penalty)</t>
  </si>
  <si>
    <t>split cache</t>
    <phoneticPr fontId="1" type="noConversion"/>
  </si>
  <si>
    <t>inst % L1</t>
    <phoneticPr fontId="1" type="noConversion"/>
  </si>
  <si>
    <t>data % L1</t>
    <phoneticPr fontId="1" type="noConversion"/>
  </si>
  <si>
    <t>Hit time L1</t>
    <phoneticPr fontId="1" type="noConversion"/>
  </si>
  <si>
    <t>Data Miss rate L1</t>
  </si>
  <si>
    <t>Inst Miss rate L1</t>
  </si>
  <si>
    <t>Hit time L2</t>
    <phoneticPr fontId="1" type="noConversion"/>
  </si>
  <si>
    <t>Miss rate L2</t>
    <phoneticPr fontId="1" type="noConversion"/>
  </si>
  <si>
    <t>Miss panalty</t>
    <phoneticPr fontId="1" type="noConversion"/>
  </si>
  <si>
    <t>AMAT</t>
    <phoneticPr fontId="1" type="noConversion"/>
  </si>
  <si>
    <t>8/8/1024</t>
    <phoneticPr fontId="1" type="noConversion"/>
  </si>
  <si>
    <t>16/16/512</t>
    <phoneticPr fontId="1" type="noConversion"/>
  </si>
  <si>
    <t>32/32/256</t>
    <phoneticPr fontId="1" type="noConversion"/>
  </si>
  <si>
    <t>64/64/128</t>
    <phoneticPr fontId="1" type="noConversion"/>
  </si>
  <si>
    <t>(instruction비율L1)*(hit time L1 + instruction miss rate L1 * (hit time L2 + Miss rate L2*Miss panalty)) + (data비율L1)*(hit time L1 + data miss rate L1 * (hit time L2 + Miss rate L2*Miss panalty))</t>
    <phoneticPr fontId="1" type="noConversion"/>
  </si>
  <si>
    <t>128/128/0</t>
    <phoneticPr fontId="1" type="noConversion"/>
  </si>
  <si>
    <t>(instruction비율L1)*(hit time L1 + instruction miss rate L1 * Miss panalty) + (data비율L1)*(hit time L1 + data miss rate L1 * Miss panalty)</t>
    <phoneticPr fontId="1" type="noConversion"/>
  </si>
  <si>
    <t>intr miss 
penalty</t>
  </si>
  <si>
    <t>Split cache
AMAT</t>
  </si>
  <si>
    <t>inst % * (inst hit time * inst miss rate * inst miss penalty) + data% * ( data hit time * data miss rate * data miss penalty)</t>
  </si>
  <si>
    <t>Instr miss rate * (instr hit time + instr miss * miss instr miss penalty) + data miss rate * (d hit time + d miss rate * d miss penalty)</t>
  </si>
  <si>
    <t>cc1</t>
    <phoneticPr fontId="1" type="noConversion"/>
  </si>
  <si>
    <t>ijpeg</t>
    <phoneticPr fontId="1" type="noConversion"/>
  </si>
  <si>
    <t>perl</t>
    <phoneticPr fontId="1" type="noConversion"/>
  </si>
  <si>
    <t>cc1 1way</t>
    <phoneticPr fontId="1" type="noConversion"/>
  </si>
  <si>
    <t>ijpeg 1way</t>
    <phoneticPr fontId="1" type="noConversion"/>
  </si>
  <si>
    <t>perl 1way</t>
    <phoneticPr fontId="1" type="noConversion"/>
  </si>
  <si>
    <t>cc1 2 way</t>
    <phoneticPr fontId="1" type="noConversion"/>
  </si>
  <si>
    <t>cc1 4way</t>
    <phoneticPr fontId="1" type="noConversion"/>
  </si>
  <si>
    <t>cc1 8way</t>
    <phoneticPr fontId="1" type="noConversion"/>
  </si>
  <si>
    <t>ijpeg 2 way</t>
    <phoneticPr fontId="1" type="noConversion"/>
  </si>
  <si>
    <t>perl 2 way</t>
    <phoneticPr fontId="1" type="noConversion"/>
  </si>
  <si>
    <t>ijpeg 4way</t>
    <phoneticPr fontId="1" type="noConversion"/>
  </si>
  <si>
    <t>perl 4way</t>
    <phoneticPr fontId="1" type="noConversion"/>
  </si>
  <si>
    <t>ijpeg 8way</t>
    <phoneticPr fontId="1" type="noConversion"/>
  </si>
  <si>
    <t>perl 8way</t>
    <phoneticPr fontId="1" type="noConversion"/>
  </si>
  <si>
    <t>Split cache
AMAT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</si>
</sst>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0_);[Red]\(0.0000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444444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176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176" fontId="2" fillId="0" borderId="0" xfId="0" quotePrefix="1" applyNumberFormat="1" applyFont="1">
      <alignment vertical="center"/>
    </xf>
    <xf numFmtId="176" fontId="3" fillId="0" borderId="0" xfId="0" applyNumberFormat="1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4" fillId="0" borderId="0" xfId="0" applyNumberFormat="1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A5F-EFC8-4522-821C-C30AA658CBB0}">
  <dimension ref="A1:V38"/>
  <sheetViews>
    <sheetView topLeftCell="A14" zoomScale="70" zoomScaleNormal="70" workbookViewId="0">
      <selection activeCell="O14" sqref="O14"/>
    </sheetView>
  </sheetViews>
  <sheetFormatPr defaultRowHeight="17.399999999999999" x14ac:dyDescent="0.4"/>
  <cols>
    <col min="1" max="1" width="11.09765625" customWidth="1"/>
    <col min="2" max="2" width="17.69921875" customWidth="1"/>
    <col min="3" max="3" width="14.69921875" customWidth="1"/>
    <col min="4" max="4" width="22.59765625" customWidth="1"/>
    <col min="5" max="5" width="17.09765625" customWidth="1"/>
    <col min="6" max="6" width="9.8984375" bestFit="1" customWidth="1"/>
    <col min="7" max="7" width="15.3984375" customWidth="1"/>
    <col min="8" max="8" width="11.5" customWidth="1"/>
    <col min="9" max="9" width="12.3984375" customWidth="1"/>
    <col min="10" max="10" width="14" customWidth="1"/>
    <col min="11" max="11" width="11.09765625" bestFit="1" customWidth="1"/>
  </cols>
  <sheetData>
    <row r="1" spans="1:22" x14ac:dyDescent="0.4">
      <c r="A1" s="1" t="s">
        <v>0</v>
      </c>
      <c r="B1" s="1"/>
    </row>
    <row r="2" spans="1:22" ht="52.2" x14ac:dyDescent="0.4">
      <c r="A2" t="s">
        <v>33</v>
      </c>
      <c r="B2" s="2" t="s">
        <v>1</v>
      </c>
      <c r="C2" s="2" t="s">
        <v>2</v>
      </c>
      <c r="D2" s="2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10</v>
      </c>
      <c r="L2" s="17" t="s">
        <v>11</v>
      </c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4">
      <c r="A3">
        <v>64</v>
      </c>
      <c r="B3" s="10">
        <f>279322583/388757301</f>
        <v>0.71850118899760551</v>
      </c>
      <c r="C3" s="7">
        <v>1</v>
      </c>
      <c r="D3" s="10">
        <v>0.34110000000000001</v>
      </c>
      <c r="E3" s="7">
        <v>200</v>
      </c>
      <c r="F3" s="7">
        <f>1-B3</f>
        <v>0.28149881100239449</v>
      </c>
      <c r="G3" s="7">
        <v>2</v>
      </c>
      <c r="H3" s="10">
        <v>0.34110000000000001</v>
      </c>
      <c r="I3" s="7">
        <v>200</v>
      </c>
      <c r="J3" s="7">
        <f>H3</f>
        <v>0.34110000000000001</v>
      </c>
      <c r="K3" s="7">
        <f>B3*(C3+D3*E3)+F3*(G3+H3*I3)</f>
        <v>69.501498811002392</v>
      </c>
    </row>
    <row r="4" spans="1:22" x14ac:dyDescent="0.4">
      <c r="A4">
        <v>128</v>
      </c>
      <c r="B4" s="10">
        <f t="shared" ref="B4:B6" si="0">279322583/388757301</f>
        <v>0.71850118899760551</v>
      </c>
      <c r="C4" s="7">
        <f>C3*1.04</f>
        <v>1.04</v>
      </c>
      <c r="D4" s="10">
        <v>0.27450000000000002</v>
      </c>
      <c r="E4" s="7">
        <v>200</v>
      </c>
      <c r="F4" s="7">
        <f>1-B4</f>
        <v>0.28149881100239449</v>
      </c>
      <c r="G4" s="7">
        <f>G3*1.04</f>
        <v>2.08</v>
      </c>
      <c r="H4" s="10">
        <v>0.27450000000000002</v>
      </c>
      <c r="I4" s="7">
        <v>200</v>
      </c>
      <c r="J4" s="7">
        <f>H4</f>
        <v>0.27450000000000002</v>
      </c>
      <c r="K4" s="7">
        <f>B4*(C4+D4*E4)+F4*(G4+H4*I4)</f>
        <v>56.23275876344249</v>
      </c>
    </row>
    <row r="5" spans="1:22" x14ac:dyDescent="0.4">
      <c r="A5">
        <v>256</v>
      </c>
      <c r="B5" s="10">
        <f t="shared" si="0"/>
        <v>0.71850118899760551</v>
      </c>
      <c r="C5" s="7">
        <f>C4*1.04</f>
        <v>1.0816000000000001</v>
      </c>
      <c r="D5" s="10">
        <v>0.2203</v>
      </c>
      <c r="E5" s="7">
        <v>200</v>
      </c>
      <c r="F5" s="7">
        <f>1-B5</f>
        <v>0.28149881100239449</v>
      </c>
      <c r="G5" s="7">
        <f>G4*1.04</f>
        <v>2.1632000000000002</v>
      </c>
      <c r="H5" s="10">
        <v>0.2203</v>
      </c>
      <c r="I5" s="7">
        <v>200</v>
      </c>
      <c r="J5" s="7">
        <f>H5</f>
        <v>0.2203</v>
      </c>
      <c r="K5" s="7">
        <f>B5*(C5+D5*E5)+F5*(G5+H5*I5)</f>
        <v>45.446069113980194</v>
      </c>
    </row>
    <row r="6" spans="1:22" x14ac:dyDescent="0.4">
      <c r="A6">
        <v>512</v>
      </c>
      <c r="B6" s="10">
        <f t="shared" si="0"/>
        <v>0.71850118899760551</v>
      </c>
      <c r="C6" s="7">
        <f>C5*1.04</f>
        <v>1.1248640000000001</v>
      </c>
      <c r="D6" s="10">
        <v>0.16669999999999999</v>
      </c>
      <c r="E6" s="7">
        <v>200</v>
      </c>
      <c r="F6" s="7">
        <f>1-B6</f>
        <v>0.28149881100239449</v>
      </c>
      <c r="G6" s="7">
        <f>G5*1.04</f>
        <v>2.2497280000000002</v>
      </c>
      <c r="H6" s="10">
        <v>0.16669999999999999</v>
      </c>
      <c r="I6" s="7">
        <v>200</v>
      </c>
      <c r="J6" s="7">
        <f>H6</f>
        <v>0.16669999999999999</v>
      </c>
      <c r="K6" s="7">
        <f>B6*(C6+D6*E6)+F6*(G6+H6*I6)</f>
        <v>34.781511878539391</v>
      </c>
    </row>
    <row r="8" spans="1:22" ht="52.2" x14ac:dyDescent="0.4">
      <c r="A8" t="s">
        <v>34</v>
      </c>
      <c r="B8" s="2" t="s">
        <v>1</v>
      </c>
      <c r="C8" s="2" t="s">
        <v>2</v>
      </c>
      <c r="D8" s="2" t="s">
        <v>3</v>
      </c>
      <c r="E8" s="5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  <c r="K8" s="4" t="s">
        <v>10</v>
      </c>
    </row>
    <row r="9" spans="1:22" x14ac:dyDescent="0.4">
      <c r="A9">
        <v>64</v>
      </c>
      <c r="B9" s="7">
        <f>29242429/37389065</f>
        <v>0.78211180193995222</v>
      </c>
      <c r="C9" s="7">
        <v>1</v>
      </c>
      <c r="D9" s="7">
        <v>0.188</v>
      </c>
      <c r="E9" s="7">
        <v>200</v>
      </c>
      <c r="F9" s="7">
        <f>1-B9</f>
        <v>0.21788819806004778</v>
      </c>
      <c r="G9" s="7">
        <v>2</v>
      </c>
      <c r="H9" s="7">
        <v>0.188</v>
      </c>
      <c r="I9" s="7">
        <v>200</v>
      </c>
      <c r="J9" s="7">
        <f>H9</f>
        <v>0.188</v>
      </c>
      <c r="K9" s="7">
        <f>B9*(C9+D9*E9)+F9*(G9+H9*I9)</f>
        <v>38.817888198060047</v>
      </c>
    </row>
    <row r="10" spans="1:22" x14ac:dyDescent="0.4">
      <c r="A10">
        <v>128</v>
      </c>
      <c r="B10" s="7">
        <f>B9</f>
        <v>0.78211180193995222</v>
      </c>
      <c r="C10" s="7">
        <f>C9*1.04</f>
        <v>1.04</v>
      </c>
      <c r="D10" s="7">
        <v>0.10059999999999999</v>
      </c>
      <c r="E10" s="7">
        <v>200</v>
      </c>
      <c r="F10" s="7">
        <f>1-B9</f>
        <v>0.21788819806004778</v>
      </c>
      <c r="G10" s="7">
        <f>G9*1.04</f>
        <v>2.08</v>
      </c>
      <c r="H10" s="7">
        <v>0.10059999999999999</v>
      </c>
      <c r="I10" s="7">
        <v>200</v>
      </c>
      <c r="J10" s="7">
        <f t="shared" ref="J10:J12" si="1">H10</f>
        <v>0.10059999999999999</v>
      </c>
      <c r="K10" s="7">
        <f>B10*(C10+D10*E10)+F10*(G10+H10*I10)</f>
        <v>21.386603725982447</v>
      </c>
    </row>
    <row r="11" spans="1:22" x14ac:dyDescent="0.4">
      <c r="A11">
        <v>256</v>
      </c>
      <c r="B11" s="7">
        <f>B10</f>
        <v>0.78211180193995222</v>
      </c>
      <c r="C11" s="7">
        <f>C10*1.04</f>
        <v>1.0816000000000001</v>
      </c>
      <c r="D11" s="7">
        <v>4.5699999999999998E-2</v>
      </c>
      <c r="E11" s="7">
        <v>200</v>
      </c>
      <c r="F11" s="7">
        <f>1-B9</f>
        <v>0.21788819806004778</v>
      </c>
      <c r="G11" s="7">
        <f>G10*1.04</f>
        <v>2.1632000000000002</v>
      </c>
      <c r="H11" s="7">
        <v>4.5699999999999998E-2</v>
      </c>
      <c r="I11" s="7">
        <v>200</v>
      </c>
      <c r="J11" s="7">
        <f t="shared" si="1"/>
        <v>4.5699999999999998E-2</v>
      </c>
      <c r="K11" s="7">
        <f>B11*(C11+D11*E11)+F11*(G11+H11*I11)</f>
        <v>10.457267875021746</v>
      </c>
    </row>
    <row r="12" spans="1:22" x14ac:dyDescent="0.4">
      <c r="A12">
        <v>512</v>
      </c>
      <c r="B12" s="7">
        <f>B11</f>
        <v>0.78211180193995222</v>
      </c>
      <c r="C12" s="7">
        <f>C11*1.04</f>
        <v>1.1248640000000001</v>
      </c>
      <c r="D12" s="7">
        <v>3.2199999999999999E-2</v>
      </c>
      <c r="E12" s="7">
        <v>200</v>
      </c>
      <c r="F12" s="7">
        <f>1-B9</f>
        <v>0.21788819806004778</v>
      </c>
      <c r="G12" s="7">
        <f>G11*1.04</f>
        <v>2.2497280000000002</v>
      </c>
      <c r="H12" s="7">
        <v>3.2199999999999999E-2</v>
      </c>
      <c r="I12" s="7">
        <v>200</v>
      </c>
      <c r="J12" s="7">
        <f t="shared" si="1"/>
        <v>3.2199999999999999E-2</v>
      </c>
      <c r="K12" s="7">
        <f>B12*(C12+D12*E12)+F12*(G12+H12*I12)</f>
        <v>7.8099585900226174</v>
      </c>
    </row>
    <row r="14" spans="1:22" ht="52.2" x14ac:dyDescent="0.4">
      <c r="A14" t="s">
        <v>35</v>
      </c>
      <c r="B14" s="2" t="s">
        <v>1</v>
      </c>
      <c r="C14" s="2" t="s">
        <v>2</v>
      </c>
      <c r="D14" s="2" t="s">
        <v>3</v>
      </c>
      <c r="E14" s="5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4" t="s">
        <v>9</v>
      </c>
      <c r="K14" s="4" t="s">
        <v>10</v>
      </c>
    </row>
    <row r="15" spans="1:22" x14ac:dyDescent="0.4">
      <c r="A15">
        <v>64</v>
      </c>
      <c r="B15" s="7">
        <f>327185/451400</f>
        <v>0.72482277359326541</v>
      </c>
      <c r="C15" s="7">
        <v>1</v>
      </c>
      <c r="D15" s="7">
        <v>0.37109999999999999</v>
      </c>
      <c r="E15" s="7">
        <v>200</v>
      </c>
      <c r="F15" s="7">
        <f>1-B15</f>
        <v>0.27517722640673459</v>
      </c>
      <c r="G15" s="7">
        <v>2</v>
      </c>
      <c r="H15" s="7">
        <v>0.37109999999999999</v>
      </c>
      <c r="I15" s="7">
        <v>200</v>
      </c>
      <c r="J15" s="7">
        <f>H15</f>
        <v>0.37109999999999999</v>
      </c>
      <c r="K15" s="7">
        <f>B15*(C15+D15*E15)+F15*(G15+H15*I15)</f>
        <v>75.495177226406739</v>
      </c>
    </row>
    <row r="16" spans="1:22" x14ac:dyDescent="0.4">
      <c r="A16">
        <v>128</v>
      </c>
      <c r="B16" s="7">
        <f>B15</f>
        <v>0.72482277359326541</v>
      </c>
      <c r="C16" s="7">
        <f>C15*1.04</f>
        <v>1.04</v>
      </c>
      <c r="D16" s="7">
        <v>0.2903</v>
      </c>
      <c r="E16" s="7">
        <v>200</v>
      </c>
      <c r="F16" s="7">
        <f>1-B15</f>
        <v>0.27517722640673459</v>
      </c>
      <c r="G16" s="7">
        <f>G15*1.04</f>
        <v>2.08</v>
      </c>
      <c r="H16" s="7">
        <v>0.2903</v>
      </c>
      <c r="I16" s="7">
        <v>200</v>
      </c>
      <c r="J16" s="7">
        <f t="shared" ref="J16:J18" si="2">H16</f>
        <v>0.2903</v>
      </c>
      <c r="K16" s="7">
        <f>B16*(C16+D16*E16)+F16*(G16+H16*I16)</f>
        <v>59.386184315462998</v>
      </c>
    </row>
    <row r="17" spans="1:13" x14ac:dyDescent="0.4">
      <c r="A17">
        <v>256</v>
      </c>
      <c r="B17" s="7">
        <f>B16</f>
        <v>0.72482277359326541</v>
      </c>
      <c r="C17" s="7">
        <f>C16*1.04</f>
        <v>1.0816000000000001</v>
      </c>
      <c r="D17" s="7">
        <v>0.2303</v>
      </c>
      <c r="E17" s="7">
        <v>200</v>
      </c>
      <c r="F17" s="7">
        <f>1-B15</f>
        <v>0.27517722640673459</v>
      </c>
      <c r="G17" s="7">
        <f>G16*1.04</f>
        <v>2.1632000000000002</v>
      </c>
      <c r="H17" s="7">
        <v>0.2303</v>
      </c>
      <c r="I17" s="7">
        <v>200</v>
      </c>
      <c r="J17" s="7">
        <f t="shared" si="2"/>
        <v>0.2303</v>
      </c>
      <c r="K17" s="7">
        <f>B17*(C17+D17*E17)+F17*(G17+H17*I17)</f>
        <v>47.439231688081527</v>
      </c>
    </row>
    <row r="18" spans="1:13" x14ac:dyDescent="0.4">
      <c r="A18">
        <v>512</v>
      </c>
      <c r="B18" s="7">
        <f>B17</f>
        <v>0.72482277359326541</v>
      </c>
      <c r="C18" s="7">
        <f>C17*1.04</f>
        <v>1.1248640000000001</v>
      </c>
      <c r="D18" s="7">
        <v>0.18160000000000001</v>
      </c>
      <c r="E18" s="7">
        <v>200</v>
      </c>
      <c r="F18" s="7">
        <f>1-B15</f>
        <v>0.27517722640673459</v>
      </c>
      <c r="G18" s="7">
        <f>G17*1.04</f>
        <v>2.2497280000000002</v>
      </c>
      <c r="H18" s="7">
        <v>0.18160000000000001</v>
      </c>
      <c r="I18" s="7">
        <v>200</v>
      </c>
      <c r="J18" s="7">
        <f t="shared" si="2"/>
        <v>0.18160000000000001</v>
      </c>
      <c r="K18" s="7">
        <f>B18*(C18+D18*E18)+F18*(G18+H18*I18)</f>
        <v>37.754400955604787</v>
      </c>
    </row>
    <row r="19" spans="1:13" x14ac:dyDescent="0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4">
      <c r="A21" s="1" t="s">
        <v>12</v>
      </c>
      <c r="B21" s="1"/>
    </row>
    <row r="22" spans="1:13" ht="34.799999999999997" x14ac:dyDescent="0.4">
      <c r="A22" t="s">
        <v>33</v>
      </c>
      <c r="B22" s="2" t="s">
        <v>1</v>
      </c>
      <c r="C22" s="2" t="s">
        <v>2</v>
      </c>
      <c r="D22" s="2" t="s">
        <v>3</v>
      </c>
      <c r="E22" s="5" t="s">
        <v>4</v>
      </c>
      <c r="F22" s="3" t="s">
        <v>5</v>
      </c>
      <c r="G22" s="3" t="s">
        <v>6</v>
      </c>
      <c r="H22" s="3" t="s">
        <v>7</v>
      </c>
      <c r="I22" s="3" t="s">
        <v>8</v>
      </c>
      <c r="J22" s="4" t="s">
        <v>48</v>
      </c>
    </row>
    <row r="23" spans="1:13" x14ac:dyDescent="0.4">
      <c r="A23">
        <v>64</v>
      </c>
      <c r="B23" s="7">
        <f>279322583/388757301</f>
        <v>0.71850118899760551</v>
      </c>
      <c r="C23" s="7">
        <v>1</v>
      </c>
      <c r="D23" s="10">
        <v>0.36969999999999997</v>
      </c>
      <c r="E23" s="7">
        <v>200</v>
      </c>
      <c r="F23" s="7">
        <f>1-B23</f>
        <v>0.28149881100239449</v>
      </c>
      <c r="G23" s="7">
        <v>1</v>
      </c>
      <c r="H23" s="10">
        <v>0.2248</v>
      </c>
      <c r="I23" s="7">
        <v>200</v>
      </c>
      <c r="J23" s="7">
        <f>B23*(C23+D23*E23)+F23*(G23+H23*I23)</f>
        <v>66.7821644571506</v>
      </c>
    </row>
    <row r="24" spans="1:13" x14ac:dyDescent="0.4">
      <c r="A24">
        <v>128</v>
      </c>
      <c r="B24" s="7">
        <f t="shared" ref="B24:B26" si="3">279322583/388757301</f>
        <v>0.71850118899760551</v>
      </c>
      <c r="C24" s="7">
        <f>C23*1.04</f>
        <v>1.04</v>
      </c>
      <c r="D24" s="10">
        <v>0.31180000000000002</v>
      </c>
      <c r="E24" s="7">
        <v>200</v>
      </c>
      <c r="F24" s="7">
        <f>1-B24</f>
        <v>0.28149881100239449</v>
      </c>
      <c r="G24" s="7">
        <f>G23*1.04</f>
        <v>1.04</v>
      </c>
      <c r="H24" s="10">
        <v>0.16539999999999999</v>
      </c>
      <c r="I24" s="7">
        <v>200</v>
      </c>
      <c r="J24" s="7">
        <f>B24*(C24+D24*E24)+F24*(G24+H24*I24)</f>
        <v>55.157714813849893</v>
      </c>
    </row>
    <row r="25" spans="1:13" x14ac:dyDescent="0.4">
      <c r="A25">
        <v>256</v>
      </c>
      <c r="B25" s="7">
        <f t="shared" si="3"/>
        <v>0.71850118899760551</v>
      </c>
      <c r="C25" s="7">
        <f>C24*1.04</f>
        <v>1.0816000000000001</v>
      </c>
      <c r="D25" s="10">
        <v>0.25580000000000003</v>
      </c>
      <c r="E25" s="7">
        <v>200</v>
      </c>
      <c r="F25" s="7">
        <f>1-B25</f>
        <v>0.28149881100239449</v>
      </c>
      <c r="G25" s="7">
        <f>G24*1.04</f>
        <v>1.0816000000000001</v>
      </c>
      <c r="H25" s="10">
        <v>0.1154</v>
      </c>
      <c r="I25" s="7">
        <v>200</v>
      </c>
      <c r="J25" s="7">
        <f>B25*(C25+D25*E25)+F25*(G25+H25*I25)</f>
        <v>44.337113387052767</v>
      </c>
    </row>
    <row r="26" spans="1:13" x14ac:dyDescent="0.4">
      <c r="A26">
        <v>512</v>
      </c>
      <c r="B26" s="7">
        <f t="shared" si="3"/>
        <v>0.71850118899760551</v>
      </c>
      <c r="C26" s="7">
        <f>C25*1.04</f>
        <v>1.1248640000000001</v>
      </c>
      <c r="D26" s="10">
        <v>0.21310000000000001</v>
      </c>
      <c r="E26" s="7">
        <v>200</v>
      </c>
      <c r="F26" s="7">
        <f>1-B26</f>
        <v>0.28149881100239449</v>
      </c>
      <c r="G26" s="7">
        <f>G25*1.04</f>
        <v>1.1248640000000001</v>
      </c>
      <c r="H26" s="10">
        <v>7.9299999999999995E-2</v>
      </c>
      <c r="I26" s="7">
        <v>200</v>
      </c>
      <c r="J26" s="7">
        <f>B26*(C26+D26*E26)+F26*(G26+H26*I26)</f>
        <v>36.211955817575927</v>
      </c>
    </row>
    <row r="28" spans="1:13" ht="34.799999999999997" x14ac:dyDescent="0.4">
      <c r="A28" t="s">
        <v>34</v>
      </c>
      <c r="B28" s="2" t="s">
        <v>1</v>
      </c>
      <c r="C28" s="2" t="s">
        <v>2</v>
      </c>
      <c r="D28" s="2" t="s">
        <v>3</v>
      </c>
      <c r="E28" s="5" t="s">
        <v>4</v>
      </c>
      <c r="F28" s="3" t="s">
        <v>5</v>
      </c>
      <c r="G28" s="3" t="s">
        <v>6</v>
      </c>
      <c r="H28" s="3" t="s">
        <v>7</v>
      </c>
      <c r="I28" s="3" t="s">
        <v>8</v>
      </c>
      <c r="J28" s="4" t="s">
        <v>48</v>
      </c>
    </row>
    <row r="29" spans="1:13" x14ac:dyDescent="0.4">
      <c r="A29">
        <v>64</v>
      </c>
      <c r="B29" s="7">
        <f>29242429/37389065</f>
        <v>0.78211180193995222</v>
      </c>
      <c r="C29" s="7">
        <v>1</v>
      </c>
      <c r="D29" s="7">
        <v>0.25850000000000001</v>
      </c>
      <c r="E29" s="7">
        <v>200</v>
      </c>
      <c r="F29" s="7">
        <f>1-B29</f>
        <v>0.21788819806004778</v>
      </c>
      <c r="G29" s="7">
        <v>1</v>
      </c>
      <c r="H29" s="7">
        <v>0.2571</v>
      </c>
      <c r="I29" s="7">
        <v>200</v>
      </c>
      <c r="J29" s="7">
        <f>B29*(C29+D29*E29)+F29*(G29+H29*I29)</f>
        <v>52.63899130454319</v>
      </c>
    </row>
    <row r="30" spans="1:13" x14ac:dyDescent="0.4">
      <c r="A30">
        <v>128</v>
      </c>
      <c r="B30" s="7">
        <f>B29</f>
        <v>0.78211180193995222</v>
      </c>
      <c r="C30" s="7">
        <f>C29*1.04</f>
        <v>1.04</v>
      </c>
      <c r="D30" s="7">
        <v>0.1089</v>
      </c>
      <c r="E30" s="7">
        <v>200</v>
      </c>
      <c r="F30" s="7">
        <f>1-B29</f>
        <v>0.21788819806004778</v>
      </c>
      <c r="G30" s="7">
        <f>G29*1.04</f>
        <v>1.04</v>
      </c>
      <c r="H30" s="7">
        <v>0.21940000000000001</v>
      </c>
      <c r="I30" s="7">
        <v>200</v>
      </c>
      <c r="J30" s="7">
        <f>B30*(C30+D30*E30)+F30*(G30+H30*I30)</f>
        <v>27.635329177127055</v>
      </c>
    </row>
    <row r="31" spans="1:13" x14ac:dyDescent="0.4">
      <c r="A31">
        <v>256</v>
      </c>
      <c r="B31" s="7">
        <f>B30</f>
        <v>0.78211180193995222</v>
      </c>
      <c r="C31" s="7">
        <f>C30*1.04</f>
        <v>1.0816000000000001</v>
      </c>
      <c r="D31" s="7">
        <v>2.12E-2</v>
      </c>
      <c r="E31" s="7">
        <v>200</v>
      </c>
      <c r="F31" s="7">
        <f>1-B29</f>
        <v>0.21788819806004778</v>
      </c>
      <c r="G31" s="7">
        <f>G30*1.04</f>
        <v>1.0816000000000001</v>
      </c>
      <c r="H31" s="7">
        <v>0.1484</v>
      </c>
      <c r="I31" s="7">
        <v>200</v>
      </c>
      <c r="J31" s="7">
        <f>B31*(C31+D31*E31)+F31*(G31+H31*I31)</f>
        <v>10.864675758647616</v>
      </c>
    </row>
    <row r="32" spans="1:13" x14ac:dyDescent="0.4">
      <c r="A32">
        <v>512</v>
      </c>
      <c r="B32" s="7">
        <f>B31</f>
        <v>0.78211180193995222</v>
      </c>
      <c r="C32" s="7">
        <f>C31*1.04</f>
        <v>1.1248640000000001</v>
      </c>
      <c r="D32" s="7">
        <v>4.7000000000000002E-3</v>
      </c>
      <c r="E32" s="7">
        <v>200</v>
      </c>
      <c r="F32" s="7">
        <f>1-B29</f>
        <v>0.21788819806004778</v>
      </c>
      <c r="G32" s="7">
        <f>G31*1.04</f>
        <v>1.1248640000000001</v>
      </c>
      <c r="H32" s="7">
        <v>7.9100000000000004E-2</v>
      </c>
      <c r="I32" s="7">
        <v>200</v>
      </c>
      <c r="J32" s="7">
        <f>B32*(C32+D32*E32)+F32*(G32+H32*I32)</f>
        <v>5.3070403871335108</v>
      </c>
    </row>
    <row r="34" spans="1:10" ht="34.799999999999997" x14ac:dyDescent="0.4">
      <c r="A34" t="s">
        <v>35</v>
      </c>
      <c r="B34" s="2" t="s">
        <v>1</v>
      </c>
      <c r="C34" s="2" t="s">
        <v>2</v>
      </c>
      <c r="D34" s="2" t="s">
        <v>3</v>
      </c>
      <c r="E34" s="5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4" t="s">
        <v>48</v>
      </c>
    </row>
    <row r="35" spans="1:10" x14ac:dyDescent="0.4">
      <c r="A35">
        <v>64</v>
      </c>
      <c r="B35" s="7">
        <f>327185/451400</f>
        <v>0.72482277359326541</v>
      </c>
      <c r="C35" s="7">
        <v>1</v>
      </c>
      <c r="D35" s="7">
        <v>0.40510000000000002</v>
      </c>
      <c r="E35" s="7">
        <v>200</v>
      </c>
      <c r="F35" s="7">
        <f>1-B35</f>
        <v>0.27517722640673459</v>
      </c>
      <c r="G35" s="7">
        <v>1</v>
      </c>
      <c r="H35" s="7">
        <v>0.23910000000000001</v>
      </c>
      <c r="I35" s="7">
        <v>200</v>
      </c>
      <c r="J35" s="7">
        <f>B35*(C35+D35*E35)+F35*(G35+H35*I35)</f>
        <v>72.884116083296419</v>
      </c>
    </row>
    <row r="36" spans="1:10" x14ac:dyDescent="0.4">
      <c r="A36">
        <v>128</v>
      </c>
      <c r="B36" s="7">
        <f>B35</f>
        <v>0.72482277359326541</v>
      </c>
      <c r="C36" s="7">
        <f>C35*1.04</f>
        <v>1.04</v>
      </c>
      <c r="D36" s="7">
        <v>0.35210000000000002</v>
      </c>
      <c r="E36" s="7">
        <v>200</v>
      </c>
      <c r="F36" s="7">
        <f>1-B35</f>
        <v>0.27517722640673459</v>
      </c>
      <c r="G36" s="7">
        <f>G35*1.04</f>
        <v>1.04</v>
      </c>
      <c r="H36" s="7">
        <v>0.1807</v>
      </c>
      <c r="I36" s="7">
        <v>200</v>
      </c>
      <c r="J36" s="7">
        <f>B36*(C36+D36*E36)+F36*(G36+H36*I36)</f>
        <v>62.026924678777142</v>
      </c>
    </row>
    <row r="37" spans="1:10" x14ac:dyDescent="0.4">
      <c r="A37">
        <v>256</v>
      </c>
      <c r="B37" s="7">
        <f>B36</f>
        <v>0.72482277359326541</v>
      </c>
      <c r="C37" s="7">
        <f>C36*1.04</f>
        <v>1.0816000000000001</v>
      </c>
      <c r="D37" s="7">
        <v>0.27929999999999999</v>
      </c>
      <c r="E37" s="7">
        <v>200</v>
      </c>
      <c r="F37" s="7">
        <f>1-B35</f>
        <v>0.27517722640673459</v>
      </c>
      <c r="G37" s="7">
        <f>G36*1.04</f>
        <v>1.0816000000000001</v>
      </c>
      <c r="H37" s="7">
        <v>0.13880000000000001</v>
      </c>
      <c r="I37" s="7">
        <v>200</v>
      </c>
      <c r="J37" s="7">
        <f>B37*(C37+D37*E37)+F37*(G37+H37*I37)</f>
        <v>49.209119937970762</v>
      </c>
    </row>
    <row r="38" spans="1:10" x14ac:dyDescent="0.4">
      <c r="A38">
        <v>512</v>
      </c>
      <c r="B38" s="7">
        <f>B37</f>
        <v>0.72482277359326541</v>
      </c>
      <c r="C38" s="7">
        <f>C37*1.04</f>
        <v>1.1248640000000001</v>
      </c>
      <c r="D38" s="7">
        <v>0.21340000000000001</v>
      </c>
      <c r="E38" s="7">
        <v>200</v>
      </c>
      <c r="F38" s="7">
        <f>1-B35</f>
        <v>0.27517722640673459</v>
      </c>
      <c r="G38" s="7">
        <f>G37*1.04</f>
        <v>1.1248640000000001</v>
      </c>
      <c r="H38" s="7">
        <v>0.1081</v>
      </c>
      <c r="I38" s="7">
        <v>200</v>
      </c>
      <c r="J38" s="7">
        <f>B38*(C38+D38*E38)+F38*(G38+H38*I38)</f>
        <v>38.00963161187417</v>
      </c>
    </row>
  </sheetData>
  <mergeCells count="1">
    <mergeCell ref="L2:V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4BA7-8C1B-614F-A4A3-0F37D1D82201}">
  <dimension ref="A1:P24"/>
  <sheetViews>
    <sheetView topLeftCell="A13" zoomScaleNormal="100" workbookViewId="0">
      <selection activeCell="K23" sqref="K23"/>
    </sheetView>
  </sheetViews>
  <sheetFormatPr defaultRowHeight="17.399999999999999" x14ac:dyDescent="0.4"/>
  <cols>
    <col min="1" max="1" width="15.19921875" customWidth="1"/>
    <col min="2" max="2" width="13.3984375" customWidth="1"/>
    <col min="3" max="4" width="14.09765625" customWidth="1"/>
    <col min="5" max="5" width="16.59765625" customWidth="1"/>
    <col min="6" max="6" width="15.3984375" customWidth="1"/>
    <col min="7" max="7" width="16.09765625" customWidth="1"/>
    <col min="8" max="8" width="13.69921875" customWidth="1"/>
    <col min="9" max="9" width="12.59765625" customWidth="1"/>
    <col min="10" max="11" width="11.19921875" customWidth="1"/>
    <col min="12" max="12" width="12.59765625" customWidth="1"/>
    <col min="13" max="13" width="12.19921875" customWidth="1"/>
    <col min="14" max="14" width="13.19921875" customWidth="1"/>
    <col min="15" max="15" width="12.09765625" customWidth="1"/>
  </cols>
  <sheetData>
    <row r="1" spans="1:16" x14ac:dyDescent="0.4">
      <c r="A1" t="s">
        <v>33</v>
      </c>
      <c r="B1" s="9" t="s">
        <v>13</v>
      </c>
      <c r="C1" s="8" t="s">
        <v>14</v>
      </c>
      <c r="D1" s="9" t="s">
        <v>15</v>
      </c>
      <c r="E1" s="9" t="s">
        <v>16</v>
      </c>
      <c r="F1" s="9" t="s">
        <v>17</v>
      </c>
      <c r="G1" s="2" t="s">
        <v>18</v>
      </c>
      <c r="H1" s="2" t="s">
        <v>19</v>
      </c>
      <c r="I1" s="2" t="s">
        <v>20</v>
      </c>
      <c r="J1" s="4" t="s">
        <v>21</v>
      </c>
      <c r="L1" s="14"/>
      <c r="M1" s="14"/>
      <c r="N1" s="14"/>
      <c r="O1" s="15"/>
    </row>
    <row r="2" spans="1:16" x14ac:dyDescent="0.4">
      <c r="A2" t="s">
        <v>22</v>
      </c>
      <c r="B2" s="10">
        <f>279322583/388757301</f>
        <v>0.71850118899760551</v>
      </c>
      <c r="C2" s="7">
        <f>1-B2</f>
        <v>0.28149881100239449</v>
      </c>
      <c r="D2" s="7">
        <v>1</v>
      </c>
      <c r="E2" s="7">
        <v>0.37609999999999999</v>
      </c>
      <c r="F2" s="7">
        <v>0.48270000000000002</v>
      </c>
      <c r="G2" s="7">
        <v>20</v>
      </c>
      <c r="H2" s="7">
        <v>0.245</v>
      </c>
      <c r="I2" s="10">
        <v>200</v>
      </c>
      <c r="J2" s="7">
        <f>B2*(D2+F2*(G2+H2*I2))+C2*(D2+E2*(G2+H2*I2))</f>
        <v>32.235763645552986</v>
      </c>
      <c r="K2" s="11"/>
      <c r="L2" s="11"/>
      <c r="M2" s="11"/>
      <c r="N2" s="11"/>
      <c r="O2" s="11"/>
      <c r="P2" s="11"/>
    </row>
    <row r="3" spans="1:16" x14ac:dyDescent="0.4">
      <c r="A3" t="s">
        <v>23</v>
      </c>
      <c r="B3" s="10">
        <f t="shared" ref="B3:B6" si="0">279322583/388757301</f>
        <v>0.71850118899760551</v>
      </c>
      <c r="C3" s="7">
        <f>1-B3</f>
        <v>0.28149881100239449</v>
      </c>
      <c r="D3" s="7">
        <f>D2*1.04</f>
        <v>1.04</v>
      </c>
      <c r="E3" s="7">
        <v>0.2954</v>
      </c>
      <c r="F3" s="7">
        <v>0.4274</v>
      </c>
      <c r="G3" s="7">
        <f>G2*100/104</f>
        <v>19.23076923076923</v>
      </c>
      <c r="H3" s="7">
        <v>0.3911</v>
      </c>
      <c r="I3" s="10">
        <v>200</v>
      </c>
      <c r="J3" s="7">
        <f>B3*(D3+F3*(G3+H3*I3))+C3*(D3+E3*(G3+H3*I3))</f>
        <v>39.069398380826371</v>
      </c>
      <c r="K3" s="11"/>
      <c r="L3" s="11"/>
      <c r="M3" s="11"/>
      <c r="N3" s="11"/>
      <c r="O3" s="11"/>
      <c r="P3" s="11"/>
    </row>
    <row r="4" spans="1:16" x14ac:dyDescent="0.4">
      <c r="A4" t="s">
        <v>24</v>
      </c>
      <c r="B4" s="10">
        <f t="shared" si="0"/>
        <v>0.71850118899760551</v>
      </c>
      <c r="C4" s="7">
        <f>1-B4</f>
        <v>0.28149881100239449</v>
      </c>
      <c r="D4" s="7">
        <f>D3*1.04</f>
        <v>1.0816000000000001</v>
      </c>
      <c r="E4" s="7">
        <v>0.2248</v>
      </c>
      <c r="F4" s="7">
        <v>0.36969999999999997</v>
      </c>
      <c r="G4" s="7">
        <f>G3*100/104</f>
        <v>18.491124260355029</v>
      </c>
      <c r="H4" s="7">
        <v>0.5968</v>
      </c>
      <c r="I4" s="10">
        <v>200</v>
      </c>
      <c r="J4" s="7">
        <f>B4*(D4+F4*(G4+H4*I4))+C4*(D4+E4*(G4+H4*I4))</f>
        <v>46.422326633488886</v>
      </c>
      <c r="K4" s="11"/>
      <c r="L4" s="11"/>
      <c r="M4" s="11"/>
      <c r="N4" s="11"/>
      <c r="O4" s="11"/>
      <c r="P4" s="11"/>
    </row>
    <row r="5" spans="1:16" x14ac:dyDescent="0.4">
      <c r="A5" t="s">
        <v>25</v>
      </c>
      <c r="B5" s="10">
        <f t="shared" si="0"/>
        <v>0.71850118899760551</v>
      </c>
      <c r="C5" s="7">
        <f>1-B5</f>
        <v>0.28149881100239449</v>
      </c>
      <c r="D5" s="7">
        <f>D4*1.04</f>
        <v>1.1248640000000001</v>
      </c>
      <c r="E5" s="7">
        <v>0.16539999999999999</v>
      </c>
      <c r="F5" s="7">
        <v>0.31180000000000002</v>
      </c>
      <c r="G5" s="7">
        <f>G4*100/104</f>
        <v>17.779927173418297</v>
      </c>
      <c r="H5" s="7">
        <v>0.82669999999999999</v>
      </c>
      <c r="I5" s="10">
        <v>200</v>
      </c>
      <c r="J5" s="7">
        <f>B5*(D5+F5*(G5+H5*I5))+C5*(D5+E5*(G5+H5*I5))</f>
        <v>50.675023977520063</v>
      </c>
      <c r="K5" s="11" t="s">
        <v>26</v>
      </c>
      <c r="L5" s="11"/>
      <c r="M5" s="11"/>
      <c r="N5" s="11"/>
      <c r="O5" s="11"/>
      <c r="P5" s="11"/>
    </row>
    <row r="6" spans="1:16" x14ac:dyDescent="0.4">
      <c r="A6" t="s">
        <v>27</v>
      </c>
      <c r="B6" s="10">
        <f t="shared" si="0"/>
        <v>0.71850118899760551</v>
      </c>
      <c r="C6" s="7">
        <f>1-B6</f>
        <v>0.28149881100239449</v>
      </c>
      <c r="D6" s="7">
        <f>D5*1.04</f>
        <v>1.1698585600000002</v>
      </c>
      <c r="E6" s="7">
        <v>0.1154</v>
      </c>
      <c r="F6" s="7">
        <v>0.25580000000000003</v>
      </c>
      <c r="G6" s="7">
        <f>G5*100/104</f>
        <v>17.096083820594519</v>
      </c>
      <c r="H6" s="7">
        <v>1</v>
      </c>
      <c r="I6" s="10">
        <v>200</v>
      </c>
      <c r="J6" s="7">
        <f>B6*(D6+F6*I6)+C6*(D6+E6*I6)</f>
        <v>44.425371947052767</v>
      </c>
      <c r="K6" s="11" t="s">
        <v>28</v>
      </c>
      <c r="L6" s="11"/>
      <c r="M6" s="11"/>
      <c r="N6" s="11"/>
      <c r="O6" s="11"/>
      <c r="P6" s="11"/>
    </row>
    <row r="10" spans="1:16" x14ac:dyDescent="0.4">
      <c r="A10" t="s">
        <v>34</v>
      </c>
      <c r="B10" s="9" t="s">
        <v>13</v>
      </c>
      <c r="C10" s="8" t="s">
        <v>14</v>
      </c>
      <c r="D10" s="9" t="s">
        <v>15</v>
      </c>
      <c r="E10" s="9" t="s">
        <v>16</v>
      </c>
      <c r="F10" s="9" t="s">
        <v>17</v>
      </c>
      <c r="G10" s="2" t="s">
        <v>18</v>
      </c>
      <c r="H10" s="2" t="s">
        <v>19</v>
      </c>
      <c r="I10" s="2" t="s">
        <v>20</v>
      </c>
      <c r="J10" s="4" t="s">
        <v>21</v>
      </c>
    </row>
    <row r="11" spans="1:16" x14ac:dyDescent="0.4">
      <c r="A11" t="s">
        <v>22</v>
      </c>
      <c r="B11" s="7">
        <f>29242429/37389065</f>
        <v>0.78211180193995222</v>
      </c>
      <c r="C11" s="7">
        <f>1-B11</f>
        <v>0.21788819806004778</v>
      </c>
      <c r="D11" s="7">
        <v>1</v>
      </c>
      <c r="E11" s="7">
        <v>0.41930000000000001</v>
      </c>
      <c r="F11" s="7">
        <v>0.49120000000000003</v>
      </c>
      <c r="G11" s="7">
        <v>20</v>
      </c>
      <c r="H11" s="7">
        <v>3.1E-2</v>
      </c>
      <c r="I11" s="10">
        <v>200</v>
      </c>
      <c r="J11" s="7">
        <f>B11*(D11+F11*(G11+H11*I11))+C11*(D11+E11*(G11+H11*I11))</f>
        <v>13.458986570258444</v>
      </c>
    </row>
    <row r="12" spans="1:16" x14ac:dyDescent="0.4">
      <c r="A12" t="s">
        <v>23</v>
      </c>
      <c r="B12" s="7">
        <f>B11</f>
        <v>0.78211180193995222</v>
      </c>
      <c r="C12" s="7">
        <f>1-B12</f>
        <v>0.21788819806004778</v>
      </c>
      <c r="D12" s="7">
        <f>D11*1.04</f>
        <v>1.04</v>
      </c>
      <c r="E12" s="7">
        <v>0.35110000000000002</v>
      </c>
      <c r="F12" s="7">
        <v>0.37330000000000002</v>
      </c>
      <c r="G12" s="7">
        <f>G11*100/104</f>
        <v>19.23076923076923</v>
      </c>
      <c r="H12" s="7">
        <v>7.2900000000000006E-2</v>
      </c>
      <c r="I12" s="10">
        <v>200</v>
      </c>
      <c r="J12" s="7">
        <f>B12*(D12+F12*(G12+H12*I12))+C12*(D12+E12*(G12+H12*I12))</f>
        <v>13.49801347350985</v>
      </c>
    </row>
    <row r="13" spans="1:16" x14ac:dyDescent="0.4">
      <c r="A13" t="s">
        <v>24</v>
      </c>
      <c r="B13" s="7">
        <f>B12</f>
        <v>0.78211180193995222</v>
      </c>
      <c r="C13" s="7">
        <f>1-B13</f>
        <v>0.21788819806004778</v>
      </c>
      <c r="D13" s="7">
        <f>D12*1.04</f>
        <v>1.0816000000000001</v>
      </c>
      <c r="E13" s="7">
        <v>0.2571</v>
      </c>
      <c r="F13" s="7">
        <v>0.2586</v>
      </c>
      <c r="G13" s="7">
        <f>G12*100/104</f>
        <v>18.491124260355029</v>
      </c>
      <c r="H13" s="7">
        <v>0.12609999999999999</v>
      </c>
      <c r="I13" s="10">
        <v>200</v>
      </c>
      <c r="J13" s="7">
        <f>B13*(D13+F13*(G13+H13*I13))+C13*(D13+E13*(G13+H13*I13))</f>
        <v>12.371010526577409</v>
      </c>
    </row>
    <row r="14" spans="1:16" x14ac:dyDescent="0.4">
      <c r="A14" t="s">
        <v>25</v>
      </c>
      <c r="B14" s="7">
        <f>B13</f>
        <v>0.78211180193995222</v>
      </c>
      <c r="C14" s="7">
        <f>1-B14</f>
        <v>0.21788819806004778</v>
      </c>
      <c r="D14" s="7">
        <f>D13*1.04</f>
        <v>1.1248640000000001</v>
      </c>
      <c r="E14" s="7">
        <v>0.21940000000000001</v>
      </c>
      <c r="F14" s="7">
        <v>0.1089</v>
      </c>
      <c r="G14" s="7">
        <f>G13*100/104</f>
        <v>17.779927173418297</v>
      </c>
      <c r="H14" s="7">
        <v>0.4078</v>
      </c>
      <c r="I14" s="10">
        <v>200</v>
      </c>
      <c r="J14" s="7">
        <f>B14*(D14+F14*(G14+H14*I14))+C14*(D14+E14*(G14+H14*I14))</f>
        <v>14.334754318044443</v>
      </c>
    </row>
    <row r="15" spans="1:16" x14ac:dyDescent="0.4">
      <c r="A15" t="s">
        <v>27</v>
      </c>
      <c r="B15" s="7">
        <f>B14</f>
        <v>0.78211180193995222</v>
      </c>
      <c r="C15" s="7">
        <f>1-B15</f>
        <v>0.21788819806004778</v>
      </c>
      <c r="D15" s="7">
        <f>D14*1.04</f>
        <v>1.1698585600000002</v>
      </c>
      <c r="E15" s="7">
        <v>0.1484</v>
      </c>
      <c r="F15" s="7">
        <v>2.12E-2</v>
      </c>
      <c r="G15" s="7">
        <f>G14*100/104</f>
        <v>17.096083820594519</v>
      </c>
      <c r="H15" s="7">
        <v>1</v>
      </c>
      <c r="I15" s="10">
        <v>200</v>
      </c>
      <c r="J15" s="7">
        <f>B15*(D15+F15*I15)+C15*(D15+E15*I15)</f>
        <v>10.952934318647616</v>
      </c>
    </row>
    <row r="19" spans="1:10" x14ac:dyDescent="0.4">
      <c r="A19" t="s">
        <v>35</v>
      </c>
      <c r="B19" s="9" t="s">
        <v>13</v>
      </c>
      <c r="C19" s="8" t="s">
        <v>14</v>
      </c>
      <c r="D19" s="9" t="s">
        <v>15</v>
      </c>
      <c r="E19" s="9" t="s">
        <v>16</v>
      </c>
      <c r="F19" s="9" t="s">
        <v>17</v>
      </c>
      <c r="G19" s="2" t="s">
        <v>18</v>
      </c>
      <c r="H19" s="2" t="s">
        <v>19</v>
      </c>
      <c r="I19" s="2" t="s">
        <v>20</v>
      </c>
      <c r="J19" s="4" t="s">
        <v>21</v>
      </c>
    </row>
    <row r="20" spans="1:10" x14ac:dyDescent="0.4">
      <c r="A20" t="s">
        <v>22</v>
      </c>
      <c r="B20" s="10">
        <f>327185/451400</f>
        <v>0.72482277359326541</v>
      </c>
      <c r="C20" s="7">
        <f>1-B20</f>
        <v>0.27517722640673459</v>
      </c>
      <c r="D20" s="7">
        <v>1</v>
      </c>
      <c r="E20" s="7">
        <v>0.37480000000000002</v>
      </c>
      <c r="F20" s="7">
        <v>0.45789999999999997</v>
      </c>
      <c r="G20" s="7">
        <v>20</v>
      </c>
      <c r="H20" s="7">
        <v>0.30719999999999997</v>
      </c>
      <c r="I20" s="10">
        <v>200</v>
      </c>
      <c r="J20" s="7">
        <f>B20*(D20+F20*(G20+H20*I20))+C20*(D20+E20*(G20+H20*I20))</f>
        <v>36.42906899122729</v>
      </c>
    </row>
    <row r="21" spans="1:10" x14ac:dyDescent="0.4">
      <c r="A21" t="s">
        <v>23</v>
      </c>
      <c r="B21" s="10">
        <f t="shared" ref="B21:B24" si="1">327185/451400</f>
        <v>0.72482277359326541</v>
      </c>
      <c r="C21" s="7">
        <f>1-B21</f>
        <v>0.27517722640673459</v>
      </c>
      <c r="D21" s="7">
        <f>D20*1.04</f>
        <v>1.04</v>
      </c>
      <c r="E21" s="7">
        <v>0.29630000000000001</v>
      </c>
      <c r="F21" s="7">
        <v>0.43419999999999997</v>
      </c>
      <c r="G21" s="7">
        <f>G20*100/104</f>
        <v>19.23076923076923</v>
      </c>
      <c r="H21" s="7">
        <v>0.41499999999999998</v>
      </c>
      <c r="I21" s="10">
        <v>200</v>
      </c>
      <c r="J21" s="7">
        <f>B21*(D21+F21*(G21+H21*I21))+C21*(D21+E21*(G21+H21*I21))</f>
        <v>41.549255182764725</v>
      </c>
    </row>
    <row r="22" spans="1:10" x14ac:dyDescent="0.4">
      <c r="A22" t="s">
        <v>24</v>
      </c>
      <c r="B22" s="10">
        <f t="shared" si="1"/>
        <v>0.72482277359326541</v>
      </c>
      <c r="C22" s="7">
        <f>1-B22</f>
        <v>0.27517722640673459</v>
      </c>
      <c r="D22" s="7">
        <f>D21*1.04</f>
        <v>1.0816000000000001</v>
      </c>
      <c r="E22" s="7">
        <v>0.23899999999999999</v>
      </c>
      <c r="F22" s="7">
        <v>0.4052</v>
      </c>
      <c r="G22" s="7">
        <f>G21*100/104</f>
        <v>18.491124260355029</v>
      </c>
      <c r="H22" s="7">
        <v>0.57599999999999996</v>
      </c>
      <c r="I22" s="10">
        <v>200</v>
      </c>
      <c r="J22" s="7">
        <f>B22*(D22+F22*(G22+H22*I22))+C22*(D22+E22*(G22+H22*I22))</f>
        <v>49.13895284006103</v>
      </c>
    </row>
    <row r="23" spans="1:10" x14ac:dyDescent="0.4">
      <c r="A23" t="s">
        <v>25</v>
      </c>
      <c r="B23" s="10">
        <f t="shared" si="1"/>
        <v>0.72482277359326541</v>
      </c>
      <c r="C23" s="7">
        <f>1-B23</f>
        <v>0.27517722640673459</v>
      </c>
      <c r="D23" s="7">
        <f>D22*1.04</f>
        <v>1.1248640000000001</v>
      </c>
      <c r="E23" s="7">
        <v>0.18060000000000001</v>
      </c>
      <c r="F23" s="7">
        <v>0.3523</v>
      </c>
      <c r="G23" s="7">
        <f>G22*100/104</f>
        <v>17.779927173418297</v>
      </c>
      <c r="H23" s="7">
        <v>0.81079999999999997</v>
      </c>
      <c r="I23" s="10">
        <v>200</v>
      </c>
      <c r="J23" s="7">
        <f>B23*(D23+F23*(G23+H23*I23))+C23*(D23+E23*(G23+H23*I23))</f>
        <v>56.015911300560376</v>
      </c>
    </row>
    <row r="24" spans="1:10" x14ac:dyDescent="0.4">
      <c r="A24" t="s">
        <v>27</v>
      </c>
      <c r="B24" s="10">
        <f t="shared" si="1"/>
        <v>0.72482277359326541</v>
      </c>
      <c r="C24" s="7">
        <f>1-B24</f>
        <v>0.27517722640673459</v>
      </c>
      <c r="D24" s="7">
        <f>D23*1.04</f>
        <v>1.1698585600000002</v>
      </c>
      <c r="E24" s="7">
        <v>0.13869999999999999</v>
      </c>
      <c r="F24" s="7">
        <v>0.27929999999999999</v>
      </c>
      <c r="G24" s="7">
        <f>G23*100/104</f>
        <v>17.096083820594519</v>
      </c>
      <c r="H24" s="7">
        <v>1</v>
      </c>
      <c r="I24" s="10">
        <v>200</v>
      </c>
      <c r="J24" s="16">
        <f>B24*(D24+F24*I24)+C24*(D24+E24*I24)</f>
        <v>49.291874953442623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2C60-2CC5-A54D-8046-4273A4483147}">
  <dimension ref="A1:AQ25"/>
  <sheetViews>
    <sheetView tabSelected="1" topLeftCell="P1" zoomScale="70" zoomScaleNormal="70" workbookViewId="0">
      <selection activeCell="R30" sqref="R30"/>
    </sheetView>
  </sheetViews>
  <sheetFormatPr defaultRowHeight="17.399999999999999" x14ac:dyDescent="0.4"/>
  <cols>
    <col min="5" max="5" width="11.09765625" bestFit="1" customWidth="1"/>
    <col min="9" max="9" width="11.09765625" bestFit="1" customWidth="1"/>
    <col min="10" max="10" width="9.8984375" bestFit="1" customWidth="1"/>
    <col min="16" max="16" width="11.09765625" bestFit="1" customWidth="1"/>
    <col min="20" max="20" width="11.09765625" bestFit="1" customWidth="1"/>
    <col min="21" max="21" width="9.8984375" bestFit="1" customWidth="1"/>
    <col min="27" max="27" width="11.09765625" bestFit="1" customWidth="1"/>
    <col min="31" max="31" width="11.09765625" bestFit="1" customWidth="1"/>
    <col min="32" max="32" width="9.8984375" bestFit="1" customWidth="1"/>
    <col min="35" max="37" width="9.8984375" bestFit="1" customWidth="1"/>
    <col min="38" max="38" width="12.19921875" bestFit="1" customWidth="1"/>
    <col min="39" max="41" width="9.8984375" bestFit="1" customWidth="1"/>
    <col min="42" max="42" width="12.19921875" bestFit="1" customWidth="1"/>
    <col min="43" max="43" width="11.09765625" bestFit="1" customWidth="1"/>
  </cols>
  <sheetData>
    <row r="1" spans="1:43" ht="34.799999999999997" x14ac:dyDescent="0.4">
      <c r="A1" t="s">
        <v>36</v>
      </c>
      <c r="B1" s="2" t="s">
        <v>1</v>
      </c>
      <c r="C1" s="2" t="s">
        <v>2</v>
      </c>
      <c r="D1" s="2" t="s">
        <v>3</v>
      </c>
      <c r="E1" s="5" t="s">
        <v>29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30</v>
      </c>
      <c r="L1" t="s">
        <v>39</v>
      </c>
      <c r="M1" s="2" t="s">
        <v>1</v>
      </c>
      <c r="N1" s="2" t="s">
        <v>2</v>
      </c>
      <c r="O1" s="2" t="s">
        <v>3</v>
      </c>
      <c r="P1" s="5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4" t="s">
        <v>30</v>
      </c>
      <c r="W1" t="s">
        <v>40</v>
      </c>
      <c r="X1" s="2" t="s">
        <v>1</v>
      </c>
      <c r="Y1" s="2" t="s">
        <v>2</v>
      </c>
      <c r="Z1" s="2" t="s">
        <v>3</v>
      </c>
      <c r="AA1" s="5" t="s">
        <v>4</v>
      </c>
      <c r="AB1" s="3" t="s">
        <v>5</v>
      </c>
      <c r="AC1" s="3" t="s">
        <v>6</v>
      </c>
      <c r="AD1" s="3" t="s">
        <v>7</v>
      </c>
      <c r="AE1" s="3" t="s">
        <v>8</v>
      </c>
      <c r="AF1" s="4" t="s">
        <v>30</v>
      </c>
      <c r="AH1" t="s">
        <v>41</v>
      </c>
      <c r="AI1" s="2" t="s">
        <v>1</v>
      </c>
      <c r="AJ1" s="2" t="s">
        <v>2</v>
      </c>
      <c r="AK1" s="2" t="s">
        <v>3</v>
      </c>
      <c r="AL1" s="5" t="s">
        <v>4</v>
      </c>
      <c r="AM1" s="3" t="s">
        <v>5</v>
      </c>
      <c r="AN1" s="3" t="s">
        <v>6</v>
      </c>
      <c r="AO1" s="3" t="s">
        <v>7</v>
      </c>
      <c r="AP1" s="3" t="s">
        <v>8</v>
      </c>
      <c r="AQ1" s="4" t="s">
        <v>30</v>
      </c>
    </row>
    <row r="2" spans="1:43" x14ac:dyDescent="0.4">
      <c r="A2">
        <v>64</v>
      </c>
      <c r="B2" s="7">
        <f>279322583/388757301</f>
        <v>0.71850118899760551</v>
      </c>
      <c r="C2" s="7">
        <v>1</v>
      </c>
      <c r="D2" s="10">
        <v>0.36969999999999997</v>
      </c>
      <c r="E2" s="7">
        <v>200</v>
      </c>
      <c r="F2" s="7">
        <f t="shared" ref="F2:F7" si="0">1-B2</f>
        <v>0.28149881100239449</v>
      </c>
      <c r="G2" s="7">
        <v>1</v>
      </c>
      <c r="H2" s="10">
        <v>0.2248</v>
      </c>
      <c r="I2" s="7">
        <v>200</v>
      </c>
      <c r="J2" s="7">
        <f t="shared" ref="J2:J7" si="1">B2*(C2+D2*E2)+F2*(G2+H2*I2)</f>
        <v>66.7821644571506</v>
      </c>
      <c r="L2">
        <v>64</v>
      </c>
      <c r="M2" s="7">
        <f>279322583/388757301</f>
        <v>0.71850118899760551</v>
      </c>
      <c r="N2" s="7">
        <v>1.02</v>
      </c>
      <c r="O2" s="10">
        <v>0.29649999999999999</v>
      </c>
      <c r="P2" s="7">
        <v>200</v>
      </c>
      <c r="Q2" s="7">
        <f>1-M2</f>
        <v>0.28149881100239449</v>
      </c>
      <c r="R2" s="7">
        <v>1.02</v>
      </c>
      <c r="S2" s="10">
        <v>0.13200000000000001</v>
      </c>
      <c r="T2" s="7">
        <v>200</v>
      </c>
      <c r="U2" s="7">
        <f t="shared" ref="U2:U7" si="2">M2*(N2+O2*P2)+Q2*(R2+S2*T2)</f>
        <v>51.058689118021221</v>
      </c>
      <c r="W2">
        <v>64</v>
      </c>
      <c r="X2" s="7">
        <f>279322583/388757301</f>
        <v>0.71850118899760551</v>
      </c>
      <c r="Y2" s="7">
        <v>1.0404</v>
      </c>
      <c r="Z2" s="10">
        <v>0.24030000000000001</v>
      </c>
      <c r="AA2" s="7">
        <v>200</v>
      </c>
      <c r="AB2" s="7">
        <f>1-X2</f>
        <v>0.28149881100239449</v>
      </c>
      <c r="AC2" s="7">
        <v>1.0404</v>
      </c>
      <c r="AD2" s="10">
        <v>7.7799999999999994E-2</v>
      </c>
      <c r="AE2" s="7">
        <v>200</v>
      </c>
      <c r="AF2" s="7">
        <f>X2*(Y2+Z2*AA2)+AB2*(AC2+AD2*AE2)</f>
        <v>39.951688642422184</v>
      </c>
      <c r="AH2">
        <v>64</v>
      </c>
      <c r="AI2" s="7">
        <f>279322583/388757301</f>
        <v>0.71850118899760551</v>
      </c>
      <c r="AJ2" s="7">
        <f>1*1.02*1.02*1.02</f>
        <v>1.0612079999999999</v>
      </c>
      <c r="AK2" s="10">
        <v>0.19259999999999999</v>
      </c>
      <c r="AL2" s="7">
        <v>200</v>
      </c>
      <c r="AM2" s="7">
        <f t="shared" ref="AM2:AM7" si="3">1-AI2</f>
        <v>0.28149881100239449</v>
      </c>
      <c r="AN2" s="7">
        <f>1 * 1.02*1.02*1.02</f>
        <v>1.0612079999999999</v>
      </c>
      <c r="AO2" s="10">
        <v>4.5600000000000002E-2</v>
      </c>
      <c r="AP2" s="7">
        <v>200</v>
      </c>
      <c r="AQ2" s="7">
        <f t="shared" ref="AQ2:AQ7" si="4">AI2*(AJ2+AK2*AL2)+AM2*(AN2+AO2*AP2)</f>
        <v>31.3051429565296</v>
      </c>
    </row>
    <row r="3" spans="1:43" x14ac:dyDescent="0.4">
      <c r="A3">
        <v>128</v>
      </c>
      <c r="B3" s="7">
        <f t="shared" ref="B3:B7" si="5">279322583/388757301</f>
        <v>0.71850118899760551</v>
      </c>
      <c r="C3" s="7">
        <f>C2*1.04</f>
        <v>1.04</v>
      </c>
      <c r="D3" s="10">
        <v>0.31180000000000002</v>
      </c>
      <c r="E3" s="7">
        <v>200</v>
      </c>
      <c r="F3" s="7">
        <f t="shared" si="0"/>
        <v>0.28149881100239449</v>
      </c>
      <c r="G3" s="7">
        <f>G2*1.04</f>
        <v>1.04</v>
      </c>
      <c r="H3" s="10">
        <v>0.16539999999999999</v>
      </c>
      <c r="I3" s="7">
        <v>200</v>
      </c>
      <c r="J3" s="7">
        <f t="shared" si="1"/>
        <v>55.157714813849893</v>
      </c>
      <c r="L3">
        <v>128</v>
      </c>
      <c r="M3" s="7">
        <f>M2</f>
        <v>0.71850118899760551</v>
      </c>
      <c r="N3" s="7">
        <f>N2*1.04</f>
        <v>1.0608</v>
      </c>
      <c r="O3" s="10">
        <v>0.24560000000000001</v>
      </c>
      <c r="P3" s="7">
        <v>200</v>
      </c>
      <c r="Q3" s="7">
        <f>1-M3</f>
        <v>0.28149881100239449</v>
      </c>
      <c r="R3" s="7">
        <f>R2*1.04</f>
        <v>1.0608</v>
      </c>
      <c r="S3" s="10">
        <v>8.8099999999999998E-2</v>
      </c>
      <c r="T3" s="7">
        <v>200</v>
      </c>
      <c r="U3" s="7">
        <f t="shared" si="2"/>
        <v>41.313587453424574</v>
      </c>
      <c r="W3">
        <v>128</v>
      </c>
      <c r="X3" s="7">
        <f t="shared" ref="X3:X7" si="6">279322583/388757301</f>
        <v>0.71850118899760551</v>
      </c>
      <c r="Y3" s="7">
        <f>Y2*1.04</f>
        <v>1.0820160000000001</v>
      </c>
      <c r="Z3" s="10">
        <v>0.19489999999999999</v>
      </c>
      <c r="AA3" s="7">
        <v>200</v>
      </c>
      <c r="AB3" s="7">
        <f t="shared" ref="AB3:AB7" si="7">1-X3</f>
        <v>0.28149881100239449</v>
      </c>
      <c r="AC3" s="7">
        <f>AC2*1.04</f>
        <v>1.0820160000000001</v>
      </c>
      <c r="AD3" s="10">
        <v>4.8300000000000003E-2</v>
      </c>
      <c r="AE3" s="7">
        <v>200</v>
      </c>
      <c r="AF3" s="7">
        <f>X3*(Y3+Z3*AA3)+AB3*(AC3+AD3*AE3)</f>
        <v>31.808470861409791</v>
      </c>
      <c r="AH3">
        <v>128</v>
      </c>
      <c r="AI3" s="7">
        <f t="shared" ref="AI3:AI7" si="8">279322583/388757301</f>
        <v>0.71850118899760551</v>
      </c>
      <c r="AJ3" s="7">
        <f>AJ2*1.04</f>
        <v>1.10365632</v>
      </c>
      <c r="AK3" s="10">
        <v>0.13780000000000001</v>
      </c>
      <c r="AL3" s="7">
        <v>200</v>
      </c>
      <c r="AM3" s="7">
        <f t="shared" si="3"/>
        <v>0.28149881100239449</v>
      </c>
      <c r="AN3" s="7">
        <f>AN2*1.04</f>
        <v>1.10365632</v>
      </c>
      <c r="AO3" s="10">
        <v>2.98E-2</v>
      </c>
      <c r="AP3" s="7">
        <v>200</v>
      </c>
      <c r="AQ3" s="7">
        <f t="shared" si="4"/>
        <v>22.583282002348277</v>
      </c>
    </row>
    <row r="4" spans="1:43" x14ac:dyDescent="0.4">
      <c r="A4">
        <v>256</v>
      </c>
      <c r="B4" s="7">
        <f t="shared" si="5"/>
        <v>0.71850118899760551</v>
      </c>
      <c r="C4" s="7">
        <f>C3*1.04</f>
        <v>1.0816000000000001</v>
      </c>
      <c r="D4" s="10">
        <v>0.25580000000000003</v>
      </c>
      <c r="E4" s="7">
        <v>200</v>
      </c>
      <c r="F4" s="7">
        <f t="shared" si="0"/>
        <v>0.28149881100239449</v>
      </c>
      <c r="G4" s="7">
        <f>G3*1.04</f>
        <v>1.0816000000000001</v>
      </c>
      <c r="H4" s="10">
        <v>0.1154</v>
      </c>
      <c r="I4" s="7">
        <v>200</v>
      </c>
      <c r="J4" s="7">
        <f t="shared" si="1"/>
        <v>44.337113387052767</v>
      </c>
      <c r="L4">
        <v>256</v>
      </c>
      <c r="M4" s="7">
        <f t="shared" ref="M4:M7" si="9">M3</f>
        <v>0.71850118899760551</v>
      </c>
      <c r="N4" s="7">
        <f t="shared" ref="N4:N7" si="10">N3*1.04</f>
        <v>1.103232</v>
      </c>
      <c r="O4" s="10">
        <v>0.1986</v>
      </c>
      <c r="P4" s="7">
        <v>200</v>
      </c>
      <c r="Q4" s="7">
        <f t="shared" ref="Q4:Q7" si="11">1-M4</f>
        <v>0.28149881100239449</v>
      </c>
      <c r="R4" s="7">
        <f t="shared" ref="R4:R7" si="12">R3*1.04</f>
        <v>1.103232</v>
      </c>
      <c r="S4" s="10">
        <v>5.6399999999999999E-2</v>
      </c>
      <c r="T4" s="7">
        <v>200</v>
      </c>
      <c r="U4" s="7">
        <f t="shared" si="2"/>
        <v>32.817405815091895</v>
      </c>
      <c r="W4">
        <v>256</v>
      </c>
      <c r="X4" s="7">
        <f t="shared" si="6"/>
        <v>0.71850118899760551</v>
      </c>
      <c r="Y4" s="7">
        <f t="shared" ref="Y4:Y7" si="13">Y3*1.04</f>
        <v>1.1252966400000002</v>
      </c>
      <c r="Z4" s="10">
        <v>0.14080000000000001</v>
      </c>
      <c r="AA4" s="7">
        <v>200</v>
      </c>
      <c r="AB4" s="7">
        <f t="shared" si="7"/>
        <v>0.28149881100239449</v>
      </c>
      <c r="AC4" s="7">
        <f t="shared" ref="AC4:AC7" si="14">AC3*1.04</f>
        <v>1.1252966400000002</v>
      </c>
      <c r="AD4" s="10">
        <v>3.1300000000000001E-2</v>
      </c>
      <c r="AE4" s="7">
        <v>200</v>
      </c>
      <c r="AF4" s="7">
        <f t="shared" ref="AF4:AF7" si="15">X4*(Y4+Z4*AA4)+AB4*(AC4+AD4*AE4)</f>
        <v>23.120472679047559</v>
      </c>
      <c r="AH4">
        <v>256</v>
      </c>
      <c r="AI4" s="7">
        <f t="shared" si="8"/>
        <v>0.71850118899760551</v>
      </c>
      <c r="AJ4" s="7">
        <f>AJ3*1.04</f>
        <v>1.1478025728000001</v>
      </c>
      <c r="AK4" s="10">
        <v>8.5800000000000001E-2</v>
      </c>
      <c r="AL4" s="7">
        <v>200</v>
      </c>
      <c r="AM4" s="7">
        <f t="shared" si="3"/>
        <v>0.28149881100239449</v>
      </c>
      <c r="AN4" s="7">
        <f>AN3*1.04</f>
        <v>1.1478025728000001</v>
      </c>
      <c r="AO4" s="10">
        <v>1.9199999999999998E-2</v>
      </c>
      <c r="AP4" s="7">
        <v>200</v>
      </c>
      <c r="AQ4" s="7">
        <f t="shared" si="4"/>
        <v>14.558238410248105</v>
      </c>
    </row>
    <row r="5" spans="1:43" x14ac:dyDescent="0.4">
      <c r="A5">
        <v>512</v>
      </c>
      <c r="B5" s="7">
        <f t="shared" si="5"/>
        <v>0.71850118899760551</v>
      </c>
      <c r="C5" s="7">
        <f>C4*1.04</f>
        <v>1.1248640000000001</v>
      </c>
      <c r="D5" s="10">
        <v>0.21310000000000001</v>
      </c>
      <c r="E5" s="7">
        <v>200</v>
      </c>
      <c r="F5" s="7">
        <f t="shared" si="0"/>
        <v>0.28149881100239449</v>
      </c>
      <c r="G5" s="7">
        <f>G4*1.04</f>
        <v>1.1248640000000001</v>
      </c>
      <c r="H5" s="10">
        <v>7.9299999999999995E-2</v>
      </c>
      <c r="I5" s="7">
        <v>200</v>
      </c>
      <c r="J5" s="7">
        <f t="shared" si="1"/>
        <v>36.211955817575927</v>
      </c>
      <c r="L5">
        <v>512</v>
      </c>
      <c r="M5" s="7">
        <f t="shared" si="9"/>
        <v>0.71850118899760551</v>
      </c>
      <c r="N5" s="7">
        <f t="shared" si="10"/>
        <v>1.1473612799999999</v>
      </c>
      <c r="O5" s="10">
        <v>0.14990000000000001</v>
      </c>
      <c r="P5" s="7">
        <v>200</v>
      </c>
      <c r="Q5" s="7">
        <f t="shared" si="11"/>
        <v>0.28149881100239449</v>
      </c>
      <c r="R5" s="7">
        <f t="shared" si="12"/>
        <v>1.1473612799999999</v>
      </c>
      <c r="S5" s="10">
        <v>3.6200000000000003E-2</v>
      </c>
      <c r="T5" s="7">
        <v>200</v>
      </c>
      <c r="U5" s="7">
        <f t="shared" si="2"/>
        <v>24.726078317805548</v>
      </c>
      <c r="W5">
        <v>512</v>
      </c>
      <c r="X5" s="7">
        <f t="shared" si="6"/>
        <v>0.71850118899760551</v>
      </c>
      <c r="Y5" s="7">
        <f t="shared" si="13"/>
        <v>1.1703085056000002</v>
      </c>
      <c r="Z5" s="10">
        <v>9.01E-2</v>
      </c>
      <c r="AA5" s="7">
        <v>200</v>
      </c>
      <c r="AB5" s="7">
        <f t="shared" si="7"/>
        <v>0.28149881100239449</v>
      </c>
      <c r="AC5" s="7">
        <f t="shared" si="14"/>
        <v>1.1703085056000002</v>
      </c>
      <c r="AD5" s="10">
        <v>0.02</v>
      </c>
      <c r="AE5" s="7">
        <v>200</v>
      </c>
      <c r="AF5" s="7">
        <f t="shared" si="15"/>
        <v>15.24369517534643</v>
      </c>
      <c r="AH5">
        <v>512</v>
      </c>
      <c r="AI5" s="7">
        <f t="shared" si="8"/>
        <v>0.71850118899760551</v>
      </c>
      <c r="AJ5" s="7">
        <f>AJ4*1.04</f>
        <v>1.1937146757120001</v>
      </c>
      <c r="AK5" s="10">
        <v>3.8300000000000001E-2</v>
      </c>
      <c r="AL5" s="7">
        <v>200</v>
      </c>
      <c r="AM5" s="7">
        <f t="shared" si="3"/>
        <v>0.28149881100239449</v>
      </c>
      <c r="AN5" s="7">
        <f>AN4*1.04</f>
        <v>1.1937146757120001</v>
      </c>
      <c r="AO5" s="10">
        <v>1.2200000000000001E-2</v>
      </c>
      <c r="AP5" s="7">
        <v>200</v>
      </c>
      <c r="AQ5" s="7">
        <f t="shared" si="4"/>
        <v>7.384290882279501</v>
      </c>
    </row>
    <row r="6" spans="1:43" x14ac:dyDescent="0.4">
      <c r="A6">
        <v>1024</v>
      </c>
      <c r="B6" s="7">
        <f t="shared" si="5"/>
        <v>0.71850118899760551</v>
      </c>
      <c r="C6" s="7">
        <f>C5*1.04</f>
        <v>1.1698585600000002</v>
      </c>
      <c r="D6" s="7">
        <v>0.16170000000000001</v>
      </c>
      <c r="E6" s="7">
        <f>E2</f>
        <v>200</v>
      </c>
      <c r="F6" s="7">
        <f t="shared" si="0"/>
        <v>0.28149881100239449</v>
      </c>
      <c r="G6" s="7">
        <f>G5*1.04</f>
        <v>1.1698585600000002</v>
      </c>
      <c r="H6" s="7">
        <v>5.2400000000000002E-2</v>
      </c>
      <c r="I6" s="7">
        <f>E2</f>
        <v>200</v>
      </c>
      <c r="J6" s="7">
        <f t="shared" si="1"/>
        <v>27.356294551487661</v>
      </c>
      <c r="L6">
        <v>1024</v>
      </c>
      <c r="M6" s="7">
        <f t="shared" si="9"/>
        <v>0.71850118899760551</v>
      </c>
      <c r="N6" s="7">
        <f t="shared" si="10"/>
        <v>1.1932557312000001</v>
      </c>
      <c r="O6" s="7">
        <v>9.9000000000000005E-2</v>
      </c>
      <c r="P6" s="7">
        <v>200</v>
      </c>
      <c r="Q6" s="7">
        <f t="shared" si="11"/>
        <v>0.28149881100239449</v>
      </c>
      <c r="R6" s="7">
        <f t="shared" si="12"/>
        <v>1.1932557312000001</v>
      </c>
      <c r="S6" s="7">
        <v>2.29E-2</v>
      </c>
      <c r="T6" s="7">
        <v>200</v>
      </c>
      <c r="U6" s="7">
        <f t="shared" si="2"/>
        <v>16.708843827743557</v>
      </c>
      <c r="W6">
        <v>1024</v>
      </c>
      <c r="X6" s="7">
        <f t="shared" si="6"/>
        <v>0.71850118899760551</v>
      </c>
      <c r="Y6" s="7">
        <f t="shared" si="13"/>
        <v>1.2171208458240004</v>
      </c>
      <c r="Z6" s="7">
        <v>4.3999999999999997E-2</v>
      </c>
      <c r="AA6" s="7">
        <v>200</v>
      </c>
      <c r="AB6" s="7">
        <f t="shared" si="7"/>
        <v>0.28149881100239449</v>
      </c>
      <c r="AC6" s="7">
        <f t="shared" si="14"/>
        <v>1.2171208458240004</v>
      </c>
      <c r="AD6" s="7">
        <v>1.26E-2</v>
      </c>
      <c r="AE6" s="7">
        <v>200</v>
      </c>
      <c r="AF6" s="7">
        <f t="shared" si="15"/>
        <v>8.2493083127289619</v>
      </c>
      <c r="AH6">
        <v>1024</v>
      </c>
      <c r="AI6" s="7">
        <f t="shared" si="8"/>
        <v>0.71850118899760551</v>
      </c>
      <c r="AJ6" s="7">
        <f>AJ5*1.04</f>
        <v>1.24146326274048</v>
      </c>
      <c r="AK6" s="10">
        <v>1.4500000000000001E-2</v>
      </c>
      <c r="AL6" s="7">
        <v>200</v>
      </c>
      <c r="AM6" s="7">
        <f t="shared" si="3"/>
        <v>0.28149881100239449</v>
      </c>
      <c r="AN6" s="7">
        <f>AN5*1.04</f>
        <v>1.24146326274048</v>
      </c>
      <c r="AO6" s="10">
        <v>6.1999999999999998E-3</v>
      </c>
      <c r="AP6" s="7">
        <v>200</v>
      </c>
      <c r="AQ6" s="7">
        <f t="shared" si="4"/>
        <v>3.674175236476505</v>
      </c>
    </row>
    <row r="7" spans="1:43" x14ac:dyDescent="0.4">
      <c r="A7">
        <v>2048</v>
      </c>
      <c r="B7" s="7">
        <f t="shared" si="5"/>
        <v>0.71850118899760551</v>
      </c>
      <c r="C7" s="7">
        <f>C6*1.04</f>
        <v>1.2166529024000003</v>
      </c>
      <c r="D7" s="7">
        <v>0.1172</v>
      </c>
      <c r="E7" s="7">
        <f>E2</f>
        <v>200</v>
      </c>
      <c r="F7" s="7">
        <f t="shared" si="0"/>
        <v>0.28149881100239449</v>
      </c>
      <c r="G7" s="7">
        <f>G6*1.04</f>
        <v>1.2166529024000003</v>
      </c>
      <c r="H7" s="7">
        <v>3.3799999999999997E-2</v>
      </c>
      <c r="I7" s="7">
        <f>E2</f>
        <v>200</v>
      </c>
      <c r="J7" s="12">
        <f t="shared" si="1"/>
        <v>19.961252734880063</v>
      </c>
      <c r="L7">
        <v>2048</v>
      </c>
      <c r="M7" s="7">
        <f t="shared" si="9"/>
        <v>0.71850118899760551</v>
      </c>
      <c r="N7" s="7">
        <f t="shared" si="10"/>
        <v>1.240985960448</v>
      </c>
      <c r="O7" s="7">
        <v>5.6300000000000003E-2</v>
      </c>
      <c r="P7" s="7">
        <v>200</v>
      </c>
      <c r="Q7" s="7">
        <f t="shared" si="11"/>
        <v>0.28149881100239449</v>
      </c>
      <c r="R7" s="7">
        <f t="shared" si="12"/>
        <v>1.240985960448</v>
      </c>
      <c r="S7" s="7">
        <v>1.4E-2</v>
      </c>
      <c r="T7" s="7">
        <v>200</v>
      </c>
      <c r="U7" s="7">
        <f t="shared" si="2"/>
        <v>10.119506019367742</v>
      </c>
      <c r="W7">
        <v>2048</v>
      </c>
      <c r="X7" s="7">
        <f t="shared" si="6"/>
        <v>0.71850118899760551</v>
      </c>
      <c r="Y7" s="7">
        <f t="shared" si="13"/>
        <v>1.2658056796569603</v>
      </c>
      <c r="Z7" s="7">
        <v>1.8200000000000001E-2</v>
      </c>
      <c r="AA7" s="7">
        <v>200</v>
      </c>
      <c r="AB7" s="7">
        <f t="shared" si="7"/>
        <v>0.28149881100239449</v>
      </c>
      <c r="AC7" s="7">
        <f t="shared" si="14"/>
        <v>1.2658056796569603</v>
      </c>
      <c r="AD7" s="7">
        <v>6.4000000000000003E-3</v>
      </c>
      <c r="AE7" s="7">
        <v>200</v>
      </c>
      <c r="AF7" s="7">
        <f t="shared" si="15"/>
        <v>4.2414684856913096</v>
      </c>
      <c r="AH7">
        <v>2048</v>
      </c>
      <c r="AI7" s="7">
        <f t="shared" si="8"/>
        <v>0.71850118899760551</v>
      </c>
      <c r="AJ7" s="7">
        <f>AJ6*1.04</f>
        <v>1.2911217932500993</v>
      </c>
      <c r="AK7" s="10">
        <v>8.2000000000000007E-3</v>
      </c>
      <c r="AL7" s="7">
        <v>200</v>
      </c>
      <c r="AM7" s="7">
        <f t="shared" si="3"/>
        <v>0.28149881100239449</v>
      </c>
      <c r="AN7" s="7">
        <f>AN6*1.04</f>
        <v>1.2911217932500993</v>
      </c>
      <c r="AO7" s="10">
        <v>2.0999999999999999E-3</v>
      </c>
      <c r="AP7" s="7">
        <v>200</v>
      </c>
      <c r="AQ7" s="7">
        <f t="shared" si="4"/>
        <v>2.5876932438271778</v>
      </c>
    </row>
    <row r="8" spans="1:43" x14ac:dyDescent="0.4">
      <c r="B8" t="s">
        <v>31</v>
      </c>
    </row>
    <row r="10" spans="1:43" ht="34.799999999999997" x14ac:dyDescent="0.4">
      <c r="A10" t="s">
        <v>37</v>
      </c>
      <c r="B10" s="2" t="s">
        <v>1</v>
      </c>
      <c r="C10" s="2" t="s">
        <v>2</v>
      </c>
      <c r="D10" s="2" t="s">
        <v>3</v>
      </c>
      <c r="E10" s="5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4" t="s">
        <v>30</v>
      </c>
      <c r="L10" t="s">
        <v>42</v>
      </c>
      <c r="M10" s="2" t="s">
        <v>1</v>
      </c>
      <c r="N10" s="2" t="s">
        <v>2</v>
      </c>
      <c r="O10" s="2" t="s">
        <v>3</v>
      </c>
      <c r="P10" s="5" t="s">
        <v>4</v>
      </c>
      <c r="Q10" s="3" t="s">
        <v>5</v>
      </c>
      <c r="R10" s="3" t="s">
        <v>6</v>
      </c>
      <c r="S10" s="3" t="s">
        <v>7</v>
      </c>
      <c r="T10" s="3" t="s">
        <v>8</v>
      </c>
      <c r="U10" s="4" t="s">
        <v>30</v>
      </c>
      <c r="W10" t="s">
        <v>44</v>
      </c>
      <c r="X10" s="2" t="s">
        <v>1</v>
      </c>
      <c r="Y10" s="2" t="s">
        <v>2</v>
      </c>
      <c r="Z10" s="2" t="s">
        <v>3</v>
      </c>
      <c r="AA10" s="5" t="s">
        <v>4</v>
      </c>
      <c r="AB10" s="3" t="s">
        <v>5</v>
      </c>
      <c r="AC10" s="3" t="s">
        <v>6</v>
      </c>
      <c r="AD10" s="3" t="s">
        <v>7</v>
      </c>
      <c r="AE10" s="3" t="s">
        <v>8</v>
      </c>
      <c r="AF10" s="4" t="s">
        <v>30</v>
      </c>
      <c r="AH10" t="s">
        <v>46</v>
      </c>
      <c r="AI10" s="2" t="s">
        <v>1</v>
      </c>
      <c r="AJ10" s="2" t="s">
        <v>2</v>
      </c>
      <c r="AK10" s="2" t="s">
        <v>3</v>
      </c>
      <c r="AL10" s="5" t="s">
        <v>4</v>
      </c>
      <c r="AM10" s="3" t="s">
        <v>5</v>
      </c>
      <c r="AN10" s="3" t="s">
        <v>6</v>
      </c>
      <c r="AO10" s="3" t="s">
        <v>7</v>
      </c>
      <c r="AP10" s="3" t="s">
        <v>8</v>
      </c>
      <c r="AQ10" s="4" t="s">
        <v>30</v>
      </c>
    </row>
    <row r="11" spans="1:43" x14ac:dyDescent="0.4">
      <c r="A11">
        <v>64</v>
      </c>
      <c r="B11" s="7">
        <f>29242429/37389065</f>
        <v>0.78211180193995222</v>
      </c>
      <c r="C11" s="7">
        <v>1</v>
      </c>
      <c r="D11" s="10">
        <v>0.25850000000000001</v>
      </c>
      <c r="E11" s="7">
        <v>200</v>
      </c>
      <c r="F11" s="7">
        <f t="shared" ref="F11:F16" si="16">1-B11</f>
        <v>0.21788819806004778</v>
      </c>
      <c r="G11" s="7">
        <v>1</v>
      </c>
      <c r="H11" s="10">
        <v>0.2571</v>
      </c>
      <c r="I11" s="7">
        <v>200</v>
      </c>
      <c r="J11" s="7">
        <f t="shared" ref="J11:J16" si="17">B11*(C11+D11*E11)+F11*(G11+H11*I11)</f>
        <v>52.63899130454319</v>
      </c>
      <c r="L11">
        <v>64</v>
      </c>
      <c r="M11" s="7">
        <f>29242429/37389065</f>
        <v>0.78211180193995222</v>
      </c>
      <c r="N11" s="7">
        <v>1.02</v>
      </c>
      <c r="O11" s="10">
        <v>0.1172</v>
      </c>
      <c r="P11" s="7">
        <v>200</v>
      </c>
      <c r="Q11" s="7">
        <f t="shared" ref="Q11:Q16" si="18">1-M11</f>
        <v>0.21788819806004778</v>
      </c>
      <c r="R11" s="7">
        <v>1.02</v>
      </c>
      <c r="S11" s="10">
        <v>0.1812</v>
      </c>
      <c r="T11" s="7">
        <v>200</v>
      </c>
      <c r="U11" s="7">
        <f t="shared" ref="U11:U16" si="19">M11*(N11+O11*P11)+Q11*(R11+S11*T11)</f>
        <v>27.248968935168612</v>
      </c>
      <c r="W11">
        <v>64</v>
      </c>
      <c r="X11" s="7">
        <f>29242429/37389065</f>
        <v>0.78211180193995222</v>
      </c>
      <c r="Y11" s="7">
        <f>1*1.02*1.02</f>
        <v>1.0404</v>
      </c>
      <c r="Z11" s="10">
        <v>1.7299999999999999E-2</v>
      </c>
      <c r="AA11" s="7">
        <v>200</v>
      </c>
      <c r="AB11" s="7">
        <f>1-X11</f>
        <v>0.21788819806004778</v>
      </c>
      <c r="AC11" s="7">
        <f>1*1.02*1.02</f>
        <v>1.0404</v>
      </c>
      <c r="AD11" s="10">
        <v>4.7399999999999998E-2</v>
      </c>
      <c r="AE11" s="7">
        <v>200</v>
      </c>
      <c r="AF11" s="7">
        <f t="shared" ref="AF11:AF16" si="20">X11*(Y11+Z11*AA11)+AB11*(AC11+AD11*AE11)</f>
        <v>5.8120869523214882</v>
      </c>
      <c r="AH11">
        <v>64</v>
      </c>
      <c r="AI11" s="7">
        <f>29242429/37389065</f>
        <v>0.78211180193995222</v>
      </c>
      <c r="AJ11" s="7">
        <f>1*1.02*1.02*1.02</f>
        <v>1.0612079999999999</v>
      </c>
      <c r="AK11" s="10">
        <v>5.0000000000000001E-3</v>
      </c>
      <c r="AL11" s="7">
        <v>200</v>
      </c>
      <c r="AM11" s="7">
        <f t="shared" ref="AM11:AM16" si="21">1-AI11</f>
        <v>0.21788819806004778</v>
      </c>
      <c r="AN11" s="7">
        <f>1 * 1.02*1.02*1.02</f>
        <v>1.0612079999999999</v>
      </c>
      <c r="AO11" s="10">
        <v>2.5100000000000001E-2</v>
      </c>
      <c r="AP11" s="7">
        <v>200</v>
      </c>
      <c r="AQ11" s="7">
        <f t="shared" ref="AQ11:AQ16" si="22">AI11*(AJ11+AK11*AL11)+AM11*(AN11+AO11*AP11)</f>
        <v>2.937118556201392</v>
      </c>
    </row>
    <row r="12" spans="1:43" x14ac:dyDescent="0.4">
      <c r="A12">
        <v>128</v>
      </c>
      <c r="B12" s="7">
        <f>B11</f>
        <v>0.78211180193995222</v>
      </c>
      <c r="C12" s="7">
        <f>C11*1.04</f>
        <v>1.04</v>
      </c>
      <c r="D12" s="10">
        <v>0.1089</v>
      </c>
      <c r="E12" s="7">
        <v>200</v>
      </c>
      <c r="F12" s="7">
        <f t="shared" si="16"/>
        <v>0.21788819806004778</v>
      </c>
      <c r="G12" s="7">
        <f>G11*1.04</f>
        <v>1.04</v>
      </c>
      <c r="H12" s="10">
        <v>0.21940000000000001</v>
      </c>
      <c r="I12" s="7">
        <v>200</v>
      </c>
      <c r="J12" s="7">
        <f t="shared" si="17"/>
        <v>27.635329177127055</v>
      </c>
      <c r="L12">
        <v>128</v>
      </c>
      <c r="M12" s="7">
        <f>M11</f>
        <v>0.78211180193995222</v>
      </c>
      <c r="N12" s="7">
        <f>N11*1.04</f>
        <v>1.0608</v>
      </c>
      <c r="O12" s="10">
        <v>1.7000000000000001E-2</v>
      </c>
      <c r="P12" s="7">
        <v>200</v>
      </c>
      <c r="Q12" s="7">
        <f t="shared" si="18"/>
        <v>0.21788819806004778</v>
      </c>
      <c r="R12" s="7">
        <f>R11*1.04</f>
        <v>1.0608</v>
      </c>
      <c r="S12" s="10">
        <v>0.1537</v>
      </c>
      <c r="T12" s="7">
        <v>200</v>
      </c>
      <c r="U12" s="7">
        <f t="shared" si="19"/>
        <v>10.417863334961707</v>
      </c>
      <c r="W12">
        <v>128</v>
      </c>
      <c r="X12" s="7">
        <f>X11</f>
        <v>0.78211180193995222</v>
      </c>
      <c r="Y12" s="7">
        <f>Y11*1.04</f>
        <v>1.0820160000000001</v>
      </c>
      <c r="Z12" s="10">
        <v>5.4999999999999997E-3</v>
      </c>
      <c r="AA12" s="7">
        <v>200</v>
      </c>
      <c r="AB12" s="7">
        <f>1-X12</f>
        <v>0.21788819806004778</v>
      </c>
      <c r="AC12" s="7">
        <f>AC11*1.04</f>
        <v>1.0820160000000001</v>
      </c>
      <c r="AD12" s="10">
        <v>3.5700000000000003E-2</v>
      </c>
      <c r="AE12" s="7">
        <v>200</v>
      </c>
      <c r="AF12" s="7">
        <f t="shared" si="20"/>
        <v>3.4980607162826884</v>
      </c>
      <c r="AH12">
        <v>128</v>
      </c>
      <c r="AI12" s="7">
        <f>AI11</f>
        <v>0.78211180193995222</v>
      </c>
      <c r="AJ12" s="7">
        <f>AJ11*1.04</f>
        <v>1.10365632</v>
      </c>
      <c r="AK12" s="10">
        <v>1.1999999999999999E-3</v>
      </c>
      <c r="AL12" s="7">
        <v>200</v>
      </c>
      <c r="AM12" s="7">
        <f t="shared" si="21"/>
        <v>0.21788819806004778</v>
      </c>
      <c r="AN12" s="7">
        <f>AN11*1.04</f>
        <v>1.10365632</v>
      </c>
      <c r="AO12" s="10">
        <v>1.54E-2</v>
      </c>
      <c r="AP12" s="7">
        <v>200</v>
      </c>
      <c r="AQ12" s="7">
        <f t="shared" si="22"/>
        <v>1.9624588024905356</v>
      </c>
    </row>
    <row r="13" spans="1:43" x14ac:dyDescent="0.4">
      <c r="A13">
        <v>256</v>
      </c>
      <c r="B13" s="7">
        <f>B12</f>
        <v>0.78211180193995222</v>
      </c>
      <c r="C13" s="7">
        <f>C12*1.04</f>
        <v>1.0816000000000001</v>
      </c>
      <c r="D13" s="10">
        <v>2.12E-2</v>
      </c>
      <c r="E13" s="7">
        <v>200</v>
      </c>
      <c r="F13" s="7">
        <f t="shared" si="16"/>
        <v>0.21788819806004778</v>
      </c>
      <c r="G13" s="7">
        <f>G12*1.04</f>
        <v>1.0816000000000001</v>
      </c>
      <c r="H13" s="10">
        <v>0.1484</v>
      </c>
      <c r="I13" s="7">
        <v>200</v>
      </c>
      <c r="J13" s="7">
        <f t="shared" si="17"/>
        <v>10.864675758647616</v>
      </c>
      <c r="L13">
        <v>256</v>
      </c>
      <c r="M13" s="7">
        <f>M12</f>
        <v>0.78211180193995222</v>
      </c>
      <c r="N13" s="7">
        <f>N12*1.04</f>
        <v>1.103232</v>
      </c>
      <c r="O13" s="10">
        <v>5.4000000000000003E-3</v>
      </c>
      <c r="P13" s="7">
        <v>200</v>
      </c>
      <c r="Q13" s="7">
        <f t="shared" si="18"/>
        <v>0.21788819806004778</v>
      </c>
      <c r="R13" s="7">
        <f>R12*1.04</f>
        <v>1.103232</v>
      </c>
      <c r="S13" s="10">
        <v>7.1099999999999997E-2</v>
      </c>
      <c r="T13" s="7">
        <v>200</v>
      </c>
      <c r="U13" s="7">
        <f t="shared" si="19"/>
        <v>5.046282922509028</v>
      </c>
      <c r="W13">
        <v>256</v>
      </c>
      <c r="X13" s="7">
        <f>X12</f>
        <v>0.78211180193995222</v>
      </c>
      <c r="Y13" s="7">
        <f t="shared" ref="Y13:Y16" si="23">Y12*1.04</f>
        <v>1.1252966400000002</v>
      </c>
      <c r="Z13" s="10">
        <v>1.4E-3</v>
      </c>
      <c r="AA13" s="7">
        <v>200</v>
      </c>
      <c r="AB13" s="7">
        <f t="shared" ref="AB13:AB16" si="24">1-X13</f>
        <v>0.21788819806004778</v>
      </c>
      <c r="AC13" s="7">
        <f t="shared" ref="AC13:AC16" si="25">AC12*1.04</f>
        <v>1.1252966400000002</v>
      </c>
      <c r="AD13" s="10">
        <v>1.6E-2</v>
      </c>
      <c r="AE13" s="7">
        <v>200</v>
      </c>
      <c r="AF13" s="7">
        <f t="shared" si="20"/>
        <v>2.0415301783353401</v>
      </c>
      <c r="AH13">
        <v>256</v>
      </c>
      <c r="AI13" s="7">
        <f>AI12</f>
        <v>0.78211180193995222</v>
      </c>
      <c r="AJ13" s="7">
        <f>AJ12*1.04</f>
        <v>1.1478025728000001</v>
      </c>
      <c r="AK13" s="10">
        <v>4.0000000000000002E-4</v>
      </c>
      <c r="AL13" s="7">
        <v>200</v>
      </c>
      <c r="AM13" s="7">
        <f t="shared" si="21"/>
        <v>0.21788819806004778</v>
      </c>
      <c r="AN13" s="7">
        <f>AN12*1.04</f>
        <v>1.1478025728000001</v>
      </c>
      <c r="AO13" s="10">
        <v>1.1299999999999999E-2</v>
      </c>
      <c r="AP13" s="7">
        <v>200</v>
      </c>
      <c r="AQ13" s="7">
        <f t="shared" si="22"/>
        <v>1.7027988445709044</v>
      </c>
    </row>
    <row r="14" spans="1:43" x14ac:dyDescent="0.4">
      <c r="A14">
        <v>512</v>
      </c>
      <c r="B14" s="7">
        <f>B13</f>
        <v>0.78211180193995222</v>
      </c>
      <c r="C14" s="7">
        <f>C13*1.04</f>
        <v>1.1248640000000001</v>
      </c>
      <c r="D14" s="10">
        <v>4.7000000000000002E-3</v>
      </c>
      <c r="E14" s="7">
        <v>200</v>
      </c>
      <c r="F14" s="7">
        <f t="shared" si="16"/>
        <v>0.21788819806004778</v>
      </c>
      <c r="G14" s="7">
        <f>G13*1.04</f>
        <v>1.1248640000000001</v>
      </c>
      <c r="H14" s="10">
        <v>7.9100000000000004E-2</v>
      </c>
      <c r="I14" s="7">
        <v>200</v>
      </c>
      <c r="J14" s="7">
        <f t="shared" si="17"/>
        <v>5.3070403871335108</v>
      </c>
      <c r="L14">
        <v>512</v>
      </c>
      <c r="M14" s="7">
        <f>M13</f>
        <v>0.78211180193995222</v>
      </c>
      <c r="N14" s="7">
        <f>N13*1.04</f>
        <v>1.1473612799999999</v>
      </c>
      <c r="O14" s="10">
        <v>1.5E-3</v>
      </c>
      <c r="P14" s="7">
        <v>200</v>
      </c>
      <c r="Q14" s="7">
        <f t="shared" si="18"/>
        <v>0.21788819806004778</v>
      </c>
      <c r="R14" s="7">
        <f>R13*1.04</f>
        <v>1.1473612799999999</v>
      </c>
      <c r="S14" s="10">
        <v>5.1700000000000003E-2</v>
      </c>
      <c r="T14" s="7">
        <v>200</v>
      </c>
      <c r="U14" s="7">
        <f t="shared" si="19"/>
        <v>3.63495878852288</v>
      </c>
      <c r="W14">
        <v>512</v>
      </c>
      <c r="X14" s="7">
        <f>X13</f>
        <v>0.78211180193995222</v>
      </c>
      <c r="Y14" s="7">
        <f t="shared" si="23"/>
        <v>1.1703085056000002</v>
      </c>
      <c r="Z14" s="10">
        <v>4.0000000000000002E-4</v>
      </c>
      <c r="AA14" s="7">
        <v>200</v>
      </c>
      <c r="AB14" s="7">
        <f t="shared" si="24"/>
        <v>0.21788819806004778</v>
      </c>
      <c r="AC14" s="7">
        <f t="shared" si="25"/>
        <v>1.1703085056000002</v>
      </c>
      <c r="AD14" s="10">
        <v>1.14E-2</v>
      </c>
      <c r="AE14" s="7">
        <v>200</v>
      </c>
      <c r="AF14" s="7">
        <f t="shared" si="20"/>
        <v>1.7296625413321056</v>
      </c>
      <c r="AH14">
        <v>512</v>
      </c>
      <c r="AI14" s="7">
        <f>AI13</f>
        <v>0.78211180193995222</v>
      </c>
      <c r="AJ14" s="7">
        <f>AJ13*1.04</f>
        <v>1.1937146757120001</v>
      </c>
      <c r="AK14" s="10">
        <v>2.9999999999999997E-4</v>
      </c>
      <c r="AL14" s="7">
        <v>200</v>
      </c>
      <c r="AM14" s="7">
        <f t="shared" si="21"/>
        <v>0.21788819806004778</v>
      </c>
      <c r="AN14" s="7">
        <f>AN13*1.04</f>
        <v>1.1937146757120001</v>
      </c>
      <c r="AO14" s="10">
        <v>8.9999999999999993E-3</v>
      </c>
      <c r="AP14" s="7">
        <v>200</v>
      </c>
      <c r="AQ14" s="7">
        <f t="shared" si="22"/>
        <v>1.6328401403364832</v>
      </c>
    </row>
    <row r="15" spans="1:43" x14ac:dyDescent="0.4">
      <c r="A15">
        <v>1024</v>
      </c>
      <c r="B15" s="7">
        <f>B14</f>
        <v>0.78211180193995222</v>
      </c>
      <c r="C15" s="7">
        <f>C14*1.04</f>
        <v>1.1698585600000002</v>
      </c>
      <c r="D15" s="7">
        <v>3.5000000000000001E-3</v>
      </c>
      <c r="E15" s="7">
        <f>E11</f>
        <v>200</v>
      </c>
      <c r="F15" s="7">
        <f t="shared" si="16"/>
        <v>0.21788819806004778</v>
      </c>
      <c r="G15" s="7">
        <f>G14*1.04</f>
        <v>1.1698585600000002</v>
      </c>
      <c r="H15" s="7">
        <v>5.1700000000000003E-2</v>
      </c>
      <c r="I15" s="7">
        <f>E11</f>
        <v>200</v>
      </c>
      <c r="J15" s="7">
        <f t="shared" si="17"/>
        <v>3.9703007892988609</v>
      </c>
      <c r="L15">
        <v>1024</v>
      </c>
      <c r="M15" s="7">
        <f>M14</f>
        <v>0.78211180193995222</v>
      </c>
      <c r="N15" s="7">
        <f>N14*1.04</f>
        <v>1.1932557312000001</v>
      </c>
      <c r="O15" s="7">
        <v>1E-3</v>
      </c>
      <c r="P15" s="7">
        <v>200</v>
      </c>
      <c r="Q15" s="7">
        <f t="shared" si="18"/>
        <v>0.21788819806004778</v>
      </c>
      <c r="R15" s="7">
        <f>R14*1.04</f>
        <v>1.1932557312000001</v>
      </c>
      <c r="S15" s="7">
        <v>1.26E-2</v>
      </c>
      <c r="T15" s="7">
        <v>200</v>
      </c>
      <c r="U15" s="7">
        <f t="shared" si="19"/>
        <v>1.898756350699311</v>
      </c>
      <c r="W15">
        <v>1024</v>
      </c>
      <c r="X15" s="7">
        <f>X14</f>
        <v>0.78211180193995222</v>
      </c>
      <c r="Y15" s="7">
        <f t="shared" si="23"/>
        <v>1.2171208458240004</v>
      </c>
      <c r="Z15" s="7">
        <v>2.9999999999999997E-4</v>
      </c>
      <c r="AA15" s="7">
        <v>200</v>
      </c>
      <c r="AB15" s="7">
        <f t="shared" si="24"/>
        <v>0.21788819806004778</v>
      </c>
      <c r="AC15" s="7">
        <f t="shared" si="25"/>
        <v>1.2171208458240004</v>
      </c>
      <c r="AD15" s="7">
        <v>9.1000000000000004E-3</v>
      </c>
      <c r="AE15" s="7">
        <v>200</v>
      </c>
      <c r="AF15" s="7">
        <f t="shared" si="20"/>
        <v>1.6606040744096844</v>
      </c>
      <c r="AH15">
        <v>1024</v>
      </c>
      <c r="AI15" s="7">
        <f>AI14</f>
        <v>0.78211180193995222</v>
      </c>
      <c r="AJ15" s="7">
        <f>AJ14*1.04</f>
        <v>1.24146326274048</v>
      </c>
      <c r="AK15" s="10">
        <v>2.9999999999999997E-4</v>
      </c>
      <c r="AL15" s="7">
        <v>200</v>
      </c>
      <c r="AM15" s="7">
        <f t="shared" si="21"/>
        <v>0.21788819806004778</v>
      </c>
      <c r="AN15" s="7">
        <f>AN14*1.04</f>
        <v>1.24146326274048</v>
      </c>
      <c r="AO15" s="10">
        <v>8.3999999999999995E-3</v>
      </c>
      <c r="AP15" s="7">
        <v>200</v>
      </c>
      <c r="AQ15" s="7">
        <f t="shared" si="22"/>
        <v>1.6544421435977577</v>
      </c>
    </row>
    <row r="16" spans="1:43" x14ac:dyDescent="0.4">
      <c r="A16">
        <v>2048</v>
      </c>
      <c r="B16" s="7">
        <f>B15</f>
        <v>0.78211180193995222</v>
      </c>
      <c r="C16" s="7">
        <f>C15*1.04</f>
        <v>1.2166529024000003</v>
      </c>
      <c r="D16" s="7">
        <v>2.5000000000000001E-3</v>
      </c>
      <c r="E16" s="7">
        <f>E11</f>
        <v>200</v>
      </c>
      <c r="F16" s="7">
        <f t="shared" si="16"/>
        <v>0.21788819806004778</v>
      </c>
      <c r="G16" s="7">
        <f>G15*1.04</f>
        <v>1.2166529024000003</v>
      </c>
      <c r="H16" s="7">
        <v>1.5699999999999999E-2</v>
      </c>
      <c r="I16" s="7">
        <f>E11</f>
        <v>200</v>
      </c>
      <c r="J16" s="13">
        <f t="shared" si="17"/>
        <v>2.2918777452785264</v>
      </c>
      <c r="L16">
        <v>2048</v>
      </c>
      <c r="M16" s="7">
        <f>M15</f>
        <v>0.78211180193995222</v>
      </c>
      <c r="N16" s="7">
        <f>N15*1.04</f>
        <v>1.240985960448</v>
      </c>
      <c r="O16" s="7">
        <v>2.9999999999999997E-4</v>
      </c>
      <c r="P16" s="7">
        <v>200</v>
      </c>
      <c r="Q16" s="7">
        <f t="shared" si="18"/>
        <v>0.21788819806004778</v>
      </c>
      <c r="R16" s="7">
        <f>R15*1.04</f>
        <v>1.240985960448</v>
      </c>
      <c r="S16" s="7">
        <v>9.7000000000000003E-3</v>
      </c>
      <c r="T16" s="7">
        <v>200</v>
      </c>
      <c r="U16" s="7">
        <f t="shared" si="19"/>
        <v>1.7106157728008899</v>
      </c>
      <c r="W16">
        <v>2048</v>
      </c>
      <c r="X16" s="7">
        <f>X15</f>
        <v>0.78211180193995222</v>
      </c>
      <c r="Y16" s="7">
        <f t="shared" si="23"/>
        <v>1.2658056796569603</v>
      </c>
      <c r="Z16" s="7">
        <v>2.9999999999999997E-4</v>
      </c>
      <c r="AA16" s="7">
        <v>200</v>
      </c>
      <c r="AB16" s="7">
        <f t="shared" si="24"/>
        <v>0.21788819806004778</v>
      </c>
      <c r="AC16" s="7">
        <f t="shared" si="25"/>
        <v>1.2658056796569603</v>
      </c>
      <c r="AD16" s="7">
        <v>8.5000000000000006E-3</v>
      </c>
      <c r="AE16" s="7">
        <v>200</v>
      </c>
      <c r="AF16" s="7">
        <f t="shared" si="20"/>
        <v>1.6831423244754387</v>
      </c>
      <c r="AH16">
        <v>2048</v>
      </c>
      <c r="AI16" s="7">
        <f>AI15</f>
        <v>0.78211180193995222</v>
      </c>
      <c r="AJ16" s="7">
        <f>AJ15*1.04</f>
        <v>1.2911217932500993</v>
      </c>
      <c r="AK16" s="10">
        <v>2.9999999999999997E-4</v>
      </c>
      <c r="AL16" s="7">
        <v>200</v>
      </c>
      <c r="AM16" s="7">
        <f t="shared" si="21"/>
        <v>0.21788819806004778</v>
      </c>
      <c r="AN16" s="7">
        <f>AN15*1.04</f>
        <v>1.2911217932500993</v>
      </c>
      <c r="AO16" s="10">
        <v>8.0999999999999996E-3</v>
      </c>
      <c r="AP16" s="7">
        <v>200</v>
      </c>
      <c r="AQ16" s="7">
        <f t="shared" si="22"/>
        <v>1.6910273822237738</v>
      </c>
    </row>
    <row r="17" spans="1:43" x14ac:dyDescent="0.4">
      <c r="X17" s="7"/>
      <c r="Y17" s="7"/>
      <c r="Z17" s="7"/>
      <c r="AA17" s="7"/>
      <c r="AB17" s="7"/>
      <c r="AC17" s="7"/>
      <c r="AD17" s="7"/>
      <c r="AE17" s="7"/>
      <c r="AF17" s="7"/>
    </row>
    <row r="19" spans="1:43" ht="34.799999999999997" x14ac:dyDescent="0.4">
      <c r="A19" t="s">
        <v>38</v>
      </c>
      <c r="B19" s="2" t="s">
        <v>1</v>
      </c>
      <c r="C19" s="2" t="s">
        <v>2</v>
      </c>
      <c r="D19" s="2" t="s">
        <v>3</v>
      </c>
      <c r="E19" s="5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4" t="s">
        <v>30</v>
      </c>
      <c r="L19" t="s">
        <v>43</v>
      </c>
      <c r="M19" s="2" t="s">
        <v>1</v>
      </c>
      <c r="N19" s="2" t="s">
        <v>2</v>
      </c>
      <c r="O19" s="2" t="s">
        <v>3</v>
      </c>
      <c r="P19" s="5" t="s">
        <v>4</v>
      </c>
      <c r="Q19" s="3" t="s">
        <v>5</v>
      </c>
      <c r="R19" s="3" t="s">
        <v>6</v>
      </c>
      <c r="S19" s="3" t="s">
        <v>7</v>
      </c>
      <c r="T19" s="3" t="s">
        <v>8</v>
      </c>
      <c r="U19" s="4" t="s">
        <v>30</v>
      </c>
      <c r="W19" t="s">
        <v>45</v>
      </c>
      <c r="X19" s="2" t="s">
        <v>1</v>
      </c>
      <c r="Y19" s="2" t="s">
        <v>2</v>
      </c>
      <c r="Z19" s="2" t="s">
        <v>3</v>
      </c>
      <c r="AA19" s="5" t="s">
        <v>4</v>
      </c>
      <c r="AB19" s="3" t="s">
        <v>5</v>
      </c>
      <c r="AC19" s="3" t="s">
        <v>6</v>
      </c>
      <c r="AD19" s="3" t="s">
        <v>7</v>
      </c>
      <c r="AE19" s="3" t="s">
        <v>8</v>
      </c>
      <c r="AF19" s="4" t="s">
        <v>30</v>
      </c>
      <c r="AH19" t="s">
        <v>47</v>
      </c>
      <c r="AI19" s="2" t="s">
        <v>1</v>
      </c>
      <c r="AJ19" s="2" t="s">
        <v>2</v>
      </c>
      <c r="AK19" s="2" t="s">
        <v>3</v>
      </c>
      <c r="AL19" s="5" t="s">
        <v>4</v>
      </c>
      <c r="AM19" s="3" t="s">
        <v>5</v>
      </c>
      <c r="AN19" s="3" t="s">
        <v>6</v>
      </c>
      <c r="AO19" s="3" t="s">
        <v>7</v>
      </c>
      <c r="AP19" s="3" t="s">
        <v>8</v>
      </c>
      <c r="AQ19" s="4" t="s">
        <v>30</v>
      </c>
    </row>
    <row r="20" spans="1:43" x14ac:dyDescent="0.4">
      <c r="A20">
        <v>64</v>
      </c>
      <c r="B20" s="7">
        <f>327185/451400</f>
        <v>0.72482277359326541</v>
      </c>
      <c r="C20" s="7">
        <v>1</v>
      </c>
      <c r="D20" s="7">
        <v>0.40510000000000002</v>
      </c>
      <c r="E20" s="7">
        <v>200</v>
      </c>
      <c r="F20" s="7">
        <f t="shared" ref="F20:F25" si="26">1-B20</f>
        <v>0.27517722640673459</v>
      </c>
      <c r="G20" s="7">
        <v>1</v>
      </c>
      <c r="H20" s="7">
        <v>0.23910000000000001</v>
      </c>
      <c r="I20" s="7">
        <v>200</v>
      </c>
      <c r="J20" s="7">
        <f t="shared" ref="J20:J25" si="27">B20*(C20+D20*E20)+F20*(G20+H20*I20)</f>
        <v>72.884116083296419</v>
      </c>
      <c r="L20">
        <v>64</v>
      </c>
      <c r="M20" s="7">
        <f>327185/451400</f>
        <v>0.72482277359326541</v>
      </c>
      <c r="N20" s="7">
        <v>1.02</v>
      </c>
      <c r="O20" s="10">
        <v>0.35199999999999998</v>
      </c>
      <c r="P20" s="7">
        <v>200</v>
      </c>
      <c r="Q20" s="7">
        <f t="shared" ref="Q20:Q25" si="28">1-M20</f>
        <v>0.27517722640673459</v>
      </c>
      <c r="R20" s="7">
        <v>1.02</v>
      </c>
      <c r="S20" s="10">
        <v>0.1507</v>
      </c>
      <c r="T20" s="7">
        <v>200</v>
      </c>
      <c r="U20" s="7">
        <f t="shared" ref="U20:U24" si="29">M20*(N20+O20*P20)+Q20*(R20+S20*T20)</f>
        <v>60.341364864864858</v>
      </c>
      <c r="W20">
        <v>64</v>
      </c>
      <c r="X20" s="7">
        <f>327185/451400</f>
        <v>0.72482277359326541</v>
      </c>
      <c r="Y20" s="7">
        <v>1.0404</v>
      </c>
      <c r="Z20" s="10">
        <v>0.2676</v>
      </c>
      <c r="AA20" s="7">
        <v>200</v>
      </c>
      <c r="AB20" s="7">
        <f>1-X20</f>
        <v>0.27517722640673459</v>
      </c>
      <c r="AC20" s="7">
        <v>1.0404</v>
      </c>
      <c r="AD20" s="10">
        <v>0.10390000000000001</v>
      </c>
      <c r="AE20" s="7">
        <v>200</v>
      </c>
      <c r="AF20" s="7">
        <f>X20*(Y20+Z20*AA20)+AB20*(AC20+AD20*AE20)</f>
        <v>45.551097607443509</v>
      </c>
      <c r="AH20">
        <v>64</v>
      </c>
      <c r="AI20" s="7">
        <f>327185/451400</f>
        <v>0.72482277359326541</v>
      </c>
      <c r="AJ20" s="7">
        <f>1*1.02*1.02*1.02</f>
        <v>1.0612079999999999</v>
      </c>
      <c r="AK20" s="10">
        <v>0.1978</v>
      </c>
      <c r="AL20" s="7">
        <v>200</v>
      </c>
      <c r="AM20" s="7">
        <f t="shared" ref="AM20:AM25" si="30">1-AI20</f>
        <v>0.27517722640673459</v>
      </c>
      <c r="AN20" s="7">
        <f>1 * 1.02*1.02*1.02</f>
        <v>1.0612079999999999</v>
      </c>
      <c r="AO20" s="10">
        <v>6.93E-2</v>
      </c>
      <c r="AP20" s="7">
        <v>200</v>
      </c>
      <c r="AQ20" s="7">
        <f t="shared" ref="AQ20:AQ25" si="31">AI20*(AJ20+AK20*AL20)+AM20*(AN20+AO20*AP20)</f>
        <v>33.549153281346925</v>
      </c>
    </row>
    <row r="21" spans="1:43" x14ac:dyDescent="0.4">
      <c r="A21">
        <v>128</v>
      </c>
      <c r="B21" s="7">
        <f>B20</f>
        <v>0.72482277359326541</v>
      </c>
      <c r="C21" s="7">
        <f>C20*1.04</f>
        <v>1.04</v>
      </c>
      <c r="D21" s="7">
        <v>0.35210000000000002</v>
      </c>
      <c r="E21" s="7">
        <v>200</v>
      </c>
      <c r="F21" s="7">
        <f t="shared" si="26"/>
        <v>0.27517722640673459</v>
      </c>
      <c r="G21" s="7">
        <f>G20*1.04</f>
        <v>1.04</v>
      </c>
      <c r="H21" s="7">
        <v>0.1807</v>
      </c>
      <c r="I21" s="7">
        <v>200</v>
      </c>
      <c r="J21" s="7">
        <f t="shared" si="27"/>
        <v>62.026924678777142</v>
      </c>
      <c r="L21">
        <v>128</v>
      </c>
      <c r="M21" s="7">
        <f>M20</f>
        <v>0.72482277359326541</v>
      </c>
      <c r="N21" s="7">
        <f>N20*1.04</f>
        <v>1.0608</v>
      </c>
      <c r="O21" s="10">
        <v>0.28070000000000001</v>
      </c>
      <c r="P21" s="7">
        <v>200</v>
      </c>
      <c r="Q21" s="7">
        <f t="shared" si="28"/>
        <v>0.27517722640673459</v>
      </c>
      <c r="R21" s="7">
        <f>R20*1.04</f>
        <v>1.0608</v>
      </c>
      <c r="S21" s="10">
        <v>0.1108</v>
      </c>
      <c r="T21" s="7">
        <v>200</v>
      </c>
      <c r="U21" s="7">
        <f t="shared" si="29"/>
        <v>47.850277846699157</v>
      </c>
      <c r="W21">
        <v>128</v>
      </c>
      <c r="X21" s="7">
        <f>X20</f>
        <v>0.72482277359326541</v>
      </c>
      <c r="Y21" s="7">
        <f>Y20*1.04</f>
        <v>1.0820160000000001</v>
      </c>
      <c r="Z21" s="10">
        <v>0.19989999999999999</v>
      </c>
      <c r="AA21" s="7">
        <v>200</v>
      </c>
      <c r="AB21" s="7">
        <f>1-X21</f>
        <v>0.27517722640673459</v>
      </c>
      <c r="AC21" s="7">
        <f>AC20*1.04</f>
        <v>1.0820160000000001</v>
      </c>
      <c r="AD21" s="10">
        <v>7.2800000000000004E-2</v>
      </c>
      <c r="AE21" s="7">
        <v>200</v>
      </c>
      <c r="AF21" s="7">
        <f>X21*(Y21+Z21*AA21)+AB21*(AC21+AD21*AE21)</f>
        <v>34.067010904740805</v>
      </c>
      <c r="AH21">
        <v>128</v>
      </c>
      <c r="AI21" s="7">
        <f>AI20</f>
        <v>0.72482277359326541</v>
      </c>
      <c r="AJ21" s="7">
        <f>AJ20*1.04</f>
        <v>1.10365632</v>
      </c>
      <c r="AK21" s="10">
        <v>0.125</v>
      </c>
      <c r="AL21" s="7">
        <v>200</v>
      </c>
      <c r="AM21" s="7">
        <f t="shared" si="30"/>
        <v>0.27517722640673459</v>
      </c>
      <c r="AN21" s="7">
        <f>AN20*1.04</f>
        <v>1.10365632</v>
      </c>
      <c r="AO21" s="10">
        <v>4.5999999999999999E-2</v>
      </c>
      <c r="AP21" s="7">
        <v>200</v>
      </c>
      <c r="AQ21" s="7">
        <f t="shared" si="31"/>
        <v>21.755856142773592</v>
      </c>
    </row>
    <row r="22" spans="1:43" x14ac:dyDescent="0.4">
      <c r="A22">
        <v>256</v>
      </c>
      <c r="B22" s="7">
        <f>B21</f>
        <v>0.72482277359326541</v>
      </c>
      <c r="C22" s="7">
        <f>C21*1.04</f>
        <v>1.0816000000000001</v>
      </c>
      <c r="D22" s="7">
        <v>0.27929999999999999</v>
      </c>
      <c r="E22" s="7">
        <v>200</v>
      </c>
      <c r="F22" s="7">
        <f t="shared" si="26"/>
        <v>0.27517722640673459</v>
      </c>
      <c r="G22" s="7">
        <f>G21*1.04</f>
        <v>1.0816000000000001</v>
      </c>
      <c r="H22" s="7">
        <v>0.13880000000000001</v>
      </c>
      <c r="I22" s="7">
        <v>200</v>
      </c>
      <c r="J22" s="7">
        <f t="shared" si="27"/>
        <v>49.209119937970762</v>
      </c>
      <c r="L22">
        <v>256</v>
      </c>
      <c r="M22" s="7">
        <f>M21</f>
        <v>0.72482277359326541</v>
      </c>
      <c r="N22" s="7">
        <f>N21*1.04</f>
        <v>1.103232</v>
      </c>
      <c r="O22" s="10">
        <v>0.2029</v>
      </c>
      <c r="P22" s="7">
        <v>200</v>
      </c>
      <c r="Q22" s="7">
        <f t="shared" si="28"/>
        <v>0.27517722640673459</v>
      </c>
      <c r="R22" s="7">
        <f>R21*1.04</f>
        <v>1.103232</v>
      </c>
      <c r="S22" s="10">
        <v>8.2000000000000003E-2</v>
      </c>
      <c r="T22" s="7">
        <v>200</v>
      </c>
      <c r="U22" s="7">
        <f t="shared" si="29"/>
        <v>35.029446665485153</v>
      </c>
      <c r="W22">
        <v>256</v>
      </c>
      <c r="X22" s="7">
        <f>X21</f>
        <v>0.72482277359326541</v>
      </c>
      <c r="Y22" s="7">
        <f>Y21*1.04</f>
        <v>1.1252966400000002</v>
      </c>
      <c r="Z22" s="10">
        <v>0.1298</v>
      </c>
      <c r="AA22" s="7">
        <v>200</v>
      </c>
      <c r="AB22" s="7">
        <f>1-X22</f>
        <v>0.27517722640673459</v>
      </c>
      <c r="AC22" s="7">
        <f>AC21*1.04</f>
        <v>1.1252966400000002</v>
      </c>
      <c r="AD22" s="10">
        <v>5.1400000000000001E-2</v>
      </c>
      <c r="AE22" s="7">
        <v>200</v>
      </c>
      <c r="AF22" s="7">
        <f>X22*(Y22+Z22*AA22)+AB22*(AC22+AD22*AE22)</f>
        <v>22.770517729942405</v>
      </c>
      <c r="AH22">
        <v>256</v>
      </c>
      <c r="AI22" s="7">
        <f>AI21</f>
        <v>0.72482277359326541</v>
      </c>
      <c r="AJ22" s="7">
        <f>AJ21*1.04</f>
        <v>1.1478025728000001</v>
      </c>
      <c r="AK22" s="10">
        <v>6.7000000000000004E-2</v>
      </c>
      <c r="AL22" s="7">
        <v>200</v>
      </c>
      <c r="AM22" s="7">
        <f t="shared" si="30"/>
        <v>0.27517722640673459</v>
      </c>
      <c r="AN22" s="7">
        <f>AN21*1.04</f>
        <v>1.1478025728000001</v>
      </c>
      <c r="AO22" s="10">
        <v>3.5999999999999997E-2</v>
      </c>
      <c r="AP22" s="7">
        <v>200</v>
      </c>
      <c r="AQ22" s="7">
        <f t="shared" si="31"/>
        <v>12.841703769078247</v>
      </c>
    </row>
    <row r="23" spans="1:43" x14ac:dyDescent="0.4">
      <c r="A23">
        <v>512</v>
      </c>
      <c r="B23" s="7">
        <f>B22</f>
        <v>0.72482277359326541</v>
      </c>
      <c r="C23" s="7">
        <f>C22*1.04</f>
        <v>1.1248640000000001</v>
      </c>
      <c r="D23" s="7">
        <v>0.21340000000000001</v>
      </c>
      <c r="E23" s="7">
        <v>200</v>
      </c>
      <c r="F23" s="7">
        <f t="shared" si="26"/>
        <v>0.27517722640673459</v>
      </c>
      <c r="G23" s="7">
        <f>G22*1.04</f>
        <v>1.1248640000000001</v>
      </c>
      <c r="H23" s="7">
        <v>0.1081</v>
      </c>
      <c r="I23" s="7">
        <v>200</v>
      </c>
      <c r="J23" s="7">
        <f t="shared" si="27"/>
        <v>38.00963161187417</v>
      </c>
      <c r="L23">
        <v>512</v>
      </c>
      <c r="M23" s="7">
        <f>M22</f>
        <v>0.72482277359326541</v>
      </c>
      <c r="N23" s="7">
        <f>N22*1.04</f>
        <v>1.1473612799999999</v>
      </c>
      <c r="O23" s="10">
        <v>0.1404</v>
      </c>
      <c r="P23" s="7">
        <v>200</v>
      </c>
      <c r="Q23" s="7">
        <f t="shared" si="28"/>
        <v>0.27517722640673459</v>
      </c>
      <c r="R23" s="7">
        <f>R22*1.04</f>
        <v>1.1473612799999999</v>
      </c>
      <c r="S23" s="10">
        <v>5.9299999999999999E-2</v>
      </c>
      <c r="T23" s="7">
        <v>200</v>
      </c>
      <c r="U23" s="7">
        <f t="shared" si="29"/>
        <v>24.763986667682762</v>
      </c>
      <c r="W23">
        <v>512</v>
      </c>
      <c r="X23" s="7">
        <f>X22</f>
        <v>0.72482277359326541</v>
      </c>
      <c r="Y23" s="7">
        <f>Y22*1.04</f>
        <v>1.1703085056000002</v>
      </c>
      <c r="Z23" s="10">
        <v>7.2800000000000004E-2</v>
      </c>
      <c r="AA23" s="7">
        <v>200</v>
      </c>
      <c r="AB23" s="7">
        <f>1-X23</f>
        <v>0.27517722640673459</v>
      </c>
      <c r="AC23" s="7">
        <f>AC22*1.04</f>
        <v>1.1703085056000002</v>
      </c>
      <c r="AD23" s="10">
        <v>3.7600000000000001E-2</v>
      </c>
      <c r="AE23" s="7">
        <v>200</v>
      </c>
      <c r="AF23" s="7">
        <f>X23*(Y23+Z23*AA23)+AB23*(AC23+AD23*AE23)</f>
        <v>13.793060831696589</v>
      </c>
      <c r="AH23">
        <v>512</v>
      </c>
      <c r="AI23" s="7">
        <f>AI22</f>
        <v>0.72482277359326541</v>
      </c>
      <c r="AJ23" s="7">
        <f>AJ22*1.04</f>
        <v>1.1937146757120001</v>
      </c>
      <c r="AK23" s="10">
        <v>3.4299999999999997E-2</v>
      </c>
      <c r="AL23" s="7">
        <v>200</v>
      </c>
      <c r="AM23" s="7">
        <f t="shared" si="30"/>
        <v>0.27517722640673459</v>
      </c>
      <c r="AN23" s="7">
        <f>AN22*1.04</f>
        <v>1.1937146757120001</v>
      </c>
      <c r="AO23" s="10">
        <v>1.35E-2</v>
      </c>
      <c r="AP23" s="7">
        <v>200</v>
      </c>
      <c r="AQ23" s="7">
        <f t="shared" si="31"/>
        <v>6.9089774138599847</v>
      </c>
    </row>
    <row r="24" spans="1:43" x14ac:dyDescent="0.4">
      <c r="A24">
        <v>1024</v>
      </c>
      <c r="B24" s="7">
        <f>B23</f>
        <v>0.72482277359326541</v>
      </c>
      <c r="C24" s="7">
        <f>C23*1.04</f>
        <v>1.1698585600000002</v>
      </c>
      <c r="D24" s="7">
        <v>0.16850000000000001</v>
      </c>
      <c r="E24" s="7">
        <f>E20</f>
        <v>200</v>
      </c>
      <c r="F24" s="7">
        <f t="shared" si="26"/>
        <v>0.27517722640673459</v>
      </c>
      <c r="G24" s="7">
        <f>G23*1.04</f>
        <v>1.1698585600000002</v>
      </c>
      <c r="H24" s="7">
        <v>7.1599999999999997E-2</v>
      </c>
      <c r="I24" s="7">
        <f>E20</f>
        <v>200</v>
      </c>
      <c r="J24" s="7">
        <f t="shared" si="27"/>
        <v>29.536923912237487</v>
      </c>
      <c r="L24">
        <v>1024</v>
      </c>
      <c r="M24" s="7">
        <f>M23</f>
        <v>0.72482277359326541</v>
      </c>
      <c r="N24" s="7">
        <f>N23*1.04</f>
        <v>1.1932557312000001</v>
      </c>
      <c r="O24" s="7">
        <v>6.1499999999999999E-2</v>
      </c>
      <c r="P24" s="7">
        <v>200</v>
      </c>
      <c r="Q24" s="7">
        <f t="shared" si="28"/>
        <v>0.27517722640673459</v>
      </c>
      <c r="R24" s="7">
        <f>R23*1.04</f>
        <v>1.1932557312000001</v>
      </c>
      <c r="S24" s="7">
        <v>3.9899999999999998E-2</v>
      </c>
      <c r="T24" s="7">
        <v>200</v>
      </c>
      <c r="U24" s="7">
        <f t="shared" si="29"/>
        <v>12.304490113122906</v>
      </c>
      <c r="W24">
        <v>1024</v>
      </c>
      <c r="X24" s="7">
        <f>X23</f>
        <v>0.72482277359326541</v>
      </c>
      <c r="Y24" s="7">
        <f t="shared" ref="Y24:Y25" si="32">Y23*1.04</f>
        <v>1.2171208458240004</v>
      </c>
      <c r="Z24" s="7">
        <v>3.7199999999999997E-2</v>
      </c>
      <c r="AA24" s="7">
        <v>200</v>
      </c>
      <c r="AB24" s="7">
        <f t="shared" ref="AB24:AB25" si="33">1-X24</f>
        <v>0.27517722640673459</v>
      </c>
      <c r="AC24" s="7">
        <f t="shared" ref="AC24:AC25" si="34">AC23*1.04</f>
        <v>1.2171208458240004</v>
      </c>
      <c r="AD24" s="7">
        <v>3.0200000000000001E-2</v>
      </c>
      <c r="AE24" s="7">
        <v>200</v>
      </c>
      <c r="AF24" s="7">
        <f t="shared" ref="AF24:AF25" si="35">X24*(Y24+Z24*AA24)+AB24*(AC24+AD24*AE24)</f>
        <v>8.2718727288545715</v>
      </c>
      <c r="AH24">
        <v>1024</v>
      </c>
      <c r="AI24" s="7">
        <f>AI23</f>
        <v>0.72482277359326541</v>
      </c>
      <c r="AJ24" s="7">
        <f>AJ23*1.04</f>
        <v>1.24146326274048</v>
      </c>
      <c r="AK24" s="10">
        <v>2.1399999999999999E-2</v>
      </c>
      <c r="AL24" s="7">
        <v>200</v>
      </c>
      <c r="AM24" s="7">
        <f t="shared" si="30"/>
        <v>0.27517722640673459</v>
      </c>
      <c r="AN24" s="7">
        <f>AN23*1.04</f>
        <v>1.24146326274048</v>
      </c>
      <c r="AO24" s="10">
        <v>2.87E-2</v>
      </c>
      <c r="AP24" s="7">
        <v>200</v>
      </c>
      <c r="AQ24" s="7">
        <f t="shared" si="31"/>
        <v>5.9232220132943114</v>
      </c>
    </row>
    <row r="25" spans="1:43" x14ac:dyDescent="0.4">
      <c r="A25">
        <v>2048</v>
      </c>
      <c r="B25" s="7">
        <f>B24</f>
        <v>0.72482277359326541</v>
      </c>
      <c r="C25" s="7">
        <f>C24*1.04</f>
        <v>1.2166529024000003</v>
      </c>
      <c r="D25" s="7">
        <v>0.14180000000000001</v>
      </c>
      <c r="E25" s="7">
        <f>E20</f>
        <v>200</v>
      </c>
      <c r="F25" s="7">
        <f t="shared" si="26"/>
        <v>0.27517722640673459</v>
      </c>
      <c r="G25" s="7">
        <f>G24*1.04</f>
        <v>1.2166529024000003</v>
      </c>
      <c r="H25" s="7">
        <v>5.8900000000000001E-2</v>
      </c>
      <c r="I25" s="7">
        <f>E20</f>
        <v>200</v>
      </c>
      <c r="J25" s="13">
        <f t="shared" si="27"/>
        <v>25.014214488576343</v>
      </c>
      <c r="L25">
        <v>2048</v>
      </c>
      <c r="M25" s="7">
        <f>M24</f>
        <v>0.72482277359326541</v>
      </c>
      <c r="N25" s="7">
        <f>N24*1.04</f>
        <v>1.240985960448</v>
      </c>
      <c r="O25" s="10">
        <v>6.1499999999999999E-2</v>
      </c>
      <c r="P25" s="7">
        <v>200</v>
      </c>
      <c r="Q25" s="7">
        <f t="shared" si="28"/>
        <v>0.27517722640673459</v>
      </c>
      <c r="R25" s="7">
        <f>R24*1.04</f>
        <v>1.240985960448</v>
      </c>
      <c r="S25" s="7">
        <v>3.32E-2</v>
      </c>
      <c r="T25" s="7">
        <v>200</v>
      </c>
      <c r="U25" s="7">
        <f>M25*(N25+O24*P25)+Q25*(R25+S25*T25)</f>
        <v>11.983482858985882</v>
      </c>
      <c r="W25">
        <v>2048</v>
      </c>
      <c r="X25" s="7">
        <f>X24</f>
        <v>0.72482277359326541</v>
      </c>
      <c r="Y25" s="7">
        <f t="shared" si="32"/>
        <v>1.2658056796569603</v>
      </c>
      <c r="Z25" s="7">
        <v>2.3999999999999998E-3</v>
      </c>
      <c r="AA25" s="7">
        <v>200</v>
      </c>
      <c r="AB25" s="7">
        <f t="shared" si="33"/>
        <v>0.27517722640673459</v>
      </c>
      <c r="AC25" s="7">
        <f t="shared" si="34"/>
        <v>1.2658056796569603</v>
      </c>
      <c r="AD25" s="7">
        <v>2.8899999999999999E-2</v>
      </c>
      <c r="AE25" s="7">
        <v>200</v>
      </c>
      <c r="AF25" s="7">
        <f t="shared" si="35"/>
        <v>3.2042449796126533</v>
      </c>
      <c r="AH25">
        <v>2048</v>
      </c>
      <c r="AI25" s="7">
        <f>AI24</f>
        <v>0.72482277359326541</v>
      </c>
      <c r="AJ25" s="7">
        <f>AJ24*1.04</f>
        <v>1.2911217932500993</v>
      </c>
      <c r="AK25" s="10">
        <v>1.84E-2</v>
      </c>
      <c r="AL25" s="7">
        <v>200</v>
      </c>
      <c r="AM25" s="7">
        <f t="shared" si="30"/>
        <v>0.27517722640673459</v>
      </c>
      <c r="AN25" s="7">
        <f>AN24*1.04</f>
        <v>1.2911217932500993</v>
      </c>
      <c r="AO25" s="10">
        <v>2.87E-2</v>
      </c>
      <c r="AP25" s="7">
        <v>200</v>
      </c>
      <c r="AQ25" s="7">
        <f t="shared" si="31"/>
        <v>5.5379868796479723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FC73-86C6-5A40-BB43-BCDE5C0E4325}">
  <dimension ref="A1:O20"/>
  <sheetViews>
    <sheetView topLeftCell="A8" workbookViewId="0">
      <selection activeCell="M21" sqref="M21"/>
    </sheetView>
  </sheetViews>
  <sheetFormatPr defaultRowHeight="17.399999999999999" x14ac:dyDescent="0.4"/>
  <cols>
    <col min="3" max="3" width="17" customWidth="1"/>
    <col min="5" max="5" width="11.09765625" bestFit="1" customWidth="1"/>
    <col min="9" max="9" width="11.09765625" bestFit="1" customWidth="1"/>
    <col min="11" max="11" width="9.8984375" bestFit="1" customWidth="1"/>
  </cols>
  <sheetData>
    <row r="1" spans="1:15" ht="52.2" x14ac:dyDescent="0.4">
      <c r="A1" t="s">
        <v>33</v>
      </c>
      <c r="B1" s="2" t="s">
        <v>1</v>
      </c>
      <c r="C1" s="2" t="s">
        <v>2</v>
      </c>
      <c r="D1" s="2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O1" t="s">
        <v>32</v>
      </c>
    </row>
    <row r="2" spans="1:15" x14ac:dyDescent="0.4">
      <c r="A2">
        <v>16</v>
      </c>
      <c r="B2" s="10">
        <f>279322583/388757301</f>
        <v>0.71850118899760551</v>
      </c>
      <c r="C2" s="7">
        <v>1</v>
      </c>
      <c r="D2" s="10">
        <v>0.16669999999999999</v>
      </c>
      <c r="E2" s="7">
        <v>200</v>
      </c>
      <c r="F2" s="7">
        <f>1-B2</f>
        <v>0.28149881100239449</v>
      </c>
      <c r="G2" s="7">
        <v>2</v>
      </c>
      <c r="H2" s="10">
        <v>0.16669999999999999</v>
      </c>
      <c r="I2" s="7">
        <v>200</v>
      </c>
      <c r="J2" s="7">
        <f>H2</f>
        <v>0.16669999999999999</v>
      </c>
      <c r="K2" s="7">
        <f>B2*(C2+D2*E2)+F2*(G2+H2*I2)</f>
        <v>34.62149881100239</v>
      </c>
    </row>
    <row r="3" spans="1:15" x14ac:dyDescent="0.4">
      <c r="A3">
        <v>64</v>
      </c>
      <c r="B3" s="10">
        <f t="shared" ref="B3:B6" si="0">279322583/388757301</f>
        <v>0.71850118899760551</v>
      </c>
      <c r="C3" s="7">
        <f>C2*1.04*1.04</f>
        <v>1.0816000000000001</v>
      </c>
      <c r="D3" s="10">
        <v>4.1000000000000002E-2</v>
      </c>
      <c r="E3" s="7">
        <v>200</v>
      </c>
      <c r="F3" s="7">
        <f>1-B3</f>
        <v>0.28149881100239449</v>
      </c>
      <c r="G3" s="7">
        <f>G2*1.04*1.04</f>
        <v>2.1632000000000002</v>
      </c>
      <c r="H3" s="10">
        <v>4.1000000000000002E-2</v>
      </c>
      <c r="I3" s="7">
        <v>200</v>
      </c>
      <c r="J3" s="7">
        <f>H3</f>
        <v>4.1000000000000002E-2</v>
      </c>
      <c r="K3" s="7">
        <f>B3*(C3+D3*E3)+F3*(G3+H3*I3)</f>
        <v>9.5860691139801908</v>
      </c>
    </row>
    <row r="4" spans="1:15" x14ac:dyDescent="0.4">
      <c r="A4">
        <v>128</v>
      </c>
      <c r="B4" s="10">
        <f t="shared" si="0"/>
        <v>0.71850118899760551</v>
      </c>
      <c r="C4" s="7">
        <f>C3*1.04</f>
        <v>1.1248640000000001</v>
      </c>
      <c r="D4" s="10">
        <v>2.06E-2</v>
      </c>
      <c r="E4" s="7">
        <v>200</v>
      </c>
      <c r="F4" s="7">
        <f>1-B4</f>
        <v>0.28149881100239449</v>
      </c>
      <c r="G4" s="7">
        <f>G3*1.04</f>
        <v>2.2497280000000002</v>
      </c>
      <c r="H4" s="10">
        <v>2.06E-2</v>
      </c>
      <c r="I4" s="7">
        <v>200</v>
      </c>
      <c r="J4" s="7">
        <f>H4</f>
        <v>2.06E-2</v>
      </c>
      <c r="K4" s="7">
        <f>B4*(C4+D4*E4)+F4*(G4+H4*I4)</f>
        <v>5.5615118785393971</v>
      </c>
    </row>
    <row r="5" spans="1:15" x14ac:dyDescent="0.4">
      <c r="A5">
        <v>256</v>
      </c>
      <c r="B5" s="10">
        <f t="shared" si="0"/>
        <v>0.71850118899760551</v>
      </c>
      <c r="C5" s="7">
        <f>C4*1.04</f>
        <v>1.1698585600000002</v>
      </c>
      <c r="D5" s="10">
        <v>1.18E-2</v>
      </c>
      <c r="E5" s="7">
        <v>200</v>
      </c>
      <c r="F5" s="7">
        <f>1-B5</f>
        <v>0.28149881100239449</v>
      </c>
      <c r="G5" s="7">
        <f>G4*1.04</f>
        <v>2.3397171200000004</v>
      </c>
      <c r="H5" s="10">
        <v>1.18E-2</v>
      </c>
      <c r="I5" s="7">
        <v>200</v>
      </c>
      <c r="J5" s="7">
        <f>H5</f>
        <v>1.18E-2</v>
      </c>
      <c r="K5" s="7">
        <f>B5*(C5+D5*E5)+F5*(G5+H5*I5)</f>
        <v>3.8591723536809739</v>
      </c>
    </row>
    <row r="6" spans="1:15" x14ac:dyDescent="0.4">
      <c r="A6">
        <v>512</v>
      </c>
      <c r="B6" s="10">
        <f t="shared" si="0"/>
        <v>0.71850118899760551</v>
      </c>
      <c r="C6" s="7">
        <f>C5*1.04</f>
        <v>1.2166529024000003</v>
      </c>
      <c r="D6" s="10">
        <v>6.4000000000000003E-3</v>
      </c>
      <c r="E6" s="7">
        <v>200</v>
      </c>
      <c r="F6" s="7">
        <f>1-B6</f>
        <v>0.28149881100239449</v>
      </c>
      <c r="G6" s="7">
        <f>G5*1.04</f>
        <v>2.4333058048000007</v>
      </c>
      <c r="H6" s="10">
        <v>6.4000000000000003E-3</v>
      </c>
      <c r="I6" s="7">
        <v>200</v>
      </c>
      <c r="J6" s="7">
        <f>H6</f>
        <v>6.4000000000000003E-3</v>
      </c>
      <c r="K6" s="7">
        <f>B6*(C6+D6*E6)+F6*(G6+H6*I6)</f>
        <v>2.8391392478282125</v>
      </c>
    </row>
    <row r="8" spans="1:15" ht="52.2" x14ac:dyDescent="0.4">
      <c r="A8" t="s">
        <v>34</v>
      </c>
      <c r="B8" s="2" t="s">
        <v>1</v>
      </c>
      <c r="C8" s="2" t="s">
        <v>2</v>
      </c>
      <c r="D8" s="2" t="s">
        <v>3</v>
      </c>
      <c r="E8" s="5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  <c r="K8" s="4" t="s">
        <v>10</v>
      </c>
    </row>
    <row r="9" spans="1:15" x14ac:dyDescent="0.4">
      <c r="A9">
        <v>16</v>
      </c>
      <c r="B9" s="7">
        <f>29242429/37389065</f>
        <v>0.78211180193995222</v>
      </c>
      <c r="C9" s="7">
        <v>1</v>
      </c>
      <c r="D9" s="7">
        <v>3.2199999999999999E-2</v>
      </c>
      <c r="E9" s="7">
        <v>200</v>
      </c>
      <c r="F9" s="7">
        <f>1-B9</f>
        <v>0.21788819806004778</v>
      </c>
      <c r="G9" s="7">
        <v>2</v>
      </c>
      <c r="H9" s="7">
        <v>3.2199999999999999E-2</v>
      </c>
      <c r="I9" s="7">
        <v>200</v>
      </c>
      <c r="J9" s="7">
        <f>H9</f>
        <v>3.2199999999999999E-2</v>
      </c>
      <c r="K9" s="7">
        <f>B9*(C9+D9*E9)+F9*(G9+H9*I9)</f>
        <v>7.6578881980600482</v>
      </c>
    </row>
    <row r="10" spans="1:15" x14ac:dyDescent="0.4">
      <c r="A10">
        <v>64</v>
      </c>
      <c r="B10" s="7">
        <f>B9</f>
        <v>0.78211180193995222</v>
      </c>
      <c r="C10" s="7">
        <f>C9*1.04*1.04</f>
        <v>1.0816000000000001</v>
      </c>
      <c r="D10" s="7">
        <v>9.2999999999999992E-3</v>
      </c>
      <c r="E10" s="7">
        <v>200</v>
      </c>
      <c r="F10" s="7">
        <f>1-B9</f>
        <v>0.21788819806004778</v>
      </c>
      <c r="G10" s="7">
        <f>G9*1.04*1.04</f>
        <v>2.1632000000000002</v>
      </c>
      <c r="H10" s="7">
        <v>9.2999999999999992E-3</v>
      </c>
      <c r="I10" s="7">
        <v>200</v>
      </c>
      <c r="J10" s="7">
        <f>H10</f>
        <v>9.2999999999999992E-3</v>
      </c>
      <c r="K10" s="7">
        <f>B10*(C10+D10*E10)+F10*(G10+H10*I10)</f>
        <v>3.1772678750217476</v>
      </c>
    </row>
    <row r="11" spans="1:15" x14ac:dyDescent="0.4">
      <c r="A11">
        <v>128</v>
      </c>
      <c r="B11" s="7">
        <f>B10</f>
        <v>0.78211180193995222</v>
      </c>
      <c r="C11" s="7">
        <f>C10*1.04</f>
        <v>1.1248640000000001</v>
      </c>
      <c r="D11" s="7">
        <v>1.4E-3</v>
      </c>
      <c r="E11" s="7">
        <v>200</v>
      </c>
      <c r="F11" s="7">
        <f>1-B10</f>
        <v>0.21788819806004778</v>
      </c>
      <c r="G11" s="7">
        <f>G10*1.04</f>
        <v>2.2497280000000002</v>
      </c>
      <c r="H11" s="7">
        <v>1.4E-3</v>
      </c>
      <c r="I11" s="7">
        <v>200</v>
      </c>
      <c r="J11" s="7">
        <f>H11</f>
        <v>1.4E-3</v>
      </c>
      <c r="K11" s="7">
        <f>B11*(C11+D11*E11)+F11*(G11+H11*I11)</f>
        <v>1.6499585900226177</v>
      </c>
    </row>
    <row r="12" spans="1:15" x14ac:dyDescent="0.4">
      <c r="A12">
        <v>256</v>
      </c>
      <c r="B12" s="7">
        <f>B11</f>
        <v>0.78211180193995222</v>
      </c>
      <c r="C12" s="7">
        <f>C11*1.04</f>
        <v>1.1698585600000002</v>
      </c>
      <c r="D12" s="7">
        <v>8.0000000000000004E-4</v>
      </c>
      <c r="E12" s="7">
        <v>200</v>
      </c>
      <c r="F12" s="7">
        <f>1-B10</f>
        <v>0.21788819806004778</v>
      </c>
      <c r="G12" s="7">
        <f>G11*1.04</f>
        <v>2.3397171200000004</v>
      </c>
      <c r="H12" s="7">
        <v>8.0000000000000004E-4</v>
      </c>
      <c r="I12" s="7">
        <v>200</v>
      </c>
      <c r="J12" s="7">
        <f>H12</f>
        <v>8.0000000000000004E-4</v>
      </c>
      <c r="K12" s="7">
        <f>B12*(C12+D12*E12)+F12*(G12+H12*I12)</f>
        <v>1.5847569336235225</v>
      </c>
    </row>
    <row r="13" spans="1:15" x14ac:dyDescent="0.4">
      <c r="A13">
        <v>512</v>
      </c>
      <c r="B13" s="7">
        <f>B12</f>
        <v>0.78211180193995222</v>
      </c>
      <c r="C13" s="7">
        <f>C12*1.04</f>
        <v>1.2166529024000003</v>
      </c>
      <c r="D13" s="7">
        <v>5.9999999999999995E-4</v>
      </c>
      <c r="E13" s="7">
        <v>200</v>
      </c>
      <c r="F13" s="7">
        <f>1-B10</f>
        <v>0.21788819806004778</v>
      </c>
      <c r="G13" s="7">
        <f>G12*1.04</f>
        <v>2.4333058048000007</v>
      </c>
      <c r="H13" s="7">
        <v>5.9999999999999995E-4</v>
      </c>
      <c r="I13" s="7">
        <v>200</v>
      </c>
      <c r="J13" s="7">
        <f>H13</f>
        <v>5.9999999999999995E-4</v>
      </c>
      <c r="K13" s="7">
        <f>B13*(C13+D13*E13)+F13*(G13+H13*I13)</f>
        <v>1.6017472109684636</v>
      </c>
    </row>
    <row r="15" spans="1:15" ht="52.2" x14ac:dyDescent="0.4">
      <c r="A15" t="s">
        <v>35</v>
      </c>
      <c r="B15" s="2" t="s">
        <v>1</v>
      </c>
      <c r="C15" s="2" t="s">
        <v>2</v>
      </c>
      <c r="D15" s="2" t="s">
        <v>3</v>
      </c>
      <c r="E15" s="5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4" t="s">
        <v>9</v>
      </c>
      <c r="K15" s="4" t="s">
        <v>10</v>
      </c>
    </row>
    <row r="16" spans="1:15" x14ac:dyDescent="0.4">
      <c r="A16">
        <v>16</v>
      </c>
      <c r="B16" s="7">
        <f>327185/451400</f>
        <v>0.72482277359326541</v>
      </c>
      <c r="C16" s="7">
        <v>1</v>
      </c>
      <c r="D16" s="7">
        <v>0.18160000000000001</v>
      </c>
      <c r="E16" s="7">
        <v>200</v>
      </c>
      <c r="F16" s="7">
        <f>1-B16</f>
        <v>0.27517722640673459</v>
      </c>
      <c r="G16" s="7">
        <v>2</v>
      </c>
      <c r="H16" s="7">
        <v>0.18160000000000001</v>
      </c>
      <c r="I16" s="7">
        <v>200</v>
      </c>
      <c r="J16" s="7">
        <f>H16</f>
        <v>0.18160000000000001</v>
      </c>
      <c r="K16" s="7">
        <f>B16*(C16+D16*E16)+F16*(G16+H16*I16)</f>
        <v>37.595177226406733</v>
      </c>
    </row>
    <row r="17" spans="1:11" x14ac:dyDescent="0.4">
      <c r="A17">
        <v>64</v>
      </c>
      <c r="B17" s="7">
        <f>B16</f>
        <v>0.72482277359326541</v>
      </c>
      <c r="C17" s="7">
        <f>C16*1.04*1.04</f>
        <v>1.0816000000000001</v>
      </c>
      <c r="D17" s="7">
        <v>4.9299999999999997E-2</v>
      </c>
      <c r="E17" s="7">
        <v>200</v>
      </c>
      <c r="F17" s="7">
        <f>1-B16</f>
        <v>0.27517722640673459</v>
      </c>
      <c r="G17" s="7">
        <f>G16*1.04*1.04</f>
        <v>2.1632000000000002</v>
      </c>
      <c r="H17" s="7">
        <v>4.9299999999999997E-2</v>
      </c>
      <c r="I17" s="7">
        <v>200</v>
      </c>
      <c r="J17" s="7">
        <f>H17</f>
        <v>4.9299999999999997E-2</v>
      </c>
      <c r="K17" s="7">
        <f>B17*(C17+D17*E17)+F17*(G17+H17*I17)</f>
        <v>11.239231688081524</v>
      </c>
    </row>
    <row r="18" spans="1:11" x14ac:dyDescent="0.4">
      <c r="A18">
        <v>128</v>
      </c>
      <c r="B18" s="7">
        <f>B17</f>
        <v>0.72482277359326541</v>
      </c>
      <c r="C18" s="7">
        <f>C17*1.04</f>
        <v>1.1248640000000001</v>
      </c>
      <c r="D18" s="7">
        <v>2.5399999999999999E-2</v>
      </c>
      <c r="E18" s="7">
        <v>200</v>
      </c>
      <c r="F18" s="7">
        <f>1-B17</f>
        <v>0.27517722640673459</v>
      </c>
      <c r="G18" s="7">
        <f>G17*1.04</f>
        <v>2.2497280000000002</v>
      </c>
      <c r="H18" s="7">
        <v>2.5399999999999999E-2</v>
      </c>
      <c r="I18" s="7">
        <v>200</v>
      </c>
      <c r="J18" s="7">
        <f>H18</f>
        <v>2.5399999999999999E-2</v>
      </c>
      <c r="K18" s="7">
        <f>B18*(C18+D18*E18)+F18*(G18+H18*I18)</f>
        <v>6.5144009556047857</v>
      </c>
    </row>
    <row r="19" spans="1:11" x14ac:dyDescent="0.4">
      <c r="A19">
        <v>256</v>
      </c>
      <c r="B19" s="7">
        <f>B18</f>
        <v>0.72482277359326541</v>
      </c>
      <c r="C19" s="7">
        <f>C18*1.04</f>
        <v>1.1698585600000002</v>
      </c>
      <c r="D19" s="7">
        <v>1.5299999999999999E-2</v>
      </c>
      <c r="E19" s="7">
        <v>200</v>
      </c>
      <c r="F19" s="7">
        <f>1-B17</f>
        <v>0.27517722640673459</v>
      </c>
      <c r="G19" s="7">
        <f>G18*1.04</f>
        <v>2.3397171200000004</v>
      </c>
      <c r="H19" s="7">
        <v>1.5299999999999999E-2</v>
      </c>
      <c r="I19" s="7">
        <v>200</v>
      </c>
      <c r="J19" s="7">
        <v>1.5299999999999999E-2</v>
      </c>
      <c r="K19" s="7">
        <f>B19*(C19+D19*E19)+F19*(G19+H19*I19)</f>
        <v>4.5517769938289767</v>
      </c>
    </row>
    <row r="20" spans="1:11" x14ac:dyDescent="0.4">
      <c r="A20">
        <v>512</v>
      </c>
      <c r="B20" s="7">
        <f>B19</f>
        <v>0.72482277359326541</v>
      </c>
      <c r="C20" s="7">
        <f>C19*1.04</f>
        <v>1.2166529024000003</v>
      </c>
      <c r="D20" s="7">
        <v>7.1999999999999998E-3</v>
      </c>
      <c r="E20" s="7">
        <v>200</v>
      </c>
      <c r="F20" s="7">
        <f>1-B17</f>
        <v>0.27517722640673459</v>
      </c>
      <c r="G20" s="7">
        <f>G19*1.04</f>
        <v>2.4333058048000007</v>
      </c>
      <c r="H20" s="7">
        <v>7.1999999999999998E-3</v>
      </c>
      <c r="I20" s="7">
        <v>200</v>
      </c>
      <c r="J20" s="7">
        <v>7.1999999999999998E-3</v>
      </c>
      <c r="K20" s="7">
        <f>B20*(C20+D20*E20)+F20*(G20+H20*I20)</f>
        <v>2.991448073582136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HanSeoJin</dc:creator>
  <cp:keywords/>
  <dc:description/>
  <cp:lastModifiedBy>종식 남</cp:lastModifiedBy>
  <cp:revision/>
  <dcterms:created xsi:type="dcterms:W3CDTF">2022-06-13T10:42:30Z</dcterms:created>
  <dcterms:modified xsi:type="dcterms:W3CDTF">2023-06-15T14:40:15Z</dcterms:modified>
  <cp:category/>
  <cp:contentStatus/>
</cp:coreProperties>
</file>