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82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<sst xmlns="http://schemas.openxmlformats.org/spreadsheetml/2006/main" count="89" uniqueCount="57">
  <si>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c借款还本付息计划表（万元）</t>
  </si>
  <si>
    <t>序号</t>
  </si>
  <si>
    <t>项目</t>
  </si>
  <si>
    <t>合计</t>
  </si>
  <si>
    <t>借款1</t>
  </si>
  <si>
    <t>1.1</t>
  </si>
  <si>
    <t>期初借款余额</t>
  </si>
  <si>
    <t>1.2</t>
  </si>
  <si>
    <t>当期还本付息</t>
  </si>
  <si>
    <t>1.2.1</t>
  </si>
  <si>
    <t>其中：还本</t>
  </si>
  <si>
    <t>1.2.2</t>
  </si>
  <si>
    <t>付息</t>
  </si>
  <si>
    <t>1.3</t>
  </si>
  <si>
    <t>期末借款余额</t>
  </si>
  <si>
    <t>1.4</t>
  </si>
  <si>
    <t>还本付息兑付手续费</t>
  </si>
  <si>
    <t>1.5</t>
  </si>
  <si>
    <t>债券发行及服务费</t>
  </si>
  <si>
    <t>1.6</t>
  </si>
  <si>
    <t>应付利息</t>
  </si>
  <si>
    <t>借款2</t>
  </si>
  <si>
    <t>2.1</t>
  </si>
  <si>
    <t>2.2</t>
  </si>
  <si>
    <t>2.2.1</t>
  </si>
  <si>
    <t>2.2.2</t>
  </si>
  <si>
    <t>2.3</t>
  </si>
  <si>
    <t>2.4</t>
  </si>
  <si>
    <t>2.5</t>
  </si>
  <si>
    <t>2.6</t>
  </si>
  <si>
    <t>借款3</t>
  </si>
  <si>
    <t>3.1</t>
  </si>
  <si>
    <t>3.2</t>
  </si>
  <si>
    <t>3.2.1</t>
  </si>
  <si>
    <t>3.2.2</t>
  </si>
  <si>
    <t>3.3</t>
  </si>
  <si>
    <t>3.4</t>
  </si>
  <si>
    <t>3.5</t>
  </si>
  <si>
    <t>3.6</t>
  </si>
  <si>
    <t>借款4</t>
  </si>
  <si>
    <t>4.1</t>
  </si>
  <si>
    <t>4.2</t>
  </si>
  <si>
    <t>4.2.1</t>
  </si>
  <si>
    <t>4.2.2</t>
  </si>
  <si>
    <t>4.3</t>
  </si>
  <si>
    <t>4.4</t>
  </si>
  <si>
    <t>4.5</t>
  </si>
  <si>
    <t>4.6</t>
  </si>
  <si>
    <t>借款总结</t>
  </si>
  <si>
    <t>5.1</t>
  </si>
  <si>
    <t>5.2</t>
  </si>
  <si>
    <t>5.2.1</t>
  </si>
  <si>
    <t>5.2.2</t>
  </si>
  <si>
    <t>5.3</t>
  </si>
  <si>
    <t>5.4</t>
  </si>
  <si>
    <t>5.5</t>
  </si>
  <si>
    <t>5.6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</si>
</sst>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4"/>
      <color rgb="FFFFFFFF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ADC6E6"/>
        <bgColor rgb="FFADC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yCharm%20Project\pythonProject\&#36130;&#21153;&#20998;&#26512;&#22871;&#34920;&#33258;&#20570;&#27169;&#26495;&#32534;&#31243;&#29992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财务假设"/>
      <sheetName val="B项目信息"/>
      <sheetName val="C.1项目融资信息"/>
      <sheetName val="C.2项目每年借款信息"/>
      <sheetName val="D.1建设投资"/>
      <sheetName val="D.2项目总投资使用计划与资金筹措表"/>
      <sheetName val="D.3建设投资分年计划表"/>
      <sheetName val="D.4流动资金估算表"/>
      <sheetName val="E总成本费用估算表"/>
      <sheetName val="E.1项目运营期费用"/>
      <sheetName val="E.1.1项目运营期费用(不含税）"/>
      <sheetName val="E.2固定资产折旧费估算表"/>
      <sheetName val="E.3无形资产和其他资产摊销费估算表"/>
      <sheetName val="E.4建设投资税后金额表"/>
      <sheetName val="F项目收入"/>
      <sheetName val="F.1项目单项收入信息"/>
      <sheetName val="G.税金及附加测算表"/>
      <sheetName val="G.1进项增值税率-建设投资"/>
      <sheetName val="G.2进项增值税率-运营成本"/>
      <sheetName val="G.3销项增值税率"/>
      <sheetName val="a.1财务现金流量表"/>
      <sheetName val="a.2项目资本金现金流量表"/>
      <sheetName val="b利润与利润分配表（损益和利润分配表）"/>
      <sheetName val="c借款还本付息计划表"/>
      <sheetName val="d财务计划现金流量表"/>
      <sheetName val="e资产负债表"/>
      <sheetName val="Ⅰ项目投资估算构成表"/>
      <sheetName val="Ⅱ项目分年度资金筹措计划表"/>
      <sheetName val="Ⅲ项目分年度收入合计表"/>
      <sheetName val="Ⅳ项目分年度成本明细表"/>
      <sheetName val="Ⅴ项目分年度收益表"/>
      <sheetName val="Ⅵ专项债券应付本息情况表"/>
      <sheetName val="Ⅶ专项债券资金收益与融资平衡情况表"/>
      <sheetName val="VIII债券资金覆盖率压力测试表"/>
    </sheetNames>
    <sheetDataSet>
      <sheetData sheetId="0">
        <row r="16">
          <cell r="D16">
            <v>0.0008</v>
          </cell>
        </row>
        <row r="17">
          <cell r="D17">
            <v>6.4e-5</v>
          </cell>
        </row>
        <row r="18">
          <cell r="D18">
            <v>5e-5</v>
          </cell>
        </row>
      </sheetData>
      <sheetData sheetId="1"/>
      <sheetData sheetId="2">
        <row r="4">
          <cell r="D4">
            <v>1175</v>
          </cell>
          <cell r="E4">
            <v>45901</v>
          </cell>
        </row>
        <row r="4">
          <cell r="H4">
            <v>0.0212</v>
          </cell>
        </row>
        <row r="5">
          <cell r="D5">
            <v>11590</v>
          </cell>
          <cell r="E5">
            <v>46266</v>
          </cell>
        </row>
        <row r="5">
          <cell r="H5">
            <v>0.0212</v>
          </cell>
        </row>
        <row r="6">
          <cell r="D6">
            <v>8705</v>
          </cell>
          <cell r="E6">
            <v>46631</v>
          </cell>
        </row>
        <row r="6">
          <cell r="H6">
            <v>0.0212</v>
          </cell>
        </row>
        <row r="7">
          <cell r="D7">
            <v>7530</v>
          </cell>
          <cell r="E7">
            <v>46997</v>
          </cell>
        </row>
        <row r="7">
          <cell r="H7">
            <v>0.0212</v>
          </cell>
        </row>
      </sheetData>
      <sheetData sheetId="3">
        <row r="3">
          <cell r="C3">
            <v>1175</v>
          </cell>
          <cell r="D3">
            <v>0</v>
          </cell>
          <cell r="E3">
            <v>0</v>
          </cell>
          <cell r="F3">
            <v>0</v>
          </cell>
        </row>
        <row r="4">
          <cell r="D4">
            <v>11590</v>
          </cell>
        </row>
        <row r="5">
          <cell r="E5">
            <v>8705</v>
          </cell>
        </row>
        <row r="6">
          <cell r="F6">
            <v>7530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7"/>
  <sheetViews>
    <sheetView tabSelected="1" workbookViewId="0">
      <selection activeCell="A1" sqref="A1:AA1"/>
    </sheetView>
  </sheetViews>
  <sheetFormatPr defaultColWidth="8.72727272727273" defaultRowHeight="14"/>
  <cols>
    <col min="2" max="2" width="19" customWidth="1"/>
    <col min="3" max="3" width="12.3636363636364" customWidth="1"/>
    <col min="5" max="25" width="11" customWidth="1"/>
    <col min="26" max="26" width="9.81818181818182" customWidth="1"/>
  </cols>
  <sheetData>
    <row r="1" ht="20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spans="1:27">
      <c r="A2" s="2" t="s">
        <v>1</v>
      </c>
      <c r="B2" s="2" t="s">
        <v>2</v>
      </c>
      <c r="C2" s="2" t="s">
        <v>3</v>
      </c>
      <c r="D2" s="2">
        <v>2025</v>
      </c>
      <c r="E2" s="2">
        <v>2026</v>
      </c>
      <c r="F2" s="2">
        <v>2027</v>
      </c>
      <c r="G2" s="2">
        <v>2028</v>
      </c>
      <c r="H2" s="2">
        <v>2029</v>
      </c>
      <c r="I2" s="2">
        <v>2030</v>
      </c>
      <c r="J2" s="2">
        <v>2031</v>
      </c>
      <c r="K2" s="2">
        <v>2032</v>
      </c>
      <c r="L2" s="2">
        <v>2033</v>
      </c>
      <c r="M2" s="2">
        <v>2034</v>
      </c>
      <c r="N2" s="2">
        <v>2035</v>
      </c>
      <c r="O2" s="2">
        <v>2036</v>
      </c>
      <c r="P2" s="2">
        <v>2037</v>
      </c>
      <c r="Q2" s="2">
        <v>2038</v>
      </c>
      <c r="R2" s="2">
        <v>2039</v>
      </c>
      <c r="S2" s="2">
        <v>2040</v>
      </c>
      <c r="T2" s="2">
        <v>2041</v>
      </c>
      <c r="U2" s="2">
        <v>2042</v>
      </c>
      <c r="V2" s="2">
        <v>2043</v>
      </c>
      <c r="W2" s="2">
        <v>2044</v>
      </c>
      <c r="X2" s="2">
        <v>2045</v>
      </c>
      <c r="Y2" s="2">
        <v>2046</v>
      </c>
      <c r="Z2" s="2">
        <v>2047</v>
      </c>
      <c r="AA2" s="2">
        <v>2048</v>
      </c>
    </row>
    <row r="3" ht="16.5" spans="1:27">
      <c r="A3" s="3">
        <v>1</v>
      </c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6.5" spans="1:27">
      <c r="A4" s="3" t="s">
        <v>5</v>
      </c>
      <c r="B4" s="3" t="s">
        <v>6</v>
      </c>
      <c r="C4" s="5">
        <v>0</v>
      </c>
      <c r="D4" s="5">
        <f t="shared" ref="D4:X4" si="0">(C8)</f>
        <v>0</v>
      </c>
      <c r="E4" s="5">
        <f t="shared" si="0"/>
        <v>1175</v>
      </c>
      <c r="F4" s="5">
        <f t="shared" si="0"/>
        <v>1175</v>
      </c>
      <c r="G4" s="5">
        <f t="shared" si="0"/>
        <v>1175</v>
      </c>
      <c r="H4" s="5">
        <f t="shared" si="0"/>
        <v>1175</v>
      </c>
      <c r="I4" s="5">
        <f t="shared" si="0"/>
        <v>1175</v>
      </c>
      <c r="J4" s="5">
        <f t="shared" si="0"/>
        <v>1175</v>
      </c>
      <c r="K4" s="5">
        <f t="shared" si="0"/>
        <v>1175</v>
      </c>
      <c r="L4" s="5">
        <f t="shared" si="0"/>
        <v>1175</v>
      </c>
      <c r="M4" s="5">
        <f t="shared" si="0"/>
        <v>1175</v>
      </c>
      <c r="N4" s="5">
        <f t="shared" si="0"/>
        <v>1175</v>
      </c>
      <c r="O4" s="5">
        <f t="shared" si="0"/>
        <v>1175</v>
      </c>
      <c r="P4" s="5">
        <f t="shared" si="0"/>
        <v>1175</v>
      </c>
      <c r="Q4" s="5">
        <f t="shared" si="0"/>
        <v>1175</v>
      </c>
      <c r="R4" s="5">
        <f t="shared" si="0"/>
        <v>1175</v>
      </c>
      <c r="S4" s="5">
        <f t="shared" si="0"/>
        <v>1175</v>
      </c>
      <c r="T4" s="5">
        <f t="shared" si="0"/>
        <v>1175</v>
      </c>
      <c r="U4" s="5">
        <f t="shared" si="0"/>
        <v>1175</v>
      </c>
      <c r="V4" s="5">
        <f t="shared" si="0"/>
        <v>1175</v>
      </c>
      <c r="W4" s="5">
        <f t="shared" si="0"/>
        <v>1175</v>
      </c>
      <c r="X4" s="5">
        <f t="shared" si="0"/>
        <v>1175</v>
      </c>
      <c r="Y4" s="5">
        <v>0</v>
      </c>
      <c r="Z4" s="5">
        <v>0</v>
      </c>
      <c r="AA4" s="5">
        <v>0</v>
      </c>
    </row>
    <row r="5" ht="16.5" spans="1:27">
      <c r="A5" s="3" t="s">
        <v>7</v>
      </c>
      <c r="B5" s="3" t="s">
        <v>8</v>
      </c>
      <c r="C5" s="5">
        <f t="shared" ref="C5:C7" si="1">(SUM(D5:X5))</f>
        <v>1673.2</v>
      </c>
      <c r="D5" s="5">
        <f t="shared" ref="D5:X5" si="2">(D6+D7)</f>
        <v>0</v>
      </c>
      <c r="E5" s="5">
        <f t="shared" si="2"/>
        <v>24.91</v>
      </c>
      <c r="F5" s="5">
        <f t="shared" si="2"/>
        <v>24.91</v>
      </c>
      <c r="G5" s="5">
        <f t="shared" si="2"/>
        <v>24.91</v>
      </c>
      <c r="H5" s="5">
        <f t="shared" si="2"/>
        <v>24.91</v>
      </c>
      <c r="I5" s="5">
        <f t="shared" si="2"/>
        <v>24.91</v>
      </c>
      <c r="J5" s="5">
        <f t="shared" si="2"/>
        <v>24.91</v>
      </c>
      <c r="K5" s="5">
        <f t="shared" si="2"/>
        <v>24.91</v>
      </c>
      <c r="L5" s="5">
        <f t="shared" si="2"/>
        <v>24.91</v>
      </c>
      <c r="M5" s="5">
        <f t="shared" si="2"/>
        <v>24.91</v>
      </c>
      <c r="N5" s="5">
        <f t="shared" si="2"/>
        <v>24.91</v>
      </c>
      <c r="O5" s="5">
        <f t="shared" si="2"/>
        <v>24.91</v>
      </c>
      <c r="P5" s="5">
        <f t="shared" si="2"/>
        <v>24.91</v>
      </c>
      <c r="Q5" s="5">
        <f t="shared" si="2"/>
        <v>24.91</v>
      </c>
      <c r="R5" s="5">
        <f t="shared" si="2"/>
        <v>24.91</v>
      </c>
      <c r="S5" s="5">
        <f t="shared" si="2"/>
        <v>24.91</v>
      </c>
      <c r="T5" s="5">
        <f t="shared" si="2"/>
        <v>24.91</v>
      </c>
      <c r="U5" s="5">
        <f t="shared" si="2"/>
        <v>24.91</v>
      </c>
      <c r="V5" s="5">
        <f t="shared" si="2"/>
        <v>24.91</v>
      </c>
      <c r="W5" s="5">
        <f t="shared" si="2"/>
        <v>24.91</v>
      </c>
      <c r="X5" s="5">
        <f t="shared" si="2"/>
        <v>1199.91</v>
      </c>
      <c r="Y5" s="5">
        <v>0</v>
      </c>
      <c r="Z5" s="5">
        <v>0</v>
      </c>
      <c r="AA5" s="5">
        <v>0</v>
      </c>
    </row>
    <row r="6" ht="16.5" spans="1:27">
      <c r="A6" s="3" t="s">
        <v>9</v>
      </c>
      <c r="B6" s="3" t="s">
        <v>10</v>
      </c>
      <c r="C6" s="5">
        <f t="shared" si="1"/>
        <v>1175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f>([1]C.1项目融资信息!$D$4)</f>
        <v>1175</v>
      </c>
      <c r="Y6" s="5">
        <v>0</v>
      </c>
      <c r="Z6" s="5">
        <v>0</v>
      </c>
      <c r="AA6" s="5">
        <v>0</v>
      </c>
    </row>
    <row r="7" ht="16.5" spans="1:27">
      <c r="A7" s="3" t="s">
        <v>11</v>
      </c>
      <c r="B7" s="3" t="s">
        <v>12</v>
      </c>
      <c r="C7" s="5">
        <f t="shared" si="1"/>
        <v>498.2</v>
      </c>
      <c r="D7" s="5">
        <v>0</v>
      </c>
      <c r="E7" s="5">
        <f>((E8+E6)*[1]C.1项目融资信息!$H$4)</f>
        <v>24.91</v>
      </c>
      <c r="F7" s="5">
        <f>((F8+F6)*[1]C.1项目融资信息!$H$4)</f>
        <v>24.91</v>
      </c>
      <c r="G7" s="5">
        <f>((G8+G6)*[1]C.1项目融资信息!$H$4)</f>
        <v>24.91</v>
      </c>
      <c r="H7" s="5">
        <f>((H8+H6)*[1]C.1项目融资信息!$H$4)</f>
        <v>24.91</v>
      </c>
      <c r="I7" s="5">
        <f>((I8+I6)*[1]C.1项目融资信息!$H$4)</f>
        <v>24.91</v>
      </c>
      <c r="J7" s="5">
        <f>((J8+J6)*[1]C.1项目融资信息!$H$4)</f>
        <v>24.91</v>
      </c>
      <c r="K7" s="5">
        <f>((K8+K6)*[1]C.1项目融资信息!$H$4)</f>
        <v>24.91</v>
      </c>
      <c r="L7" s="5">
        <f>((L8+L6)*[1]C.1项目融资信息!$H$4)</f>
        <v>24.91</v>
      </c>
      <c r="M7" s="5">
        <f>((M8+M6)*[1]C.1项目融资信息!$H$4)</f>
        <v>24.91</v>
      </c>
      <c r="N7" s="5">
        <f>((N8+N6)*[1]C.1项目融资信息!$H$4)</f>
        <v>24.91</v>
      </c>
      <c r="O7" s="5">
        <f>((O8+O6)*[1]C.1项目融资信息!$H$4)</f>
        <v>24.91</v>
      </c>
      <c r="P7" s="5">
        <f>((P8+P6)*[1]C.1项目融资信息!$H$4)</f>
        <v>24.91</v>
      </c>
      <c r="Q7" s="5">
        <f>((Q8+Q6)*[1]C.1项目融资信息!$H$4)</f>
        <v>24.91</v>
      </c>
      <c r="R7" s="5">
        <f>((R8+R6)*[1]C.1项目融资信息!$H$4)</f>
        <v>24.91</v>
      </c>
      <c r="S7" s="5">
        <f>((S8+S6)*[1]C.1项目融资信息!$H$4)</f>
        <v>24.91</v>
      </c>
      <c r="T7" s="5">
        <f>((T8+T6)*[1]C.1项目融资信息!$H$4)</f>
        <v>24.91</v>
      </c>
      <c r="U7" s="5">
        <f>((U8+U6)*[1]C.1项目融资信息!$H$4)</f>
        <v>24.91</v>
      </c>
      <c r="V7" s="5">
        <f>((V8+V6)*[1]C.1项目融资信息!$H$4)</f>
        <v>24.91</v>
      </c>
      <c r="W7" s="5">
        <f>((W8+W6)*[1]C.1项目融资信息!$H$4)</f>
        <v>24.91</v>
      </c>
      <c r="X7" s="5">
        <f>((X8+X6)*[1]C.1项目融资信息!$H$4)</f>
        <v>24.91</v>
      </c>
      <c r="Y7" s="5">
        <v>0</v>
      </c>
      <c r="Z7" s="5">
        <v>0</v>
      </c>
      <c r="AA7" s="5">
        <v>0</v>
      </c>
    </row>
    <row r="8" ht="16.5" spans="1:27">
      <c r="A8" s="3" t="s">
        <v>13</v>
      </c>
      <c r="B8" s="3" t="s">
        <v>14</v>
      </c>
      <c r="C8" s="5">
        <v>0</v>
      </c>
      <c r="D8" s="5">
        <f>(D4+[1]C.2项目每年借款信息!$C$3-D6)</f>
        <v>1175</v>
      </c>
      <c r="E8" s="5">
        <f>(E4+[1]C.2项目每年借款信息!$D$3-E6)</f>
        <v>1175</v>
      </c>
      <c r="F8" s="5">
        <f>(F4+[1]C.2项目每年借款信息!$E$3-F6)</f>
        <v>1175</v>
      </c>
      <c r="G8" s="5">
        <f>(G4+[1]C.2项目每年借款信息!$F$3-G6)</f>
        <v>1175</v>
      </c>
      <c r="H8" s="5">
        <f>(H4+[1]C.2项目每年借款信息!$G$3-H6)</f>
        <v>1175</v>
      </c>
      <c r="I8" s="5">
        <f>(I4+[1]C.2项目每年借款信息!$H$3-I6)</f>
        <v>1175</v>
      </c>
      <c r="J8" s="5">
        <f>(J4+[1]C.2项目每年借款信息!$I$3-J6)</f>
        <v>1175</v>
      </c>
      <c r="K8" s="5">
        <f>(K4+[1]C.2项目每年借款信息!$J$3-K6)</f>
        <v>1175</v>
      </c>
      <c r="L8" s="5">
        <f>(L4+[1]C.2项目每年借款信息!$K$3-L6)</f>
        <v>1175</v>
      </c>
      <c r="M8" s="5">
        <f>(M4+[1]C.2项目每年借款信息!$L$3-M6)</f>
        <v>1175</v>
      </c>
      <c r="N8" s="5">
        <f>(N4+[1]C.2项目每年借款信息!$M$3-N6)</f>
        <v>1175</v>
      </c>
      <c r="O8" s="5">
        <f>(O4+[1]C.2项目每年借款信息!$N$3-O6)</f>
        <v>1175</v>
      </c>
      <c r="P8" s="5">
        <f>(P4+[1]C.2项目每年借款信息!$O$3-P6)</f>
        <v>1175</v>
      </c>
      <c r="Q8" s="5">
        <f>(Q4+[1]C.2项目每年借款信息!$P$3-Q6)</f>
        <v>1175</v>
      </c>
      <c r="R8" s="5">
        <f>(R4+[1]C.2项目每年借款信息!$Q$3-R6)</f>
        <v>1175</v>
      </c>
      <c r="S8" s="5">
        <f>(S4+[1]C.2项目每年借款信息!$R$3-S6)</f>
        <v>1175</v>
      </c>
      <c r="T8" s="5">
        <f>(T4+[1]C.2项目每年借款信息!$S$3-T6)</f>
        <v>1175</v>
      </c>
      <c r="U8" s="5">
        <f>(U4+[1]C.2项目每年借款信息!$T$3-U6)</f>
        <v>1175</v>
      </c>
      <c r="V8" s="5">
        <f>(V4+[1]C.2项目每年借款信息!$U$3-V6)</f>
        <v>1175</v>
      </c>
      <c r="W8" s="5">
        <f>(W4+[1]C.2项目每年借款信息!$V$3-W6)</f>
        <v>1175</v>
      </c>
      <c r="X8" s="5">
        <f>(X4+[1]C.2项目每年借款信息!$W$3-X6)</f>
        <v>0</v>
      </c>
      <c r="Y8" s="5">
        <v>0</v>
      </c>
      <c r="Z8" s="5">
        <v>0</v>
      </c>
      <c r="AA8" s="5">
        <v>0</v>
      </c>
    </row>
    <row r="9" ht="16.5" spans="1:27">
      <c r="A9" s="3" t="s">
        <v>15</v>
      </c>
      <c r="B9" s="3" t="s">
        <v>16</v>
      </c>
      <c r="C9" s="5">
        <f>(SUM(D9:X9))</f>
        <v>0.08366</v>
      </c>
      <c r="D9" s="5">
        <f>(D5*[1]A财务假设!$D$18)</f>
        <v>0</v>
      </c>
      <c r="E9" s="5">
        <f>(E5*[1]A财务假设!$D$18)</f>
        <v>0.0012455</v>
      </c>
      <c r="F9" s="5">
        <f>(F5*[1]A财务假设!$D$18)</f>
        <v>0.0012455</v>
      </c>
      <c r="G9" s="5">
        <f>(G5*[1]A财务假设!$D$18)</f>
        <v>0.0012455</v>
      </c>
      <c r="H9" s="5">
        <f>(H5*[1]A财务假设!$D$18)</f>
        <v>0.0012455</v>
      </c>
      <c r="I9" s="5">
        <f>(I5*[1]A财务假设!$D$18)</f>
        <v>0.0012455</v>
      </c>
      <c r="J9" s="5">
        <f>(J5*[1]A财务假设!$D$18)</f>
        <v>0.0012455</v>
      </c>
      <c r="K9" s="5">
        <f>(K5*[1]A财务假设!$D$18)</f>
        <v>0.0012455</v>
      </c>
      <c r="L9" s="5">
        <f>(L5*[1]A财务假设!$D$18)</f>
        <v>0.0012455</v>
      </c>
      <c r="M9" s="5">
        <f>(M5*[1]A财务假设!$D$18)</f>
        <v>0.0012455</v>
      </c>
      <c r="N9" s="5">
        <f>(N5*[1]A财务假设!$D$18)</f>
        <v>0.0012455</v>
      </c>
      <c r="O9" s="5">
        <f>(O5*[1]A财务假设!$D$18)</f>
        <v>0.0012455</v>
      </c>
      <c r="P9" s="5">
        <f>(P5*[1]A财务假设!$D$18)</f>
        <v>0.0012455</v>
      </c>
      <c r="Q9" s="5">
        <f>(Q5*[1]A财务假设!$D$18)</f>
        <v>0.0012455</v>
      </c>
      <c r="R9" s="5">
        <f>(R5*[1]A财务假设!$D$18)</f>
        <v>0.0012455</v>
      </c>
      <c r="S9" s="5">
        <f>(S5*[1]A财务假设!$D$18)</f>
        <v>0.0012455</v>
      </c>
      <c r="T9" s="5">
        <f>(T5*[1]A财务假设!$D$18)</f>
        <v>0.0012455</v>
      </c>
      <c r="U9" s="5">
        <f>(U5*[1]A财务假设!$D$18)</f>
        <v>0.0012455</v>
      </c>
      <c r="V9" s="5">
        <f>(V5*[1]A财务假设!$D$18)</f>
        <v>0.0012455</v>
      </c>
      <c r="W9" s="5">
        <f>(W5*[1]A财务假设!$D$18)</f>
        <v>0.0012455</v>
      </c>
      <c r="X9" s="5">
        <f>(X5*[1]A财务假设!$D$18)</f>
        <v>0.0599955</v>
      </c>
      <c r="Y9" s="5">
        <v>0</v>
      </c>
      <c r="Z9" s="5">
        <v>0</v>
      </c>
      <c r="AA9" s="5">
        <v>0</v>
      </c>
    </row>
    <row r="10" ht="16.5" spans="1:27">
      <c r="A10" s="3" t="s">
        <v>17</v>
      </c>
      <c r="B10" s="3" t="s">
        <v>18</v>
      </c>
      <c r="C10" s="5">
        <f>(SUM(D10:X10))</f>
        <v>1.0152</v>
      </c>
      <c r="D10" s="5">
        <f>([1]C.2项目每年借款信息!$C$3*([1]A财务假设!$D$16+[1]A财务假设!$D$17))</f>
        <v>1.0152</v>
      </c>
      <c r="E10" s="5">
        <f>([1]C.2项目每年借款信息!$D$3*([1]A财务假设!$D$16+[1]A财务假设!$D$17))</f>
        <v>0</v>
      </c>
      <c r="F10" s="5">
        <f>([1]C.2项目每年借款信息!$E$3*([1]A财务假设!$D$16+[1]A财务假设!$D$17))</f>
        <v>0</v>
      </c>
      <c r="G10" s="5">
        <f>([1]C.2项目每年借款信息!$F$3*([1]A财务假设!$D$16+[1]A财务假设!$D$17))</f>
        <v>0</v>
      </c>
      <c r="H10" s="5">
        <f>([1]C.2项目每年借款信息!$G$3*([1]A财务假设!$D$16+[1]A财务假设!$D$17))</f>
        <v>0</v>
      </c>
      <c r="I10" s="5">
        <f>([1]C.2项目每年借款信息!$H$3*([1]A财务假设!$D$16+[1]A财务假设!$D$17))</f>
        <v>0</v>
      </c>
      <c r="J10" s="5">
        <f>([1]C.2项目每年借款信息!$I$3*([1]A财务假设!$D$16+[1]A财务假设!$D$17))</f>
        <v>0</v>
      </c>
      <c r="K10" s="5">
        <f>([1]C.2项目每年借款信息!$J$3*([1]A财务假设!$D$16+[1]A财务假设!$D$17))</f>
        <v>0</v>
      </c>
      <c r="L10" s="5">
        <f>([1]C.2项目每年借款信息!$K$3*([1]A财务假设!$D$16+[1]A财务假设!$D$17))</f>
        <v>0</v>
      </c>
      <c r="M10" s="5">
        <f>([1]C.2项目每年借款信息!$L$3*([1]A财务假设!$D$16+[1]A财务假设!$D$17))</f>
        <v>0</v>
      </c>
      <c r="N10" s="5">
        <f>([1]C.2项目每年借款信息!$M$3*([1]A财务假设!$D$16+[1]A财务假设!$D$17))</f>
        <v>0</v>
      </c>
      <c r="O10" s="5">
        <f>([1]C.2项目每年借款信息!$N$3*([1]A财务假设!$D$16+[1]A财务假设!$D$17))</f>
        <v>0</v>
      </c>
      <c r="P10" s="5">
        <f>([1]C.2项目每年借款信息!$O$3*([1]A财务假设!$D$16+[1]A财务假设!$D$17))</f>
        <v>0</v>
      </c>
      <c r="Q10" s="5">
        <f>([1]C.2项目每年借款信息!$P$3*([1]A财务假设!$D$16+[1]A财务假设!$D$17))</f>
        <v>0</v>
      </c>
      <c r="R10" s="5">
        <f>([1]C.2项目每年借款信息!$Q$3*([1]A财务假设!$D$16+[1]A财务假设!$D$17))</f>
        <v>0</v>
      </c>
      <c r="S10" s="5">
        <f>([1]C.2项目每年借款信息!$R$3*([1]A财务假设!$D$16+[1]A财务假设!$D$17))</f>
        <v>0</v>
      </c>
      <c r="T10" s="5">
        <f>([1]C.2项目每年借款信息!$S$3*([1]A财务假设!$D$16+[1]A财务假设!$D$17))</f>
        <v>0</v>
      </c>
      <c r="U10" s="5">
        <f>([1]C.2项目每年借款信息!$T$3*([1]A财务假设!$D$16+[1]A财务假设!$D$17))</f>
        <v>0</v>
      </c>
      <c r="V10" s="5">
        <f>([1]C.2项目每年借款信息!$U$3*([1]A财务假设!$D$16+[1]A财务假设!$D$17))</f>
        <v>0</v>
      </c>
      <c r="W10" s="5">
        <f>([1]C.2项目每年借款信息!$V$3*([1]A财务假设!$D$16+[1]A财务假设!$D$17))</f>
        <v>0</v>
      </c>
      <c r="X10" s="5">
        <f>([1]C.2项目每年借款信息!$W$3*([1]A财务假设!$D$16+[1]A财务假设!$D$17))</f>
        <v>0</v>
      </c>
      <c r="Y10" s="5">
        <v>0</v>
      </c>
      <c r="Z10" s="5">
        <v>0</v>
      </c>
      <c r="AA10" s="5">
        <v>0</v>
      </c>
    </row>
    <row r="11" ht="16.5" spans="1:27">
      <c r="A11" s="3" t="s">
        <v>19</v>
      </c>
      <c r="B11" s="3" t="s">
        <v>20</v>
      </c>
      <c r="C11" s="5">
        <v>0</v>
      </c>
      <c r="D11" s="5">
        <f>(IF(($D$2-YEAR([1]C.1项目融资信息!$E$4))=0,(12-MONTH([1]C.1项目融资信息!$E$4)+1)*[1]C.1项目融资信息!$D$4*[1]C.1项目融资信息!$H$4/12,[1]C.1项目融资信息!$D$4*[1]C.1项目融资信息!$H$4))</f>
        <v>8.30333333333333</v>
      </c>
      <c r="E11" s="5">
        <f>(IF(($E$2-YEAR([1]C.1项目融资信息!$E$4))=0,(12-MONTH([1]C.1项目融资信息!$E$4)+1)*[1]C.1项目融资信息!$D$4*[1]C.1项目融资信息!$H$4/12,[1]C.1项目融资信息!$D$4*[1]C.1项目融资信息!$H$4))</f>
        <v>24.91</v>
      </c>
      <c r="F11" s="5">
        <f>(IF(($F$2-YEAR([1]C.1项目融资信息!$E$4))=0,(12-MONTH([1]C.1项目融资信息!$E$4)+1)*[1]C.1项目融资信息!$D$4*[1]C.1项目融资信息!$H$4/12,[1]C.1项目融资信息!$D$4*[1]C.1项目融资信息!$H$4))</f>
        <v>24.91</v>
      </c>
      <c r="G11" s="5">
        <f>(IF(($G$2-YEAR([1]C.1项目融资信息!$E$4))=0,(12-MONTH([1]C.1项目融资信息!$E$4)+1)*[1]C.1项目融资信息!$D$4*[1]C.1项目融资信息!$H$4/12,[1]C.1项目融资信息!$D$4*[1]C.1项目融资信息!$H$4))</f>
        <v>24.91</v>
      </c>
      <c r="H11" s="5">
        <f>(IF(($H$2-YEAR([1]C.1项目融资信息!$E$4))=0,(12-MONTH([1]C.1项目融资信息!$E$4)+1)*[1]C.1项目融资信息!$D$4*[1]C.1项目融资信息!$H$4/12,[1]C.1项目融资信息!$D$4*[1]C.1项目融资信息!$H$4))</f>
        <v>24.91</v>
      </c>
      <c r="I11" s="5">
        <f>(IF(($I$2-YEAR([1]C.1项目融资信息!$E$4))=0,(12-MONTH([1]C.1项目融资信息!$E$4)+1)*[1]C.1项目融资信息!$D$4*[1]C.1项目融资信息!$H$4/12,[1]C.1项目融资信息!$D$4*[1]C.1项目融资信息!$H$4))</f>
        <v>24.91</v>
      </c>
      <c r="J11" s="5">
        <f>(IF(($J$2-YEAR([1]C.1项目融资信息!$E$4))=0,(12-MONTH([1]C.1项目融资信息!$E$4)+1)*[1]C.1项目融资信息!$D$4*[1]C.1项目融资信息!$H$4/12,[1]C.1项目融资信息!$D$4*[1]C.1项目融资信息!$H$4))</f>
        <v>24.91</v>
      </c>
      <c r="K11" s="5">
        <f>(IF(($K$2-YEAR([1]C.1项目融资信息!$E$4))=0,(12-MONTH([1]C.1项目融资信息!$E$4)+1)*[1]C.1项目融资信息!$D$4*[1]C.1项目融资信息!$H$4/12,[1]C.1项目融资信息!$D$4*[1]C.1项目融资信息!$H$4))</f>
        <v>24.91</v>
      </c>
      <c r="L11" s="5">
        <f>(IF(($L$2-YEAR([1]C.1项目融资信息!$E$4))=0,(12-MONTH([1]C.1项目融资信息!$E$4)+1)*[1]C.1项目融资信息!$D$4*[1]C.1项目融资信息!$H$4/12,[1]C.1项目融资信息!$D$4*[1]C.1项目融资信息!$H$4))</f>
        <v>24.91</v>
      </c>
      <c r="M11" s="5">
        <f>(IF(($M$2-YEAR([1]C.1项目融资信息!$E$4))=0,(12-MONTH([1]C.1项目融资信息!$E$4)+1)*[1]C.1项目融资信息!$D$4*[1]C.1项目融资信息!$H$4/12,[1]C.1项目融资信息!$D$4*[1]C.1项目融资信息!$H$4))</f>
        <v>24.91</v>
      </c>
      <c r="N11" s="5">
        <f>(IF(($N$2-YEAR([1]C.1项目融资信息!$E$4))=0,(12-MONTH([1]C.1项目融资信息!$E$4)+1)*[1]C.1项目融资信息!$D$4*[1]C.1项目融资信息!$H$4/12,[1]C.1项目融资信息!$D$4*[1]C.1项目融资信息!$H$4))</f>
        <v>24.91</v>
      </c>
      <c r="O11" s="5">
        <f>(IF(($O$2-YEAR([1]C.1项目融资信息!$E$4))=0,(12-MONTH([1]C.1项目融资信息!$E$4)+1)*[1]C.1项目融资信息!$D$4*[1]C.1项目融资信息!$H$4/12,[1]C.1项目融资信息!$D$4*[1]C.1项目融资信息!$H$4))</f>
        <v>24.91</v>
      </c>
      <c r="P11" s="5">
        <f>(IF(($P$2-YEAR([1]C.1项目融资信息!$E$4))=0,(12-MONTH([1]C.1项目融资信息!$E$4)+1)*[1]C.1项目融资信息!$D$4*[1]C.1项目融资信息!$H$4/12,[1]C.1项目融资信息!$D$4*[1]C.1项目融资信息!$H$4))</f>
        <v>24.91</v>
      </c>
      <c r="Q11" s="5">
        <f>(IF(($Q$2-YEAR([1]C.1项目融资信息!$E$4))=0,(12-MONTH([1]C.1项目融资信息!$E$4)+1)*[1]C.1项目融资信息!$D$4*[1]C.1项目融资信息!$H$4/12,[1]C.1项目融资信息!$D$4*[1]C.1项目融资信息!$H$4))</f>
        <v>24.91</v>
      </c>
      <c r="R11" s="5">
        <f>(IF(($R$2-YEAR([1]C.1项目融资信息!$E$4))=0,(12-MONTH([1]C.1项目融资信息!$E$4)+1)*[1]C.1项目融资信息!$D$4*[1]C.1项目融资信息!$H$4/12,[1]C.1项目融资信息!$D$4*[1]C.1项目融资信息!$H$4))</f>
        <v>24.91</v>
      </c>
      <c r="S11" s="5">
        <f>(IF(($S$2-YEAR([1]C.1项目融资信息!$E$4))=0,(12-MONTH([1]C.1项目融资信息!$E$4)+1)*[1]C.1项目融资信息!$D$4*[1]C.1项目融资信息!$H$4/12,[1]C.1项目融资信息!$D$4*[1]C.1项目融资信息!$H$4))</f>
        <v>24.91</v>
      </c>
      <c r="T11" s="5">
        <f>(IF(($T$2-YEAR([1]C.1项目融资信息!$E$4))=0,(12-MONTH([1]C.1项目融资信息!$E$4)+1)*[1]C.1项目融资信息!$D$4*[1]C.1项目融资信息!$H$4/12,[1]C.1项目融资信息!$D$4*[1]C.1项目融资信息!$H$4))</f>
        <v>24.91</v>
      </c>
      <c r="U11" s="5">
        <f>(IF(($U$2-YEAR([1]C.1项目融资信息!$E$4))=0,(12-MONTH([1]C.1项目融资信息!$E$4)+1)*[1]C.1项目融资信息!$D$4*[1]C.1项目融资信息!$H$4/12,[1]C.1项目融资信息!$D$4*[1]C.1项目融资信息!$H$4))</f>
        <v>24.91</v>
      </c>
      <c r="V11" s="5">
        <f>(IF(($V$2-YEAR([1]C.1项目融资信息!$E$4))=0,(12-MONTH([1]C.1项目融资信息!$E$4)+1)*[1]C.1项目融资信息!$D$4*[1]C.1项目融资信息!$H$4/12,[1]C.1项目融资信息!$D$4*[1]C.1项目融资信息!$H$4))</f>
        <v>24.91</v>
      </c>
      <c r="W11" s="5">
        <f>(IF(($W$2-YEAR([1]C.1项目融资信息!$E$4))=0,(12-MONTH([1]C.1项目融资信息!$E$4)+1)*[1]C.1项目融资信息!$D$4*[1]C.1项目融资信息!$H$4/12,[1]C.1项目融资信息!$D$4*[1]C.1项目融资信息!$H$4))</f>
        <v>24.91</v>
      </c>
      <c r="X11" s="5">
        <f>(MONTH([1]C.1项目融资信息!$E$4)-1)*[1]C.1项目融资信息!$D$4*[1]C.1项目融资信息!$H$4/12</f>
        <v>16.6066666666667</v>
      </c>
      <c r="Y11" s="5">
        <v>0</v>
      </c>
      <c r="Z11" s="5">
        <v>0</v>
      </c>
      <c r="AA11" s="5">
        <v>0</v>
      </c>
    </row>
    <row r="12" ht="16.5" spans="1:27">
      <c r="A12" s="3">
        <v>2</v>
      </c>
      <c r="B12" s="3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6.5" spans="1:27">
      <c r="A13" s="3" t="s">
        <v>22</v>
      </c>
      <c r="B13" s="3" t="s">
        <v>6</v>
      </c>
      <c r="C13" s="5">
        <v>0</v>
      </c>
      <c r="D13" s="5">
        <v>0</v>
      </c>
      <c r="E13" s="5">
        <f t="shared" ref="E13:Y13" si="3">(D17)</f>
        <v>0</v>
      </c>
      <c r="F13" s="5">
        <f t="shared" si="3"/>
        <v>11590</v>
      </c>
      <c r="G13" s="5">
        <f t="shared" si="3"/>
        <v>11590</v>
      </c>
      <c r="H13" s="5">
        <f t="shared" si="3"/>
        <v>11590</v>
      </c>
      <c r="I13" s="5">
        <f t="shared" si="3"/>
        <v>11590</v>
      </c>
      <c r="J13" s="5">
        <f t="shared" si="3"/>
        <v>11590</v>
      </c>
      <c r="K13" s="5">
        <f t="shared" si="3"/>
        <v>11590</v>
      </c>
      <c r="L13" s="5">
        <f t="shared" si="3"/>
        <v>11590</v>
      </c>
      <c r="M13" s="5">
        <f t="shared" si="3"/>
        <v>11590</v>
      </c>
      <c r="N13" s="5">
        <f t="shared" si="3"/>
        <v>11590</v>
      </c>
      <c r="O13" s="5">
        <f t="shared" si="3"/>
        <v>11590</v>
      </c>
      <c r="P13" s="5">
        <f t="shared" si="3"/>
        <v>11590</v>
      </c>
      <c r="Q13" s="5">
        <f t="shared" si="3"/>
        <v>11590</v>
      </c>
      <c r="R13" s="5">
        <f t="shared" si="3"/>
        <v>11590</v>
      </c>
      <c r="S13" s="5">
        <f t="shared" si="3"/>
        <v>11590</v>
      </c>
      <c r="T13" s="5">
        <f t="shared" si="3"/>
        <v>11590</v>
      </c>
      <c r="U13" s="5">
        <f t="shared" si="3"/>
        <v>11590</v>
      </c>
      <c r="V13" s="5">
        <f t="shared" si="3"/>
        <v>11590</v>
      </c>
      <c r="W13" s="5">
        <f t="shared" si="3"/>
        <v>11590</v>
      </c>
      <c r="X13" s="5">
        <f t="shared" si="3"/>
        <v>11590</v>
      </c>
      <c r="Y13" s="5">
        <f t="shared" si="3"/>
        <v>11590</v>
      </c>
      <c r="Z13" s="5">
        <v>0</v>
      </c>
      <c r="AA13" s="5">
        <v>0</v>
      </c>
    </row>
    <row r="14" ht="16.5" spans="1:27">
      <c r="A14" s="3" t="s">
        <v>23</v>
      </c>
      <c r="B14" s="3" t="s">
        <v>8</v>
      </c>
      <c r="C14" s="5">
        <f t="shared" ref="C14:C16" si="4">(SUM(E14:Y14))</f>
        <v>16504.16</v>
      </c>
      <c r="D14" s="5">
        <v>0</v>
      </c>
      <c r="E14" s="5">
        <f t="shared" ref="E14:Y14" si="5">(E15+E16)</f>
        <v>0</v>
      </c>
      <c r="F14" s="5">
        <f t="shared" si="5"/>
        <v>245.708</v>
      </c>
      <c r="G14" s="5">
        <f t="shared" si="5"/>
        <v>245.708</v>
      </c>
      <c r="H14" s="5">
        <f t="shared" si="5"/>
        <v>245.708</v>
      </c>
      <c r="I14" s="5">
        <f t="shared" si="5"/>
        <v>245.708</v>
      </c>
      <c r="J14" s="5">
        <f t="shared" si="5"/>
        <v>245.708</v>
      </c>
      <c r="K14" s="5">
        <f t="shared" si="5"/>
        <v>245.708</v>
      </c>
      <c r="L14" s="5">
        <f t="shared" si="5"/>
        <v>245.708</v>
      </c>
      <c r="M14" s="5">
        <f t="shared" si="5"/>
        <v>245.708</v>
      </c>
      <c r="N14" s="5">
        <f t="shared" si="5"/>
        <v>245.708</v>
      </c>
      <c r="O14" s="5">
        <f t="shared" si="5"/>
        <v>245.708</v>
      </c>
      <c r="P14" s="5">
        <f t="shared" si="5"/>
        <v>245.708</v>
      </c>
      <c r="Q14" s="5">
        <f t="shared" si="5"/>
        <v>245.708</v>
      </c>
      <c r="R14" s="5">
        <f t="shared" si="5"/>
        <v>245.708</v>
      </c>
      <c r="S14" s="5">
        <f t="shared" si="5"/>
        <v>245.708</v>
      </c>
      <c r="T14" s="5">
        <f t="shared" si="5"/>
        <v>245.708</v>
      </c>
      <c r="U14" s="5">
        <f t="shared" si="5"/>
        <v>245.708</v>
      </c>
      <c r="V14" s="5">
        <f t="shared" si="5"/>
        <v>245.708</v>
      </c>
      <c r="W14" s="5">
        <f t="shared" si="5"/>
        <v>245.708</v>
      </c>
      <c r="X14" s="5">
        <f t="shared" si="5"/>
        <v>245.708</v>
      </c>
      <c r="Y14" s="5">
        <f t="shared" si="5"/>
        <v>11835.708</v>
      </c>
      <c r="Z14" s="5">
        <v>0</v>
      </c>
      <c r="AA14" s="5">
        <v>0</v>
      </c>
    </row>
    <row r="15" ht="16.5" spans="1:27">
      <c r="A15" s="3" t="s">
        <v>24</v>
      </c>
      <c r="B15" s="3" t="s">
        <v>10</v>
      </c>
      <c r="C15" s="5">
        <f t="shared" si="4"/>
        <v>11590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f>([1]C.1项目融资信息!$D$5)</f>
        <v>11590</v>
      </c>
      <c r="Z15" s="5">
        <v>0</v>
      </c>
      <c r="AA15" s="5">
        <v>0</v>
      </c>
    </row>
    <row r="16" ht="16.5" spans="1:27">
      <c r="A16" s="3" t="s">
        <v>25</v>
      </c>
      <c r="B16" s="3" t="s">
        <v>12</v>
      </c>
      <c r="C16" s="5">
        <f t="shared" si="4"/>
        <v>4914.16</v>
      </c>
      <c r="D16" s="5">
        <v>0</v>
      </c>
      <c r="E16" s="5">
        <v>0</v>
      </c>
      <c r="F16" s="5">
        <f>((F17+F15)*[1]C.1项目融资信息!$H$5)</f>
        <v>245.708</v>
      </c>
      <c r="G16" s="5">
        <f>((G17+G15)*[1]C.1项目融资信息!$H$5)</f>
        <v>245.708</v>
      </c>
      <c r="H16" s="5">
        <f>((H17+H15)*[1]C.1项目融资信息!$H$5)</f>
        <v>245.708</v>
      </c>
      <c r="I16" s="5">
        <f>((I17+I15)*[1]C.1项目融资信息!$H$5)</f>
        <v>245.708</v>
      </c>
      <c r="J16" s="5">
        <f>((J17+J15)*[1]C.1项目融资信息!$H$5)</f>
        <v>245.708</v>
      </c>
      <c r="K16" s="5">
        <f>((K17+K15)*[1]C.1项目融资信息!$H$5)</f>
        <v>245.708</v>
      </c>
      <c r="L16" s="5">
        <f>((L17+L15)*[1]C.1项目融资信息!$H$5)</f>
        <v>245.708</v>
      </c>
      <c r="M16" s="5">
        <f>((M17+M15)*[1]C.1项目融资信息!$H$5)</f>
        <v>245.708</v>
      </c>
      <c r="N16" s="5">
        <f>((N17+N15)*[1]C.1项目融资信息!$H$5)</f>
        <v>245.708</v>
      </c>
      <c r="O16" s="5">
        <f>((O17+O15)*[1]C.1项目融资信息!$H$5)</f>
        <v>245.708</v>
      </c>
      <c r="P16" s="5">
        <f>((P17+P15)*[1]C.1项目融资信息!$H$5)</f>
        <v>245.708</v>
      </c>
      <c r="Q16" s="5">
        <f>((Q17+Q15)*[1]C.1项目融资信息!$H$5)</f>
        <v>245.708</v>
      </c>
      <c r="R16" s="5">
        <f>((R17+R15)*[1]C.1项目融资信息!$H$5)</f>
        <v>245.708</v>
      </c>
      <c r="S16" s="5">
        <f>((S17+S15)*[1]C.1项目融资信息!$H$5)</f>
        <v>245.708</v>
      </c>
      <c r="T16" s="5">
        <f>((T17+T15)*[1]C.1项目融资信息!$H$5)</f>
        <v>245.708</v>
      </c>
      <c r="U16" s="5">
        <f>((U17+U15)*[1]C.1项目融资信息!$H$5)</f>
        <v>245.708</v>
      </c>
      <c r="V16" s="5">
        <f>((V17+V15)*[1]C.1项目融资信息!$H$5)</f>
        <v>245.708</v>
      </c>
      <c r="W16" s="5">
        <f>((W17+W15)*[1]C.1项目融资信息!$H$5)</f>
        <v>245.708</v>
      </c>
      <c r="X16" s="5">
        <f>((X17+X15)*[1]C.1项目融资信息!$H$5)</f>
        <v>245.708</v>
      </c>
      <c r="Y16" s="5">
        <f>((Y17+Y15)*[1]C.1项目融资信息!$H$5)</f>
        <v>245.708</v>
      </c>
      <c r="Z16" s="5">
        <v>0</v>
      </c>
      <c r="AA16" s="5">
        <v>0</v>
      </c>
    </row>
    <row r="17" ht="16.5" spans="1:27">
      <c r="A17" s="3" t="s">
        <v>26</v>
      </c>
      <c r="B17" s="3" t="s">
        <v>14</v>
      </c>
      <c r="C17" s="5">
        <v>0</v>
      </c>
      <c r="D17" s="5">
        <v>0</v>
      </c>
      <c r="E17" s="5">
        <f>(E13+[1]C.2项目每年借款信息!$D$4-E15)</f>
        <v>11590</v>
      </c>
      <c r="F17" s="5">
        <f>(F13+[1]C.2项目每年借款信息!$E$4-F15)</f>
        <v>11590</v>
      </c>
      <c r="G17" s="5">
        <f>(G13+[1]C.2项目每年借款信息!$F$4-G15)</f>
        <v>11590</v>
      </c>
      <c r="H17" s="5">
        <f>(H13+[1]C.2项目每年借款信息!$G$4-H15)</f>
        <v>11590</v>
      </c>
      <c r="I17" s="5">
        <f>(I13+[1]C.2项目每年借款信息!$H$4-I15)</f>
        <v>11590</v>
      </c>
      <c r="J17" s="5">
        <f>(J13+[1]C.2项目每年借款信息!$I$4-J15)</f>
        <v>11590</v>
      </c>
      <c r="K17" s="5">
        <f>(K13+[1]C.2项目每年借款信息!$J$4-K15)</f>
        <v>11590</v>
      </c>
      <c r="L17" s="5">
        <f>(L13+[1]C.2项目每年借款信息!$K$4-L15)</f>
        <v>11590</v>
      </c>
      <c r="M17" s="5">
        <f>(M13+[1]C.2项目每年借款信息!$L$4-M15)</f>
        <v>11590</v>
      </c>
      <c r="N17" s="5">
        <f>(N13+[1]C.2项目每年借款信息!$M$4-N15)</f>
        <v>11590</v>
      </c>
      <c r="O17" s="5">
        <f>(O13+[1]C.2项目每年借款信息!$N$4-O15)</f>
        <v>11590</v>
      </c>
      <c r="P17" s="5">
        <f>(P13+[1]C.2项目每年借款信息!$O$4-P15)</f>
        <v>11590</v>
      </c>
      <c r="Q17" s="5">
        <f>(Q13+[1]C.2项目每年借款信息!$P$4-Q15)</f>
        <v>11590</v>
      </c>
      <c r="R17" s="5">
        <f>(R13+[1]C.2项目每年借款信息!$Q$4-R15)</f>
        <v>11590</v>
      </c>
      <c r="S17" s="5">
        <f>(S13+[1]C.2项目每年借款信息!$R$4-S15)</f>
        <v>11590</v>
      </c>
      <c r="T17" s="5">
        <f>(T13+[1]C.2项目每年借款信息!$S$4-T15)</f>
        <v>11590</v>
      </c>
      <c r="U17" s="5">
        <f>(U13+[1]C.2项目每年借款信息!$T$4-U15)</f>
        <v>11590</v>
      </c>
      <c r="V17" s="5">
        <f>(V13+[1]C.2项目每年借款信息!$U$4-V15)</f>
        <v>11590</v>
      </c>
      <c r="W17" s="5">
        <f>(W13+[1]C.2项目每年借款信息!$V$4-W15)</f>
        <v>11590</v>
      </c>
      <c r="X17" s="5">
        <f>(X13+[1]C.2项目每年借款信息!$W$4-X15)</f>
        <v>11590</v>
      </c>
      <c r="Y17" s="5">
        <f>(Y13+[1]C.2项目每年借款信息!$X$4-Y15)</f>
        <v>0</v>
      </c>
      <c r="Z17" s="5">
        <v>0</v>
      </c>
      <c r="AA17" s="5">
        <v>0</v>
      </c>
    </row>
    <row r="18" ht="16.5" spans="1:27">
      <c r="A18" s="3" t="s">
        <v>27</v>
      </c>
      <c r="B18" s="3" t="s">
        <v>16</v>
      </c>
      <c r="C18" s="5">
        <f>(SUM(E18:Y18))</f>
        <v>0.825208</v>
      </c>
      <c r="D18" s="5">
        <v>0</v>
      </c>
      <c r="E18" s="5">
        <f>(E14*[1]A财务假设!$D$18)</f>
        <v>0</v>
      </c>
      <c r="F18" s="5">
        <f>(F14*[1]A财务假设!$D$18)</f>
        <v>0.0122854</v>
      </c>
      <c r="G18" s="5">
        <f>(G14*[1]A财务假设!$D$18)</f>
        <v>0.0122854</v>
      </c>
      <c r="H18" s="5">
        <f>(H14*[1]A财务假设!$D$18)</f>
        <v>0.0122854</v>
      </c>
      <c r="I18" s="5">
        <f>(I14*[1]A财务假设!$D$18)</f>
        <v>0.0122854</v>
      </c>
      <c r="J18" s="5">
        <f>(J14*[1]A财务假设!$D$18)</f>
        <v>0.0122854</v>
      </c>
      <c r="K18" s="5">
        <f>(K14*[1]A财务假设!$D$18)</f>
        <v>0.0122854</v>
      </c>
      <c r="L18" s="5">
        <f>(L14*[1]A财务假设!$D$18)</f>
        <v>0.0122854</v>
      </c>
      <c r="M18" s="5">
        <f>(M14*[1]A财务假设!$D$18)</f>
        <v>0.0122854</v>
      </c>
      <c r="N18" s="5">
        <f>(N14*[1]A财务假设!$D$18)</f>
        <v>0.0122854</v>
      </c>
      <c r="O18" s="5">
        <f>(O14*[1]A财务假设!$D$18)</f>
        <v>0.0122854</v>
      </c>
      <c r="P18" s="5">
        <f>(P14*[1]A财务假设!$D$18)</f>
        <v>0.0122854</v>
      </c>
      <c r="Q18" s="5">
        <f>(Q14*[1]A财务假设!$D$18)</f>
        <v>0.0122854</v>
      </c>
      <c r="R18" s="5">
        <f>(R14*[1]A财务假设!$D$18)</f>
        <v>0.0122854</v>
      </c>
      <c r="S18" s="5">
        <f>(S14*[1]A财务假设!$D$18)</f>
        <v>0.0122854</v>
      </c>
      <c r="T18" s="5">
        <f>(T14*[1]A财务假设!$D$18)</f>
        <v>0.0122854</v>
      </c>
      <c r="U18" s="5">
        <f>(U14*[1]A财务假设!$D$18)</f>
        <v>0.0122854</v>
      </c>
      <c r="V18" s="5">
        <f>(V14*[1]A财务假设!$D$18)</f>
        <v>0.0122854</v>
      </c>
      <c r="W18" s="5">
        <f>(W14*[1]A财务假设!$D$18)</f>
        <v>0.0122854</v>
      </c>
      <c r="X18" s="5">
        <f>(X14*[1]A财务假设!$D$18)</f>
        <v>0.0122854</v>
      </c>
      <c r="Y18" s="5">
        <f>(Y14*[1]A财务假设!$D$18)</f>
        <v>0.5917854</v>
      </c>
      <c r="Z18" s="5">
        <v>0</v>
      </c>
      <c r="AA18" s="5">
        <v>0</v>
      </c>
    </row>
    <row r="19" ht="16.5" spans="1:27">
      <c r="A19" s="3" t="s">
        <v>28</v>
      </c>
      <c r="B19" s="3" t="s">
        <v>18</v>
      </c>
      <c r="C19" s="5">
        <f>(SUM(E19:Y19))</f>
        <v>10.01376</v>
      </c>
      <c r="D19" s="5">
        <v>0</v>
      </c>
      <c r="E19" s="5">
        <f>([1]C.2项目每年借款信息!$D$4*([1]A财务假设!$D$16+[1]A财务假设!$D$17))</f>
        <v>10.01376</v>
      </c>
      <c r="F19" s="5">
        <f>([1]C.2项目每年借款信息!$E$4*([1]A财务假设!$D$16+[1]A财务假设!$D$17))</f>
        <v>0</v>
      </c>
      <c r="G19" s="5">
        <f>([1]C.2项目每年借款信息!$F$4*([1]A财务假设!$D$16+[1]A财务假设!$D$17))</f>
        <v>0</v>
      </c>
      <c r="H19" s="5">
        <f>([1]C.2项目每年借款信息!$G$4*([1]A财务假设!$D$16+[1]A财务假设!$D$17))</f>
        <v>0</v>
      </c>
      <c r="I19" s="5">
        <f>([1]C.2项目每年借款信息!$H$4*([1]A财务假设!$D$16+[1]A财务假设!$D$17))</f>
        <v>0</v>
      </c>
      <c r="J19" s="5">
        <f>([1]C.2项目每年借款信息!$I$4*([1]A财务假设!$D$16+[1]A财务假设!$D$17))</f>
        <v>0</v>
      </c>
      <c r="K19" s="5">
        <f>([1]C.2项目每年借款信息!$J$4*([1]A财务假设!$D$16+[1]A财务假设!$D$17))</f>
        <v>0</v>
      </c>
      <c r="L19" s="5">
        <f>([1]C.2项目每年借款信息!$K$4*([1]A财务假设!$D$16+[1]A财务假设!$D$17))</f>
        <v>0</v>
      </c>
      <c r="M19" s="5">
        <f>([1]C.2项目每年借款信息!$L$4*([1]A财务假设!$D$16+[1]A财务假设!$D$17))</f>
        <v>0</v>
      </c>
      <c r="N19" s="5">
        <f>([1]C.2项目每年借款信息!$M$4*([1]A财务假设!$D$16+[1]A财务假设!$D$17))</f>
        <v>0</v>
      </c>
      <c r="O19" s="5">
        <f>([1]C.2项目每年借款信息!$N$4*([1]A财务假设!$D$16+[1]A财务假设!$D$17))</f>
        <v>0</v>
      </c>
      <c r="P19" s="5">
        <f>([1]C.2项目每年借款信息!$O$4*([1]A财务假设!$D$16+[1]A财务假设!$D$17))</f>
        <v>0</v>
      </c>
      <c r="Q19" s="5">
        <f>([1]C.2项目每年借款信息!$P$4*([1]A财务假设!$D$16+[1]A财务假设!$D$17))</f>
        <v>0</v>
      </c>
      <c r="R19" s="5">
        <f>([1]C.2项目每年借款信息!$Q$4*([1]A财务假设!$D$16+[1]A财务假设!$D$17))</f>
        <v>0</v>
      </c>
      <c r="S19" s="5">
        <f>([1]C.2项目每年借款信息!$R$4*([1]A财务假设!$D$16+[1]A财务假设!$D$17))</f>
        <v>0</v>
      </c>
      <c r="T19" s="5">
        <f>([1]C.2项目每年借款信息!$S$4*([1]A财务假设!$D$16+[1]A财务假设!$D$17))</f>
        <v>0</v>
      </c>
      <c r="U19" s="5">
        <f>([1]C.2项目每年借款信息!$T$4*([1]A财务假设!$D$16+[1]A财务假设!$D$17))</f>
        <v>0</v>
      </c>
      <c r="V19" s="5">
        <f>([1]C.2项目每年借款信息!$U$4*([1]A财务假设!$D$16+[1]A财务假设!$D$17))</f>
        <v>0</v>
      </c>
      <c r="W19" s="5">
        <f>([1]C.2项目每年借款信息!$V$4*([1]A财务假设!$D$16+[1]A财务假设!$D$17))</f>
        <v>0</v>
      </c>
      <c r="X19" s="5">
        <f>([1]C.2项目每年借款信息!$W$4*([1]A财务假设!$D$16+[1]A财务假设!$D$17))</f>
        <v>0</v>
      </c>
      <c r="Y19" s="5">
        <f>([1]C.2项目每年借款信息!$X$4*([1]A财务假设!$D$16+[1]A财务假设!$D$17))</f>
        <v>0</v>
      </c>
      <c r="Z19" s="5">
        <v>0</v>
      </c>
      <c r="AA19" s="5">
        <v>0</v>
      </c>
    </row>
    <row r="20" ht="16.5" spans="1:27">
      <c r="A20" s="3" t="s">
        <v>29</v>
      </c>
      <c r="B20" s="3" t="s">
        <v>20</v>
      </c>
      <c r="C20" s="5">
        <v>0</v>
      </c>
      <c r="D20" s="5">
        <v>0</v>
      </c>
      <c r="E20" s="5">
        <f>(IF(($E$2-YEAR([1]C.1项目融资信息!$E$5))=0,(12-MONTH([1]C.1项目融资信息!$E$5)+1)*[1]C.1项目融资信息!$D$5*[1]C.1项目融资信息!$H$5/12,[1]C.1项目融资信息!$D$5*[1]C.1项目融资信息!$H$5))</f>
        <v>81.9026666666667</v>
      </c>
      <c r="F20" s="5">
        <f>(IF(($F$2-YEAR([1]C.1项目融资信息!$E$5))=0,(12-MONTH([1]C.1项目融资信息!$E$5)+1)*[1]C.1项目融资信息!$D$5*[1]C.1项目融资信息!$H$5/12,[1]C.1项目融资信息!$D$5*[1]C.1项目融资信息!$H$5))</f>
        <v>245.708</v>
      </c>
      <c r="G20" s="5">
        <f>(IF(($G$2-YEAR([1]C.1项目融资信息!$E$5))=0,(12-MONTH([1]C.1项目融资信息!$E$5)+1)*[1]C.1项目融资信息!$D$5*[1]C.1项目融资信息!$H$5/12,[1]C.1项目融资信息!$D$5*[1]C.1项目融资信息!$H$5))</f>
        <v>245.708</v>
      </c>
      <c r="H20" s="5">
        <f>(IF(($H$2-YEAR([1]C.1项目融资信息!$E$5))=0,(12-MONTH([1]C.1项目融资信息!$E$5)+1)*[1]C.1项目融资信息!$D$5*[1]C.1项目融资信息!$H$5/12,[1]C.1项目融资信息!$D$5*[1]C.1项目融资信息!$H$5))</f>
        <v>245.708</v>
      </c>
      <c r="I20" s="5">
        <f>(IF(($I$2-YEAR([1]C.1项目融资信息!$E$5))=0,(12-MONTH([1]C.1项目融资信息!$E$5)+1)*[1]C.1项目融资信息!$D$5*[1]C.1项目融资信息!$H$5/12,[1]C.1项目融资信息!$D$5*[1]C.1项目融资信息!$H$5))</f>
        <v>245.708</v>
      </c>
      <c r="J20" s="5">
        <f>(IF(($J$2-YEAR([1]C.1项目融资信息!$E$5))=0,(12-MONTH([1]C.1项目融资信息!$E$5)+1)*[1]C.1项目融资信息!$D$5*[1]C.1项目融资信息!$H$5/12,[1]C.1项目融资信息!$D$5*[1]C.1项目融资信息!$H$5))</f>
        <v>245.708</v>
      </c>
      <c r="K20" s="5">
        <f>(IF(($K$2-YEAR([1]C.1项目融资信息!$E$5))=0,(12-MONTH([1]C.1项目融资信息!$E$5)+1)*[1]C.1项目融资信息!$D$5*[1]C.1项目融资信息!$H$5/12,[1]C.1项目融资信息!$D$5*[1]C.1项目融资信息!$H$5))</f>
        <v>245.708</v>
      </c>
      <c r="L20" s="5">
        <f>(IF(($L$2-YEAR([1]C.1项目融资信息!$E$5))=0,(12-MONTH([1]C.1项目融资信息!$E$5)+1)*[1]C.1项目融资信息!$D$5*[1]C.1项目融资信息!$H$5/12,[1]C.1项目融资信息!$D$5*[1]C.1项目融资信息!$H$5))</f>
        <v>245.708</v>
      </c>
      <c r="M20" s="5">
        <f>(IF(($M$2-YEAR([1]C.1项目融资信息!$E$5))=0,(12-MONTH([1]C.1项目融资信息!$E$5)+1)*[1]C.1项目融资信息!$D$5*[1]C.1项目融资信息!$H$5/12,[1]C.1项目融资信息!$D$5*[1]C.1项目融资信息!$H$5))</f>
        <v>245.708</v>
      </c>
      <c r="N20" s="5">
        <f>(IF(($N$2-YEAR([1]C.1项目融资信息!$E$5))=0,(12-MONTH([1]C.1项目融资信息!$E$5)+1)*[1]C.1项目融资信息!$D$5*[1]C.1项目融资信息!$H$5/12,[1]C.1项目融资信息!$D$5*[1]C.1项目融资信息!$H$5))</f>
        <v>245.708</v>
      </c>
      <c r="O20" s="5">
        <f>(IF(($O$2-YEAR([1]C.1项目融资信息!$E$5))=0,(12-MONTH([1]C.1项目融资信息!$E$5)+1)*[1]C.1项目融资信息!$D$5*[1]C.1项目融资信息!$H$5/12,[1]C.1项目融资信息!$D$5*[1]C.1项目融资信息!$H$5))</f>
        <v>245.708</v>
      </c>
      <c r="P20" s="5">
        <f>(IF(($P$2-YEAR([1]C.1项目融资信息!$E$5))=0,(12-MONTH([1]C.1项目融资信息!$E$5)+1)*[1]C.1项目融资信息!$D$5*[1]C.1项目融资信息!$H$5/12,[1]C.1项目融资信息!$D$5*[1]C.1项目融资信息!$H$5))</f>
        <v>245.708</v>
      </c>
      <c r="Q20" s="5">
        <f>(IF(($Q$2-YEAR([1]C.1项目融资信息!$E$5))=0,(12-MONTH([1]C.1项目融资信息!$E$5)+1)*[1]C.1项目融资信息!$D$5*[1]C.1项目融资信息!$H$5/12,[1]C.1项目融资信息!$D$5*[1]C.1项目融资信息!$H$5))</f>
        <v>245.708</v>
      </c>
      <c r="R20" s="5">
        <f>(IF(($R$2-YEAR([1]C.1项目融资信息!$E$5))=0,(12-MONTH([1]C.1项目融资信息!$E$5)+1)*[1]C.1项目融资信息!$D$5*[1]C.1项目融资信息!$H$5/12,[1]C.1项目融资信息!$D$5*[1]C.1项目融资信息!$H$5))</f>
        <v>245.708</v>
      </c>
      <c r="S20" s="5">
        <f>(IF(($S$2-YEAR([1]C.1项目融资信息!$E$5))=0,(12-MONTH([1]C.1项目融资信息!$E$5)+1)*[1]C.1项目融资信息!$D$5*[1]C.1项目融资信息!$H$5/12,[1]C.1项目融资信息!$D$5*[1]C.1项目融资信息!$H$5))</f>
        <v>245.708</v>
      </c>
      <c r="T20" s="5">
        <f>(IF(($T$2-YEAR([1]C.1项目融资信息!$E$5))=0,(12-MONTH([1]C.1项目融资信息!$E$5)+1)*[1]C.1项目融资信息!$D$5*[1]C.1项目融资信息!$H$5/12,[1]C.1项目融资信息!$D$5*[1]C.1项目融资信息!$H$5))</f>
        <v>245.708</v>
      </c>
      <c r="U20" s="5">
        <f>(IF(($U$2-YEAR([1]C.1项目融资信息!$E$5))=0,(12-MONTH([1]C.1项目融资信息!$E$5)+1)*[1]C.1项目融资信息!$D$5*[1]C.1项目融资信息!$H$5/12,[1]C.1项目融资信息!$D$5*[1]C.1项目融资信息!$H$5))</f>
        <v>245.708</v>
      </c>
      <c r="V20" s="5">
        <f>(IF(($V$2-YEAR([1]C.1项目融资信息!$E$5))=0,(12-MONTH([1]C.1项目融资信息!$E$5)+1)*[1]C.1项目融资信息!$D$5*[1]C.1项目融资信息!$H$5/12,[1]C.1项目融资信息!$D$5*[1]C.1项目融资信息!$H$5))</f>
        <v>245.708</v>
      </c>
      <c r="W20" s="5">
        <f>(IF(($W$2-YEAR([1]C.1项目融资信息!$E$5))=0,(12-MONTH([1]C.1项目融资信息!$E$5)+1)*[1]C.1项目融资信息!$D$5*[1]C.1项目融资信息!$H$5/12,[1]C.1项目融资信息!$D$5*[1]C.1项目融资信息!$H$5))</f>
        <v>245.708</v>
      </c>
      <c r="X20" s="5">
        <f>(IF(($X$2-YEAR([1]C.1项目融资信息!$E$5))=0,(12-MONTH([1]C.1项目融资信息!$E$5)+1)*[1]C.1项目融资信息!$D$5*[1]C.1项目融资信息!$H$5/12,[1]C.1项目融资信息!$D$5*[1]C.1项目融资信息!$H$5))</f>
        <v>245.708</v>
      </c>
      <c r="Y20" s="5">
        <f>(MONTH([1]C.1项目融资信息!$E$5)-1)*[1]C.1项目融资信息!$D$5*[1]C.1项目融资信息!$H$5/12</f>
        <v>163.805333333333</v>
      </c>
      <c r="Z20" s="5">
        <v>0</v>
      </c>
      <c r="AA20" s="5">
        <v>0</v>
      </c>
    </row>
    <row r="21" ht="16.5" spans="1:27">
      <c r="A21" s="3">
        <v>3</v>
      </c>
      <c r="B21" s="3" t="s">
        <v>30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6.5" spans="1:27">
      <c r="A22" s="3" t="s">
        <v>31</v>
      </c>
      <c r="B22" s="3" t="s">
        <v>6</v>
      </c>
      <c r="C22" s="5">
        <v>0</v>
      </c>
      <c r="D22" s="5">
        <v>0</v>
      </c>
      <c r="E22" s="5">
        <v>0</v>
      </c>
      <c r="F22" s="5">
        <f t="shared" ref="F22:Z22" si="6">(E26)</f>
        <v>0</v>
      </c>
      <c r="G22" s="5">
        <f t="shared" si="6"/>
        <v>8705</v>
      </c>
      <c r="H22" s="5">
        <f t="shared" si="6"/>
        <v>8705</v>
      </c>
      <c r="I22" s="5">
        <f t="shared" si="6"/>
        <v>8705</v>
      </c>
      <c r="J22" s="5">
        <f t="shared" si="6"/>
        <v>8705</v>
      </c>
      <c r="K22" s="5">
        <f t="shared" si="6"/>
        <v>8705</v>
      </c>
      <c r="L22" s="5">
        <f t="shared" si="6"/>
        <v>8705</v>
      </c>
      <c r="M22" s="5">
        <f t="shared" si="6"/>
        <v>8705</v>
      </c>
      <c r="N22" s="5">
        <f t="shared" si="6"/>
        <v>8705</v>
      </c>
      <c r="O22" s="5">
        <f t="shared" si="6"/>
        <v>8705</v>
      </c>
      <c r="P22" s="5">
        <f t="shared" si="6"/>
        <v>8705</v>
      </c>
      <c r="Q22" s="5">
        <f t="shared" si="6"/>
        <v>8705</v>
      </c>
      <c r="R22" s="5">
        <f t="shared" si="6"/>
        <v>8705</v>
      </c>
      <c r="S22" s="5">
        <f t="shared" si="6"/>
        <v>8705</v>
      </c>
      <c r="T22" s="5">
        <f t="shared" si="6"/>
        <v>8705</v>
      </c>
      <c r="U22" s="5">
        <f t="shared" si="6"/>
        <v>8705</v>
      </c>
      <c r="V22" s="5">
        <f t="shared" si="6"/>
        <v>8705</v>
      </c>
      <c r="W22" s="5">
        <f t="shared" si="6"/>
        <v>8705</v>
      </c>
      <c r="X22" s="5">
        <f t="shared" si="6"/>
        <v>8705</v>
      </c>
      <c r="Y22" s="5">
        <f t="shared" si="6"/>
        <v>8705</v>
      </c>
      <c r="Z22" s="5">
        <f t="shared" si="6"/>
        <v>8705</v>
      </c>
      <c r="AA22" s="5">
        <v>0</v>
      </c>
    </row>
    <row r="23" ht="16.5" spans="1:27">
      <c r="A23" s="3" t="s">
        <v>32</v>
      </c>
      <c r="B23" s="3" t="s">
        <v>8</v>
      </c>
      <c r="C23" s="5">
        <f t="shared" ref="C23:C25" si="7">(SUM(F23:Z23))</f>
        <v>12395.92</v>
      </c>
      <c r="D23" s="5">
        <v>0</v>
      </c>
      <c r="E23" s="5">
        <v>0</v>
      </c>
      <c r="F23" s="5">
        <f t="shared" ref="F23:Z23" si="8">(F24+F25)</f>
        <v>0</v>
      </c>
      <c r="G23" s="5">
        <f t="shared" si="8"/>
        <v>184.546</v>
      </c>
      <c r="H23" s="5">
        <f t="shared" si="8"/>
        <v>184.546</v>
      </c>
      <c r="I23" s="5">
        <f t="shared" si="8"/>
        <v>184.546</v>
      </c>
      <c r="J23" s="5">
        <f t="shared" si="8"/>
        <v>184.546</v>
      </c>
      <c r="K23" s="5">
        <f t="shared" si="8"/>
        <v>184.546</v>
      </c>
      <c r="L23" s="5">
        <f t="shared" si="8"/>
        <v>184.546</v>
      </c>
      <c r="M23" s="5">
        <f t="shared" si="8"/>
        <v>184.546</v>
      </c>
      <c r="N23" s="5">
        <f t="shared" si="8"/>
        <v>184.546</v>
      </c>
      <c r="O23" s="5">
        <f t="shared" si="8"/>
        <v>184.546</v>
      </c>
      <c r="P23" s="5">
        <f t="shared" si="8"/>
        <v>184.546</v>
      </c>
      <c r="Q23" s="5">
        <f t="shared" si="8"/>
        <v>184.546</v>
      </c>
      <c r="R23" s="5">
        <f t="shared" si="8"/>
        <v>184.546</v>
      </c>
      <c r="S23" s="5">
        <f t="shared" si="8"/>
        <v>184.546</v>
      </c>
      <c r="T23" s="5">
        <f t="shared" si="8"/>
        <v>184.546</v>
      </c>
      <c r="U23" s="5">
        <f t="shared" si="8"/>
        <v>184.546</v>
      </c>
      <c r="V23" s="5">
        <f t="shared" si="8"/>
        <v>184.546</v>
      </c>
      <c r="W23" s="5">
        <f t="shared" si="8"/>
        <v>184.546</v>
      </c>
      <c r="X23" s="5">
        <f t="shared" si="8"/>
        <v>184.546</v>
      </c>
      <c r="Y23" s="5">
        <f t="shared" si="8"/>
        <v>184.546</v>
      </c>
      <c r="Z23" s="5">
        <f t="shared" si="8"/>
        <v>8889.546</v>
      </c>
      <c r="AA23" s="5">
        <v>0</v>
      </c>
    </row>
    <row r="24" ht="16.5" spans="1:27">
      <c r="A24" s="3" t="s">
        <v>33</v>
      </c>
      <c r="B24" s="3" t="s">
        <v>10</v>
      </c>
      <c r="C24" s="5">
        <f t="shared" si="7"/>
        <v>8705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f>([1]C.1项目融资信息!$D$6)</f>
        <v>8705</v>
      </c>
      <c r="AA24" s="5">
        <v>0</v>
      </c>
    </row>
    <row r="25" ht="16.5" spans="1:27">
      <c r="A25" s="3" t="s">
        <v>34</v>
      </c>
      <c r="B25" s="3" t="s">
        <v>12</v>
      </c>
      <c r="C25" s="5">
        <f t="shared" si="7"/>
        <v>3690.92</v>
      </c>
      <c r="D25" s="5">
        <v>0</v>
      </c>
      <c r="E25" s="5">
        <v>0</v>
      </c>
      <c r="F25" s="5">
        <v>0</v>
      </c>
      <c r="G25" s="5">
        <f>((G26+G24)*[1]C.1项目融资信息!$H$6)</f>
        <v>184.546</v>
      </c>
      <c r="H25" s="5">
        <f>((H26+H24)*[1]C.1项目融资信息!$H$6)</f>
        <v>184.546</v>
      </c>
      <c r="I25" s="5">
        <f>((I26+I24)*[1]C.1项目融资信息!$H$6)</f>
        <v>184.546</v>
      </c>
      <c r="J25" s="5">
        <f>((J26+J24)*[1]C.1项目融资信息!$H$6)</f>
        <v>184.546</v>
      </c>
      <c r="K25" s="5">
        <f>((K26+K24)*[1]C.1项目融资信息!$H$6)</f>
        <v>184.546</v>
      </c>
      <c r="L25" s="5">
        <f>((L26+L24)*[1]C.1项目融资信息!$H$6)</f>
        <v>184.546</v>
      </c>
      <c r="M25" s="5">
        <f>((M26+M24)*[1]C.1项目融资信息!$H$6)</f>
        <v>184.546</v>
      </c>
      <c r="N25" s="5">
        <f>((N26+N24)*[1]C.1项目融资信息!$H$6)</f>
        <v>184.546</v>
      </c>
      <c r="O25" s="5">
        <f>((O26+O24)*[1]C.1项目融资信息!$H$6)</f>
        <v>184.546</v>
      </c>
      <c r="P25" s="5">
        <f>((P26+P24)*[1]C.1项目融资信息!$H$6)</f>
        <v>184.546</v>
      </c>
      <c r="Q25" s="5">
        <f>((Q26+Q24)*[1]C.1项目融资信息!$H$6)</f>
        <v>184.546</v>
      </c>
      <c r="R25" s="5">
        <f>((R26+R24)*[1]C.1项目融资信息!$H$6)</f>
        <v>184.546</v>
      </c>
      <c r="S25" s="5">
        <f>((S26+S24)*[1]C.1项目融资信息!$H$6)</f>
        <v>184.546</v>
      </c>
      <c r="T25" s="5">
        <f>((T26+T24)*[1]C.1项目融资信息!$H$6)</f>
        <v>184.546</v>
      </c>
      <c r="U25" s="5">
        <f>((U26+U24)*[1]C.1项目融资信息!$H$6)</f>
        <v>184.546</v>
      </c>
      <c r="V25" s="5">
        <f>((V26+V24)*[1]C.1项目融资信息!$H$6)</f>
        <v>184.546</v>
      </c>
      <c r="W25" s="5">
        <f>((W26+W24)*[1]C.1项目融资信息!$H$6)</f>
        <v>184.546</v>
      </c>
      <c r="X25" s="5">
        <f>((X26+X24)*[1]C.1项目融资信息!$H$6)</f>
        <v>184.546</v>
      </c>
      <c r="Y25" s="5">
        <f>((Y26+Y24)*[1]C.1项目融资信息!$H$6)</f>
        <v>184.546</v>
      </c>
      <c r="Z25" s="5">
        <f>((Z26+Z24)*[1]C.1项目融资信息!$H$6)</f>
        <v>184.546</v>
      </c>
      <c r="AA25" s="5">
        <v>0</v>
      </c>
    </row>
    <row r="26" ht="16.5" spans="1:27">
      <c r="A26" s="3" t="s">
        <v>35</v>
      </c>
      <c r="B26" s="3" t="s">
        <v>14</v>
      </c>
      <c r="C26" s="5">
        <v>0</v>
      </c>
      <c r="D26" s="5">
        <v>0</v>
      </c>
      <c r="E26" s="5">
        <v>0</v>
      </c>
      <c r="F26" s="5">
        <f>(F22+[1]C.2项目每年借款信息!$E$5-F24)</f>
        <v>8705</v>
      </c>
      <c r="G26" s="5">
        <f>(G22+[1]C.2项目每年借款信息!$F$5-G24)</f>
        <v>8705</v>
      </c>
      <c r="H26" s="5">
        <f>(H22+[1]C.2项目每年借款信息!$G$5-H24)</f>
        <v>8705</v>
      </c>
      <c r="I26" s="5">
        <f>(I22+[1]C.2项目每年借款信息!$H$5-I24)</f>
        <v>8705</v>
      </c>
      <c r="J26" s="5">
        <f>(J22+[1]C.2项目每年借款信息!$I$5-J24)</f>
        <v>8705</v>
      </c>
      <c r="K26" s="5">
        <f>(K22+[1]C.2项目每年借款信息!$J$5-K24)</f>
        <v>8705</v>
      </c>
      <c r="L26" s="5">
        <f>(L22+[1]C.2项目每年借款信息!$K$5-L24)</f>
        <v>8705</v>
      </c>
      <c r="M26" s="5">
        <f>(M22+[1]C.2项目每年借款信息!$L$5-M24)</f>
        <v>8705</v>
      </c>
      <c r="N26" s="5">
        <f>(N22+[1]C.2项目每年借款信息!$M$5-N24)</f>
        <v>8705</v>
      </c>
      <c r="O26" s="5">
        <f>(O22+[1]C.2项目每年借款信息!$N$5-O24)</f>
        <v>8705</v>
      </c>
      <c r="P26" s="5">
        <f>(P22+[1]C.2项目每年借款信息!$O$5-P24)</f>
        <v>8705</v>
      </c>
      <c r="Q26" s="5">
        <f>(Q22+[1]C.2项目每年借款信息!$P$5-Q24)</f>
        <v>8705</v>
      </c>
      <c r="R26" s="5">
        <f>(R22+[1]C.2项目每年借款信息!$Q$5-R24)</f>
        <v>8705</v>
      </c>
      <c r="S26" s="5">
        <f>(S22+[1]C.2项目每年借款信息!$R$5-S24)</f>
        <v>8705</v>
      </c>
      <c r="T26" s="5">
        <f>(T22+[1]C.2项目每年借款信息!$S$5-T24)</f>
        <v>8705</v>
      </c>
      <c r="U26" s="5">
        <f>(U22+[1]C.2项目每年借款信息!$T$5-U24)</f>
        <v>8705</v>
      </c>
      <c r="V26" s="5">
        <f>(V22+[1]C.2项目每年借款信息!$U$5-V24)</f>
        <v>8705</v>
      </c>
      <c r="W26" s="5">
        <f>(W22+[1]C.2项目每年借款信息!$V$5-W24)</f>
        <v>8705</v>
      </c>
      <c r="X26" s="5">
        <f>(X22+[1]C.2项目每年借款信息!$W$5-X24)</f>
        <v>8705</v>
      </c>
      <c r="Y26" s="5">
        <f>(Y22+[1]C.2项目每年借款信息!$X$5-Y24)</f>
        <v>8705</v>
      </c>
      <c r="Z26" s="5">
        <f>(Z22+[1]C.2项目每年借款信息!$Y$5-Z24)</f>
        <v>0</v>
      </c>
      <c r="AA26" s="5">
        <v>0</v>
      </c>
    </row>
    <row r="27" ht="16.5" spans="1:27">
      <c r="A27" s="3" t="s">
        <v>36</v>
      </c>
      <c r="B27" s="3" t="s">
        <v>16</v>
      </c>
      <c r="C27" s="5">
        <f>(SUM(F27:Z27))</f>
        <v>0.619796</v>
      </c>
      <c r="D27" s="5">
        <v>0</v>
      </c>
      <c r="E27" s="5">
        <v>0</v>
      </c>
      <c r="F27" s="5">
        <f>(F23*[1]A财务假设!$D$18)</f>
        <v>0</v>
      </c>
      <c r="G27" s="5">
        <f>(G23*[1]A财务假设!$D$18)</f>
        <v>0.0092273</v>
      </c>
      <c r="H27" s="5">
        <f>(H23*[1]A财务假设!$D$18)</f>
        <v>0.0092273</v>
      </c>
      <c r="I27" s="5">
        <f>(I23*[1]A财务假设!$D$18)</f>
        <v>0.0092273</v>
      </c>
      <c r="J27" s="5">
        <f>(J23*[1]A财务假设!$D$18)</f>
        <v>0.0092273</v>
      </c>
      <c r="K27" s="5">
        <f>(K23*[1]A财务假设!$D$18)</f>
        <v>0.0092273</v>
      </c>
      <c r="L27" s="5">
        <f>(L23*[1]A财务假设!$D$18)</f>
        <v>0.0092273</v>
      </c>
      <c r="M27" s="5">
        <f>(M23*[1]A财务假设!$D$18)</f>
        <v>0.0092273</v>
      </c>
      <c r="N27" s="5">
        <f>(N23*[1]A财务假设!$D$18)</f>
        <v>0.0092273</v>
      </c>
      <c r="O27" s="5">
        <f>(O23*[1]A财务假设!$D$18)</f>
        <v>0.0092273</v>
      </c>
      <c r="P27" s="5">
        <f>(P23*[1]A财务假设!$D$18)</f>
        <v>0.0092273</v>
      </c>
      <c r="Q27" s="5">
        <f>(Q23*[1]A财务假设!$D$18)</f>
        <v>0.0092273</v>
      </c>
      <c r="R27" s="5">
        <f>(R23*[1]A财务假设!$D$18)</f>
        <v>0.0092273</v>
      </c>
      <c r="S27" s="5">
        <f>(S23*[1]A财务假设!$D$18)</f>
        <v>0.0092273</v>
      </c>
      <c r="T27" s="5">
        <f>(T23*[1]A财务假设!$D$18)</f>
        <v>0.0092273</v>
      </c>
      <c r="U27" s="5">
        <f>(U23*[1]A财务假设!$D$18)</f>
        <v>0.0092273</v>
      </c>
      <c r="V27" s="5">
        <f>(V23*[1]A财务假设!$D$18)</f>
        <v>0.0092273</v>
      </c>
      <c r="W27" s="5">
        <f>(W23*[1]A财务假设!$D$18)</f>
        <v>0.0092273</v>
      </c>
      <c r="X27" s="5">
        <f>(X23*[1]A财务假设!$D$18)</f>
        <v>0.0092273</v>
      </c>
      <c r="Y27" s="5">
        <f>(Y23*[1]A财务假设!$D$18)</f>
        <v>0.0092273</v>
      </c>
      <c r="Z27" s="5">
        <f>(Z23*[1]A财务假设!$D$18)</f>
        <v>0.4444773</v>
      </c>
      <c r="AA27" s="5">
        <v>0</v>
      </c>
    </row>
    <row r="28" ht="16.5" spans="1:27">
      <c r="A28" s="3" t="s">
        <v>37</v>
      </c>
      <c r="B28" s="3" t="s">
        <v>18</v>
      </c>
      <c r="C28" s="5">
        <f>(SUM(F28:Z28))</f>
        <v>7.52112</v>
      </c>
      <c r="D28" s="5">
        <v>0</v>
      </c>
      <c r="E28" s="5">
        <v>0</v>
      </c>
      <c r="F28" s="5">
        <f>([1]C.2项目每年借款信息!$E$5*([1]A财务假设!$D$16+[1]A财务假设!$D$17))</f>
        <v>7.52112</v>
      </c>
      <c r="G28" s="5">
        <f>([1]C.2项目每年借款信息!$F$5*([1]A财务假设!$D$16+[1]A财务假设!$D$17))</f>
        <v>0</v>
      </c>
      <c r="H28" s="5">
        <f>([1]C.2项目每年借款信息!$G$5*([1]A财务假设!$D$16+[1]A财务假设!$D$17))</f>
        <v>0</v>
      </c>
      <c r="I28" s="5">
        <f>([1]C.2项目每年借款信息!$H$5*([1]A财务假设!$D$16+[1]A财务假设!$D$17))</f>
        <v>0</v>
      </c>
      <c r="J28" s="5">
        <f>([1]C.2项目每年借款信息!$I$5*([1]A财务假设!$D$16+[1]A财务假设!$D$17))</f>
        <v>0</v>
      </c>
      <c r="K28" s="5">
        <f>([1]C.2项目每年借款信息!$J$5*([1]A财务假设!$D$16+[1]A财务假设!$D$17))</f>
        <v>0</v>
      </c>
      <c r="L28" s="5">
        <f>([1]C.2项目每年借款信息!$K$5*([1]A财务假设!$D$16+[1]A财务假设!$D$17))</f>
        <v>0</v>
      </c>
      <c r="M28" s="5">
        <f>([1]C.2项目每年借款信息!$L$5*([1]A财务假设!$D$16+[1]A财务假设!$D$17))</f>
        <v>0</v>
      </c>
      <c r="N28" s="5">
        <f>([1]C.2项目每年借款信息!$M$5*([1]A财务假设!$D$16+[1]A财务假设!$D$17))</f>
        <v>0</v>
      </c>
      <c r="O28" s="5">
        <f>([1]C.2项目每年借款信息!$N$5*([1]A财务假设!$D$16+[1]A财务假设!$D$17))</f>
        <v>0</v>
      </c>
      <c r="P28" s="5">
        <f>([1]C.2项目每年借款信息!$O$5*([1]A财务假设!$D$16+[1]A财务假设!$D$17))</f>
        <v>0</v>
      </c>
      <c r="Q28" s="5">
        <f>([1]C.2项目每年借款信息!$P$5*([1]A财务假设!$D$16+[1]A财务假设!$D$17))</f>
        <v>0</v>
      </c>
      <c r="R28" s="5">
        <f>([1]C.2项目每年借款信息!$Q$5*([1]A财务假设!$D$16+[1]A财务假设!$D$17))</f>
        <v>0</v>
      </c>
      <c r="S28" s="5">
        <f>([1]C.2项目每年借款信息!$R$5*([1]A财务假设!$D$16+[1]A财务假设!$D$17))</f>
        <v>0</v>
      </c>
      <c r="T28" s="5">
        <f>([1]C.2项目每年借款信息!$S$5*([1]A财务假设!$D$16+[1]A财务假设!$D$17))</f>
        <v>0</v>
      </c>
      <c r="U28" s="5">
        <f>([1]C.2项目每年借款信息!$T$5*([1]A财务假设!$D$16+[1]A财务假设!$D$17))</f>
        <v>0</v>
      </c>
      <c r="V28" s="5">
        <f>([1]C.2项目每年借款信息!$U$5*([1]A财务假设!$D$16+[1]A财务假设!$D$17))</f>
        <v>0</v>
      </c>
      <c r="W28" s="5">
        <f>([1]C.2项目每年借款信息!$V$5*([1]A财务假设!$D$16+[1]A财务假设!$D$17))</f>
        <v>0</v>
      </c>
      <c r="X28" s="5">
        <f>([1]C.2项目每年借款信息!$W$5*([1]A财务假设!$D$16+[1]A财务假设!$D$17))</f>
        <v>0</v>
      </c>
      <c r="Y28" s="5">
        <f>([1]C.2项目每年借款信息!$X$5*([1]A财务假设!$D$16+[1]A财务假设!$D$17))</f>
        <v>0</v>
      </c>
      <c r="Z28" s="5">
        <f>([1]C.2项目每年借款信息!$Y$5*([1]A财务假设!$D$16+[1]A财务假设!$D$17))</f>
        <v>0</v>
      </c>
      <c r="AA28" s="5">
        <v>0</v>
      </c>
    </row>
    <row r="29" ht="16.5" spans="1:27">
      <c r="A29" s="3" t="s">
        <v>38</v>
      </c>
      <c r="B29" s="3" t="s">
        <v>20</v>
      </c>
      <c r="C29" s="5">
        <v>0</v>
      </c>
      <c r="D29" s="5">
        <v>0</v>
      </c>
      <c r="E29" s="5">
        <v>0</v>
      </c>
      <c r="F29" s="5">
        <f>(IF(($F$2-YEAR([1]C.1项目融资信息!$E$6))=0,(12-MONTH([1]C.1项目融资信息!$E$6)+1)*[1]C.1项目融资信息!$D$6*[1]C.1项目融资信息!$H$6/12,[1]C.1项目融资信息!$D$6*[1]C.1项目融资信息!$H$6))</f>
        <v>61.5153333333333</v>
      </c>
      <c r="G29" s="5">
        <f>(IF(($G$2-YEAR([1]C.1项目融资信息!$E$6))=0,(12-MONTH([1]C.1项目融资信息!$E$6)+1)*[1]C.1项目融资信息!$D$6*[1]C.1项目融资信息!$H$6/12,[1]C.1项目融资信息!$D$6*[1]C.1项目融资信息!$H$6))</f>
        <v>184.546</v>
      </c>
      <c r="H29" s="5">
        <f>(IF(($H$2-YEAR([1]C.1项目融资信息!$E$6))=0,(12-MONTH([1]C.1项目融资信息!$E$6)+1)*[1]C.1项目融资信息!$D$6*[1]C.1项目融资信息!$H$6/12,[1]C.1项目融资信息!$D$6*[1]C.1项目融资信息!$H$6))</f>
        <v>184.546</v>
      </c>
      <c r="I29" s="5">
        <f>(IF(($I$2-YEAR([1]C.1项目融资信息!$E$6))=0,(12-MONTH([1]C.1项目融资信息!$E$6)+1)*[1]C.1项目融资信息!$D$6*[1]C.1项目融资信息!$H$6/12,[1]C.1项目融资信息!$D$6*[1]C.1项目融资信息!$H$6))</f>
        <v>184.546</v>
      </c>
      <c r="J29" s="5">
        <f>(IF(($J$2-YEAR([1]C.1项目融资信息!$E$6))=0,(12-MONTH([1]C.1项目融资信息!$E$6)+1)*[1]C.1项目融资信息!$D$6*[1]C.1项目融资信息!$H$6/12,[1]C.1项目融资信息!$D$6*[1]C.1项目融资信息!$H$6))</f>
        <v>184.546</v>
      </c>
      <c r="K29" s="5">
        <f>(IF(($K$2-YEAR([1]C.1项目融资信息!$E$6))=0,(12-MONTH([1]C.1项目融资信息!$E$6)+1)*[1]C.1项目融资信息!$D$6*[1]C.1项目融资信息!$H$6/12,[1]C.1项目融资信息!$D$6*[1]C.1项目融资信息!$H$6))</f>
        <v>184.546</v>
      </c>
      <c r="L29" s="5">
        <f>(IF(($L$2-YEAR([1]C.1项目融资信息!$E$6))=0,(12-MONTH([1]C.1项目融资信息!$E$6)+1)*[1]C.1项目融资信息!$D$6*[1]C.1项目融资信息!$H$6/12,[1]C.1项目融资信息!$D$6*[1]C.1项目融资信息!$H$6))</f>
        <v>184.546</v>
      </c>
      <c r="M29" s="5">
        <f>(IF(($M$2-YEAR([1]C.1项目融资信息!$E$6))=0,(12-MONTH([1]C.1项目融资信息!$E$6)+1)*[1]C.1项目融资信息!$D$6*[1]C.1项目融资信息!$H$6/12,[1]C.1项目融资信息!$D$6*[1]C.1项目融资信息!$H$6))</f>
        <v>184.546</v>
      </c>
      <c r="N29" s="5">
        <f>(IF(($N$2-YEAR([1]C.1项目融资信息!$E$6))=0,(12-MONTH([1]C.1项目融资信息!$E$6)+1)*[1]C.1项目融资信息!$D$6*[1]C.1项目融资信息!$H$6/12,[1]C.1项目融资信息!$D$6*[1]C.1项目融资信息!$H$6))</f>
        <v>184.546</v>
      </c>
      <c r="O29" s="5">
        <f>(IF(($O$2-YEAR([1]C.1项目融资信息!$E$6))=0,(12-MONTH([1]C.1项目融资信息!$E$6)+1)*[1]C.1项目融资信息!$D$6*[1]C.1项目融资信息!$H$6/12,[1]C.1项目融资信息!$D$6*[1]C.1项目融资信息!$H$6))</f>
        <v>184.546</v>
      </c>
      <c r="P29" s="5">
        <f>(IF(($P$2-YEAR([1]C.1项目融资信息!$E$6))=0,(12-MONTH([1]C.1项目融资信息!$E$6)+1)*[1]C.1项目融资信息!$D$6*[1]C.1项目融资信息!$H$6/12,[1]C.1项目融资信息!$D$6*[1]C.1项目融资信息!$H$6))</f>
        <v>184.546</v>
      </c>
      <c r="Q29" s="5">
        <f>(IF(($Q$2-YEAR([1]C.1项目融资信息!$E$6))=0,(12-MONTH([1]C.1项目融资信息!$E$6)+1)*[1]C.1项目融资信息!$D$6*[1]C.1项目融资信息!$H$6/12,[1]C.1项目融资信息!$D$6*[1]C.1项目融资信息!$H$6))</f>
        <v>184.546</v>
      </c>
      <c r="R29" s="5">
        <f>(IF(($R$2-YEAR([1]C.1项目融资信息!$E$6))=0,(12-MONTH([1]C.1项目融资信息!$E$6)+1)*[1]C.1项目融资信息!$D$6*[1]C.1项目融资信息!$H$6/12,[1]C.1项目融资信息!$D$6*[1]C.1项目融资信息!$H$6))</f>
        <v>184.546</v>
      </c>
      <c r="S29" s="5">
        <f>(IF(($S$2-YEAR([1]C.1项目融资信息!$E$6))=0,(12-MONTH([1]C.1项目融资信息!$E$6)+1)*[1]C.1项目融资信息!$D$6*[1]C.1项目融资信息!$H$6/12,[1]C.1项目融资信息!$D$6*[1]C.1项目融资信息!$H$6))</f>
        <v>184.546</v>
      </c>
      <c r="T29" s="5">
        <f>(IF(($T$2-YEAR([1]C.1项目融资信息!$E$6))=0,(12-MONTH([1]C.1项目融资信息!$E$6)+1)*[1]C.1项目融资信息!$D$6*[1]C.1项目融资信息!$H$6/12,[1]C.1项目融资信息!$D$6*[1]C.1项目融资信息!$H$6))</f>
        <v>184.546</v>
      </c>
      <c r="U29" s="5">
        <f>(IF(($U$2-YEAR([1]C.1项目融资信息!$E$6))=0,(12-MONTH([1]C.1项目融资信息!$E$6)+1)*[1]C.1项目融资信息!$D$6*[1]C.1项目融资信息!$H$6/12,[1]C.1项目融资信息!$D$6*[1]C.1项目融资信息!$H$6))</f>
        <v>184.546</v>
      </c>
      <c r="V29" s="5">
        <f>(IF(($V$2-YEAR([1]C.1项目融资信息!$E$6))=0,(12-MONTH([1]C.1项目融资信息!$E$6)+1)*[1]C.1项目融资信息!$D$6*[1]C.1项目融资信息!$H$6/12,[1]C.1项目融资信息!$D$6*[1]C.1项目融资信息!$H$6))</f>
        <v>184.546</v>
      </c>
      <c r="W29" s="5">
        <f>(IF(($W$2-YEAR([1]C.1项目融资信息!$E$6))=0,(12-MONTH([1]C.1项目融资信息!$E$6)+1)*[1]C.1项目融资信息!$D$6*[1]C.1项目融资信息!$H$6/12,[1]C.1项目融资信息!$D$6*[1]C.1项目融资信息!$H$6))</f>
        <v>184.546</v>
      </c>
      <c r="X29" s="5">
        <f>(IF(($X$2-YEAR([1]C.1项目融资信息!$E$6))=0,(12-MONTH([1]C.1项目融资信息!$E$6)+1)*[1]C.1项目融资信息!$D$6*[1]C.1项目融资信息!$H$6/12,[1]C.1项目融资信息!$D$6*[1]C.1项目融资信息!$H$6))</f>
        <v>184.546</v>
      </c>
      <c r="Y29" s="5">
        <f>(IF(($Y$2-YEAR([1]C.1项目融资信息!$E$6))=0,(12-MONTH([1]C.1项目融资信息!$E$6)+1)*[1]C.1项目融资信息!$D$6*[1]C.1项目融资信息!$H$6/12,[1]C.1项目融资信息!$D$6*[1]C.1项目融资信息!$H$6))</f>
        <v>184.546</v>
      </c>
      <c r="Z29" s="5">
        <f>(MONTH([1]C.1项目融资信息!$E$6)-1)*[1]C.1项目融资信息!$D$6*[1]C.1项目融资信息!$H$6/12</f>
        <v>123.030666666667</v>
      </c>
      <c r="AA29" s="5">
        <v>0</v>
      </c>
    </row>
    <row r="30" ht="16.5" spans="1:27">
      <c r="A30" s="3">
        <v>4</v>
      </c>
      <c r="B30" s="3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6.5" spans="1:27">
      <c r="A31" s="3" t="s">
        <v>40</v>
      </c>
      <c r="B31" s="3" t="s">
        <v>6</v>
      </c>
      <c r="C31" s="5">
        <v>0</v>
      </c>
      <c r="D31" s="5">
        <v>0</v>
      </c>
      <c r="E31" s="5">
        <v>0</v>
      </c>
      <c r="F31" s="5">
        <v>0</v>
      </c>
      <c r="G31" s="5">
        <f t="shared" ref="G31:AA31" si="9">(F35)</f>
        <v>0</v>
      </c>
      <c r="H31" s="5">
        <f t="shared" si="9"/>
        <v>7530</v>
      </c>
      <c r="I31" s="5">
        <f t="shared" si="9"/>
        <v>7530</v>
      </c>
      <c r="J31" s="5">
        <f t="shared" si="9"/>
        <v>7530</v>
      </c>
      <c r="K31" s="5">
        <f t="shared" si="9"/>
        <v>7530</v>
      </c>
      <c r="L31" s="5">
        <f t="shared" si="9"/>
        <v>7530</v>
      </c>
      <c r="M31" s="5">
        <f t="shared" si="9"/>
        <v>7530</v>
      </c>
      <c r="N31" s="5">
        <f t="shared" si="9"/>
        <v>7530</v>
      </c>
      <c r="O31" s="5">
        <f t="shared" si="9"/>
        <v>7530</v>
      </c>
      <c r="P31" s="5">
        <f t="shared" si="9"/>
        <v>7530</v>
      </c>
      <c r="Q31" s="5">
        <f t="shared" si="9"/>
        <v>7530</v>
      </c>
      <c r="R31" s="5">
        <f t="shared" si="9"/>
        <v>7530</v>
      </c>
      <c r="S31" s="5">
        <f t="shared" si="9"/>
        <v>7530</v>
      </c>
      <c r="T31" s="5">
        <f t="shared" si="9"/>
        <v>7530</v>
      </c>
      <c r="U31" s="5">
        <f t="shared" si="9"/>
        <v>7530</v>
      </c>
      <c r="V31" s="5">
        <f t="shared" si="9"/>
        <v>7530</v>
      </c>
      <c r="W31" s="5">
        <f t="shared" si="9"/>
        <v>7530</v>
      </c>
      <c r="X31" s="5">
        <f t="shared" si="9"/>
        <v>7530</v>
      </c>
      <c r="Y31" s="5">
        <f t="shared" si="9"/>
        <v>7530</v>
      </c>
      <c r="Z31" s="5">
        <f t="shared" si="9"/>
        <v>7530</v>
      </c>
      <c r="AA31" s="5">
        <f t="shared" si="9"/>
        <v>7530</v>
      </c>
    </row>
    <row r="32" ht="16.5" spans="1:27">
      <c r="A32" s="3" t="s">
        <v>41</v>
      </c>
      <c r="B32" s="3" t="s">
        <v>8</v>
      </c>
      <c r="C32" s="5">
        <f t="shared" ref="C32:C34" si="10">(SUM(G32:AA32))</f>
        <v>10722.72</v>
      </c>
      <c r="D32" s="5">
        <v>0</v>
      </c>
      <c r="E32" s="5">
        <v>0</v>
      </c>
      <c r="F32" s="5">
        <v>0</v>
      </c>
      <c r="G32" s="5">
        <f t="shared" ref="G32:AA32" si="11">(G33+G34)</f>
        <v>0</v>
      </c>
      <c r="H32" s="5">
        <f t="shared" si="11"/>
        <v>159.636</v>
      </c>
      <c r="I32" s="5">
        <f t="shared" si="11"/>
        <v>159.636</v>
      </c>
      <c r="J32" s="5">
        <f t="shared" si="11"/>
        <v>159.636</v>
      </c>
      <c r="K32" s="5">
        <f t="shared" si="11"/>
        <v>159.636</v>
      </c>
      <c r="L32" s="5">
        <f t="shared" si="11"/>
        <v>159.636</v>
      </c>
      <c r="M32" s="5">
        <f t="shared" si="11"/>
        <v>159.636</v>
      </c>
      <c r="N32" s="5">
        <f t="shared" si="11"/>
        <v>159.636</v>
      </c>
      <c r="O32" s="5">
        <f t="shared" si="11"/>
        <v>159.636</v>
      </c>
      <c r="P32" s="5">
        <f t="shared" si="11"/>
        <v>159.636</v>
      </c>
      <c r="Q32" s="5">
        <f t="shared" si="11"/>
        <v>159.636</v>
      </c>
      <c r="R32" s="5">
        <f t="shared" si="11"/>
        <v>159.636</v>
      </c>
      <c r="S32" s="5">
        <f t="shared" si="11"/>
        <v>159.636</v>
      </c>
      <c r="T32" s="5">
        <f t="shared" si="11"/>
        <v>159.636</v>
      </c>
      <c r="U32" s="5">
        <f t="shared" si="11"/>
        <v>159.636</v>
      </c>
      <c r="V32" s="5">
        <f t="shared" si="11"/>
        <v>159.636</v>
      </c>
      <c r="W32" s="5">
        <f t="shared" si="11"/>
        <v>159.636</v>
      </c>
      <c r="X32" s="5">
        <f t="shared" si="11"/>
        <v>159.636</v>
      </c>
      <c r="Y32" s="5">
        <f t="shared" si="11"/>
        <v>159.636</v>
      </c>
      <c r="Z32" s="5">
        <f t="shared" si="11"/>
        <v>159.636</v>
      </c>
      <c r="AA32" s="5">
        <f t="shared" si="11"/>
        <v>7689.636</v>
      </c>
    </row>
    <row r="33" ht="16.5" spans="1:27">
      <c r="A33" s="3" t="s">
        <v>42</v>
      </c>
      <c r="B33" s="3" t="s">
        <v>10</v>
      </c>
      <c r="C33" s="5">
        <f t="shared" si="10"/>
        <v>7530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f>([1]C.1项目融资信息!$D$7)</f>
        <v>7530</v>
      </c>
    </row>
    <row r="34" ht="16.5" spans="1:27">
      <c r="A34" s="3" t="s">
        <v>43</v>
      </c>
      <c r="B34" s="3" t="s">
        <v>12</v>
      </c>
      <c r="C34" s="5">
        <f t="shared" si="10"/>
        <v>3192.72</v>
      </c>
      <c r="D34" s="5">
        <v>0</v>
      </c>
      <c r="E34" s="5">
        <v>0</v>
      </c>
      <c r="F34" s="5">
        <v>0</v>
      </c>
      <c r="G34" s="5">
        <v>0</v>
      </c>
      <c r="H34" s="5">
        <f>((H35+H33)*[1]C.1项目融资信息!$H$7)</f>
        <v>159.636</v>
      </c>
      <c r="I34" s="5">
        <f>((I35+I33)*[1]C.1项目融资信息!$H$7)</f>
        <v>159.636</v>
      </c>
      <c r="J34" s="5">
        <f>((J35+J33)*[1]C.1项目融资信息!$H$7)</f>
        <v>159.636</v>
      </c>
      <c r="K34" s="5">
        <f>((K35+K33)*[1]C.1项目融资信息!$H$7)</f>
        <v>159.636</v>
      </c>
      <c r="L34" s="5">
        <f>((L35+L33)*[1]C.1项目融资信息!$H$7)</f>
        <v>159.636</v>
      </c>
      <c r="M34" s="5">
        <f>((M35+M33)*[1]C.1项目融资信息!$H$7)</f>
        <v>159.636</v>
      </c>
      <c r="N34" s="5">
        <f>((N35+N33)*[1]C.1项目融资信息!$H$7)</f>
        <v>159.636</v>
      </c>
      <c r="O34" s="5">
        <f>((O35+O33)*[1]C.1项目融资信息!$H$7)</f>
        <v>159.636</v>
      </c>
      <c r="P34" s="5">
        <f>((P35+P33)*[1]C.1项目融资信息!$H$7)</f>
        <v>159.636</v>
      </c>
      <c r="Q34" s="5">
        <f>((Q35+Q33)*[1]C.1项目融资信息!$H$7)</f>
        <v>159.636</v>
      </c>
      <c r="R34" s="5">
        <f>((R35+R33)*[1]C.1项目融资信息!$H$7)</f>
        <v>159.636</v>
      </c>
      <c r="S34" s="5">
        <f>((S35+S33)*[1]C.1项目融资信息!$H$7)</f>
        <v>159.636</v>
      </c>
      <c r="T34" s="5">
        <f>((T35+T33)*[1]C.1项目融资信息!$H$7)</f>
        <v>159.636</v>
      </c>
      <c r="U34" s="5">
        <f>((U35+U33)*[1]C.1项目融资信息!$H$7)</f>
        <v>159.636</v>
      </c>
      <c r="V34" s="5">
        <f>((V35+V33)*[1]C.1项目融资信息!$H$7)</f>
        <v>159.636</v>
      </c>
      <c r="W34" s="5">
        <f>((W35+W33)*[1]C.1项目融资信息!$H$7)</f>
        <v>159.636</v>
      </c>
      <c r="X34" s="5">
        <f>((X35+X33)*[1]C.1项目融资信息!$H$7)</f>
        <v>159.636</v>
      </c>
      <c r="Y34" s="5">
        <f>((Y35+Y33)*[1]C.1项目融资信息!$H$7)</f>
        <v>159.636</v>
      </c>
      <c r="Z34" s="5">
        <f>((Z35+Z33)*[1]C.1项目融资信息!$H$7)</f>
        <v>159.636</v>
      </c>
      <c r="AA34" s="5">
        <f>((AA35+AA33)*[1]C.1项目融资信息!$H$7)</f>
        <v>159.636</v>
      </c>
    </row>
    <row r="35" ht="16.5" spans="1:27">
      <c r="A35" s="3" t="s">
        <v>44</v>
      </c>
      <c r="B35" s="3" t="s">
        <v>14</v>
      </c>
      <c r="C35" s="5">
        <v>0</v>
      </c>
      <c r="D35" s="5">
        <v>0</v>
      </c>
      <c r="E35" s="5">
        <v>0</v>
      </c>
      <c r="F35" s="5">
        <v>0</v>
      </c>
      <c r="G35" s="5">
        <f>(G31+[1]C.2项目每年借款信息!$F$6-G33)</f>
        <v>7530</v>
      </c>
      <c r="H35" s="5">
        <f>(H31+[1]C.2项目每年借款信息!$G$6-H33)</f>
        <v>7530</v>
      </c>
      <c r="I35" s="5">
        <f>(I31+[1]C.2项目每年借款信息!$H$6-I33)</f>
        <v>7530</v>
      </c>
      <c r="J35" s="5">
        <f>(J31+[1]C.2项目每年借款信息!$I$6-J33)</f>
        <v>7530</v>
      </c>
      <c r="K35" s="5">
        <f>(K31+[1]C.2项目每年借款信息!$J$6-K33)</f>
        <v>7530</v>
      </c>
      <c r="L35" s="5">
        <f>(L31+[1]C.2项目每年借款信息!$K$6-L33)</f>
        <v>7530</v>
      </c>
      <c r="M35" s="5">
        <f>(M31+[1]C.2项目每年借款信息!$L$6-M33)</f>
        <v>7530</v>
      </c>
      <c r="N35" s="5">
        <f>(N31+[1]C.2项目每年借款信息!$M$6-N33)</f>
        <v>7530</v>
      </c>
      <c r="O35" s="5">
        <f>(O31+[1]C.2项目每年借款信息!$N$6-O33)</f>
        <v>7530</v>
      </c>
      <c r="P35" s="5">
        <f>(P31+[1]C.2项目每年借款信息!$O$6-P33)</f>
        <v>7530</v>
      </c>
      <c r="Q35" s="5">
        <f>(Q31+[1]C.2项目每年借款信息!$P$6-Q33)</f>
        <v>7530</v>
      </c>
      <c r="R35" s="5">
        <f>(R31+[1]C.2项目每年借款信息!$Q$6-R33)</f>
        <v>7530</v>
      </c>
      <c r="S35" s="5">
        <f>(S31+[1]C.2项目每年借款信息!$R$6-S33)</f>
        <v>7530</v>
      </c>
      <c r="T35" s="5">
        <f>(T31+[1]C.2项目每年借款信息!$S$6-T33)</f>
        <v>7530</v>
      </c>
      <c r="U35" s="5">
        <f>(U31+[1]C.2项目每年借款信息!$T$6-U33)</f>
        <v>7530</v>
      </c>
      <c r="V35" s="5">
        <f>(V31+[1]C.2项目每年借款信息!$U$6-V33)</f>
        <v>7530</v>
      </c>
      <c r="W35" s="5">
        <f>(W31+[1]C.2项目每年借款信息!$V$6-W33)</f>
        <v>7530</v>
      </c>
      <c r="X35" s="5">
        <f>(X31+[1]C.2项目每年借款信息!$W$6-X33)</f>
        <v>7530</v>
      </c>
      <c r="Y35" s="5">
        <f>(Y31+[1]C.2项目每年借款信息!$X$6-Y33)</f>
        <v>7530</v>
      </c>
      <c r="Z35" s="5">
        <f>(Z31+[1]C.2项目每年借款信息!$Y$6-Z33)</f>
        <v>7530</v>
      </c>
      <c r="AA35" s="5">
        <f>(AA31+[1]C.2项目每年借款信息!$Z$6-AA33)</f>
        <v>0</v>
      </c>
    </row>
    <row r="36" ht="16.5" spans="1:27">
      <c r="A36" s="3" t="s">
        <v>45</v>
      </c>
      <c r="B36" s="3" t="s">
        <v>16</v>
      </c>
      <c r="C36" s="5">
        <f>(SUM(G36:AA36))</f>
        <v>0.536136</v>
      </c>
      <c r="D36" s="5">
        <v>0</v>
      </c>
      <c r="E36" s="5">
        <v>0</v>
      </c>
      <c r="F36" s="5">
        <v>0</v>
      </c>
      <c r="G36" s="5">
        <f>(G32*[1]A财务假设!$D$18)</f>
        <v>0</v>
      </c>
      <c r="H36" s="5">
        <f>(H32*[1]A财务假设!$D$18)</f>
        <v>0.0079818</v>
      </c>
      <c r="I36" s="5">
        <f>(I32*[1]A财务假设!$D$18)</f>
        <v>0.0079818</v>
      </c>
      <c r="J36" s="5">
        <f>(J32*[1]A财务假设!$D$18)</f>
        <v>0.0079818</v>
      </c>
      <c r="K36" s="5">
        <f>(K32*[1]A财务假设!$D$18)</f>
        <v>0.0079818</v>
      </c>
      <c r="L36" s="5">
        <f>(L32*[1]A财务假设!$D$18)</f>
        <v>0.0079818</v>
      </c>
      <c r="M36" s="5">
        <f>(M32*[1]A财务假设!$D$18)</f>
        <v>0.0079818</v>
      </c>
      <c r="N36" s="5">
        <f>(N32*[1]A财务假设!$D$18)</f>
        <v>0.0079818</v>
      </c>
      <c r="O36" s="5">
        <f>(O32*[1]A财务假设!$D$18)</f>
        <v>0.0079818</v>
      </c>
      <c r="P36" s="5">
        <f>(P32*[1]A财务假设!$D$18)</f>
        <v>0.0079818</v>
      </c>
      <c r="Q36" s="5">
        <f>(Q32*[1]A财务假设!$D$18)</f>
        <v>0.0079818</v>
      </c>
      <c r="R36" s="5">
        <f>(R32*[1]A财务假设!$D$18)</f>
        <v>0.0079818</v>
      </c>
      <c r="S36" s="5">
        <f>(S32*[1]A财务假设!$D$18)</f>
        <v>0.0079818</v>
      </c>
      <c r="T36" s="5">
        <f>(T32*[1]A财务假设!$D$18)</f>
        <v>0.0079818</v>
      </c>
      <c r="U36" s="5">
        <f>(U32*[1]A财务假设!$D$18)</f>
        <v>0.0079818</v>
      </c>
      <c r="V36" s="5">
        <f>(V32*[1]A财务假设!$D$18)</f>
        <v>0.0079818</v>
      </c>
      <c r="W36" s="5">
        <f>(W32*[1]A财务假设!$D$18)</f>
        <v>0.0079818</v>
      </c>
      <c r="X36" s="5">
        <f>(X32*[1]A财务假设!$D$18)</f>
        <v>0.0079818</v>
      </c>
      <c r="Y36" s="5">
        <f>(Y32*[1]A财务假设!$D$18)</f>
        <v>0.0079818</v>
      </c>
      <c r="Z36" s="5">
        <f>(Z32*[1]A财务假设!$D$18)</f>
        <v>0.0079818</v>
      </c>
      <c r="AA36" s="5">
        <f>(AA32*[1]A财务假设!$D$18)</f>
        <v>0.3844818</v>
      </c>
    </row>
    <row r="37" ht="16.5" spans="1:27">
      <c r="A37" s="3" t="s">
        <v>46</v>
      </c>
      <c r="B37" s="3" t="s">
        <v>18</v>
      </c>
      <c r="C37" s="5">
        <f>(SUM(G37:AA37))</f>
        <v>6.50592</v>
      </c>
      <c r="D37" s="5">
        <v>0</v>
      </c>
      <c r="E37" s="5">
        <v>0</v>
      </c>
      <c r="F37" s="5">
        <v>0</v>
      </c>
      <c r="G37" s="5">
        <f>([1]C.2项目每年借款信息!$F$6*([1]A财务假设!$D$16+[1]A财务假设!$D$17))</f>
        <v>6.50592</v>
      </c>
      <c r="H37" s="5">
        <f>([1]C.2项目每年借款信息!$G$6*([1]A财务假设!$D$16+[1]A财务假设!$D$17))</f>
        <v>0</v>
      </c>
      <c r="I37" s="5">
        <f>([1]C.2项目每年借款信息!$H$6*([1]A财务假设!$D$16+[1]A财务假设!$D$17))</f>
        <v>0</v>
      </c>
      <c r="J37" s="5">
        <f>([1]C.2项目每年借款信息!$I$6*([1]A财务假设!$D$16+[1]A财务假设!$D$17))</f>
        <v>0</v>
      </c>
      <c r="K37" s="5">
        <f>([1]C.2项目每年借款信息!$J$6*([1]A财务假设!$D$16+[1]A财务假设!$D$17))</f>
        <v>0</v>
      </c>
      <c r="L37" s="5">
        <f>([1]C.2项目每年借款信息!$K$6*([1]A财务假设!$D$16+[1]A财务假设!$D$17))</f>
        <v>0</v>
      </c>
      <c r="M37" s="5">
        <f>([1]C.2项目每年借款信息!$L$6*([1]A财务假设!$D$16+[1]A财务假设!$D$17))</f>
        <v>0</v>
      </c>
      <c r="N37" s="5">
        <f>([1]C.2项目每年借款信息!$M$6*([1]A财务假设!$D$16+[1]A财务假设!$D$17))</f>
        <v>0</v>
      </c>
      <c r="O37" s="5">
        <f>([1]C.2项目每年借款信息!$N$6*([1]A财务假设!$D$16+[1]A财务假设!$D$17))</f>
        <v>0</v>
      </c>
      <c r="P37" s="5">
        <f>([1]C.2项目每年借款信息!$O$6*([1]A财务假设!$D$16+[1]A财务假设!$D$17))</f>
        <v>0</v>
      </c>
      <c r="Q37" s="5">
        <f>([1]C.2项目每年借款信息!$P$6*([1]A财务假设!$D$16+[1]A财务假设!$D$17))</f>
        <v>0</v>
      </c>
      <c r="R37" s="5">
        <f>([1]C.2项目每年借款信息!$Q$6*([1]A财务假设!$D$16+[1]A财务假设!$D$17))</f>
        <v>0</v>
      </c>
      <c r="S37" s="5">
        <f>([1]C.2项目每年借款信息!$R$6*([1]A财务假设!$D$16+[1]A财务假设!$D$17))</f>
        <v>0</v>
      </c>
      <c r="T37" s="5">
        <f>([1]C.2项目每年借款信息!$S$6*([1]A财务假设!$D$16+[1]A财务假设!$D$17))</f>
        <v>0</v>
      </c>
      <c r="U37" s="5">
        <f>([1]C.2项目每年借款信息!$T$6*([1]A财务假设!$D$16+[1]A财务假设!$D$17))</f>
        <v>0</v>
      </c>
      <c r="V37" s="5">
        <f>([1]C.2项目每年借款信息!$U$6*([1]A财务假设!$D$16+[1]A财务假设!$D$17))</f>
        <v>0</v>
      </c>
      <c r="W37" s="5">
        <f>([1]C.2项目每年借款信息!$V$6*([1]A财务假设!$D$16+[1]A财务假设!$D$17))</f>
        <v>0</v>
      </c>
      <c r="X37" s="5">
        <f>([1]C.2项目每年借款信息!$W$6*([1]A财务假设!$D$16+[1]A财务假设!$D$17))</f>
        <v>0</v>
      </c>
      <c r="Y37" s="5">
        <f>([1]C.2项目每年借款信息!$X$6*([1]A财务假设!$D$16+[1]A财务假设!$D$17))</f>
        <v>0</v>
      </c>
      <c r="Z37" s="5">
        <f>([1]C.2项目每年借款信息!$Y$6*([1]A财务假设!$D$16+[1]A财务假设!$D$17))</f>
        <v>0</v>
      </c>
      <c r="AA37" s="5">
        <f>([1]C.2项目每年借款信息!$Z$6*([1]A财务假设!$D$16+[1]A财务假设!$D$17))</f>
        <v>0</v>
      </c>
    </row>
    <row r="38" ht="16.5" spans="1:27">
      <c r="A38" s="3" t="s">
        <v>47</v>
      </c>
      <c r="B38" s="3" t="s">
        <v>20</v>
      </c>
      <c r="C38" s="5">
        <v>0</v>
      </c>
      <c r="D38" s="5">
        <v>0</v>
      </c>
      <c r="E38" s="5">
        <v>0</v>
      </c>
      <c r="F38" s="5">
        <v>0</v>
      </c>
      <c r="G38" s="5">
        <f>(IF(($G$2-YEAR([1]C.1项目融资信息!$E$7))=0,(12-MONTH([1]C.1项目融资信息!$E$7)+1)*[1]C.1项目融资信息!$D$7*[1]C.1项目融资信息!$H$7/12,[1]C.1项目融资信息!$D$7*[1]C.1项目融资信息!$H$7))</f>
        <v>53.212</v>
      </c>
      <c r="H38" s="5">
        <f>(IF(($H$2-YEAR([1]C.1项目融资信息!$E$7))=0,(12-MONTH([1]C.1项目融资信息!$E$7)+1)*[1]C.1项目融资信息!$D$7*[1]C.1项目融资信息!$H$7/12,[1]C.1项目融资信息!$D$7*[1]C.1项目融资信息!$H$7))</f>
        <v>159.636</v>
      </c>
      <c r="I38" s="5">
        <f>(IF(($I$2-YEAR([1]C.1项目融资信息!$E$7))=0,(12-MONTH([1]C.1项目融资信息!$E$7)+1)*[1]C.1项目融资信息!$D$7*[1]C.1项目融资信息!$H$7/12,[1]C.1项目融资信息!$D$7*[1]C.1项目融资信息!$H$7))</f>
        <v>159.636</v>
      </c>
      <c r="J38" s="5">
        <f>(IF(($J$2-YEAR([1]C.1项目融资信息!$E$7))=0,(12-MONTH([1]C.1项目融资信息!$E$7)+1)*[1]C.1项目融资信息!$D$7*[1]C.1项目融资信息!$H$7/12,[1]C.1项目融资信息!$D$7*[1]C.1项目融资信息!$H$7))</f>
        <v>159.636</v>
      </c>
      <c r="K38" s="5">
        <f>(IF(($K$2-YEAR([1]C.1项目融资信息!$E$7))=0,(12-MONTH([1]C.1项目融资信息!$E$7)+1)*[1]C.1项目融资信息!$D$7*[1]C.1项目融资信息!$H$7/12,[1]C.1项目融资信息!$D$7*[1]C.1项目融资信息!$H$7))</f>
        <v>159.636</v>
      </c>
      <c r="L38" s="5">
        <f>(IF(($L$2-YEAR([1]C.1项目融资信息!$E$7))=0,(12-MONTH([1]C.1项目融资信息!$E$7)+1)*[1]C.1项目融资信息!$D$7*[1]C.1项目融资信息!$H$7/12,[1]C.1项目融资信息!$D$7*[1]C.1项目融资信息!$H$7))</f>
        <v>159.636</v>
      </c>
      <c r="M38" s="5">
        <f>(IF(($M$2-YEAR([1]C.1项目融资信息!$E$7))=0,(12-MONTH([1]C.1项目融资信息!$E$7)+1)*[1]C.1项目融资信息!$D$7*[1]C.1项目融资信息!$H$7/12,[1]C.1项目融资信息!$D$7*[1]C.1项目融资信息!$H$7))</f>
        <v>159.636</v>
      </c>
      <c r="N38" s="5">
        <f>(IF(($N$2-YEAR([1]C.1项目融资信息!$E$7))=0,(12-MONTH([1]C.1项目融资信息!$E$7)+1)*[1]C.1项目融资信息!$D$7*[1]C.1项目融资信息!$H$7/12,[1]C.1项目融资信息!$D$7*[1]C.1项目融资信息!$H$7))</f>
        <v>159.636</v>
      </c>
      <c r="O38" s="5">
        <f>(IF(($O$2-YEAR([1]C.1项目融资信息!$E$7))=0,(12-MONTH([1]C.1项目融资信息!$E$7)+1)*[1]C.1项目融资信息!$D$7*[1]C.1项目融资信息!$H$7/12,[1]C.1项目融资信息!$D$7*[1]C.1项目融资信息!$H$7))</f>
        <v>159.636</v>
      </c>
      <c r="P38" s="5">
        <f>(IF(($P$2-YEAR([1]C.1项目融资信息!$E$7))=0,(12-MONTH([1]C.1项目融资信息!$E$7)+1)*[1]C.1项目融资信息!$D$7*[1]C.1项目融资信息!$H$7/12,[1]C.1项目融资信息!$D$7*[1]C.1项目融资信息!$H$7))</f>
        <v>159.636</v>
      </c>
      <c r="Q38" s="5">
        <f>(IF(($Q$2-YEAR([1]C.1项目融资信息!$E$7))=0,(12-MONTH([1]C.1项目融资信息!$E$7)+1)*[1]C.1项目融资信息!$D$7*[1]C.1项目融资信息!$H$7/12,[1]C.1项目融资信息!$D$7*[1]C.1项目融资信息!$H$7))</f>
        <v>159.636</v>
      </c>
      <c r="R38" s="5">
        <f>(IF(($R$2-YEAR([1]C.1项目融资信息!$E$7))=0,(12-MONTH([1]C.1项目融资信息!$E$7)+1)*[1]C.1项目融资信息!$D$7*[1]C.1项目融资信息!$H$7/12,[1]C.1项目融资信息!$D$7*[1]C.1项目融资信息!$H$7))</f>
        <v>159.636</v>
      </c>
      <c r="S38" s="5">
        <f>(IF(($S$2-YEAR([1]C.1项目融资信息!$E$7))=0,(12-MONTH([1]C.1项目融资信息!$E$7)+1)*[1]C.1项目融资信息!$D$7*[1]C.1项目融资信息!$H$7/12,[1]C.1项目融资信息!$D$7*[1]C.1项目融资信息!$H$7))</f>
        <v>159.636</v>
      </c>
      <c r="T38" s="5">
        <f>(IF(($T$2-YEAR([1]C.1项目融资信息!$E$7))=0,(12-MONTH([1]C.1项目融资信息!$E$7)+1)*[1]C.1项目融资信息!$D$7*[1]C.1项目融资信息!$H$7/12,[1]C.1项目融资信息!$D$7*[1]C.1项目融资信息!$H$7))</f>
        <v>159.636</v>
      </c>
      <c r="U38" s="5">
        <f>(IF(($U$2-YEAR([1]C.1项目融资信息!$E$7))=0,(12-MONTH([1]C.1项目融资信息!$E$7)+1)*[1]C.1项目融资信息!$D$7*[1]C.1项目融资信息!$H$7/12,[1]C.1项目融资信息!$D$7*[1]C.1项目融资信息!$H$7))</f>
        <v>159.636</v>
      </c>
      <c r="V38" s="5">
        <f>(IF(($V$2-YEAR([1]C.1项目融资信息!$E$7))=0,(12-MONTH([1]C.1项目融资信息!$E$7)+1)*[1]C.1项目融资信息!$D$7*[1]C.1项目融资信息!$H$7/12,[1]C.1项目融资信息!$D$7*[1]C.1项目融资信息!$H$7))</f>
        <v>159.636</v>
      </c>
      <c r="W38" s="5">
        <f>(IF(($W$2-YEAR([1]C.1项目融资信息!$E$7))=0,(12-MONTH([1]C.1项目融资信息!$E$7)+1)*[1]C.1项目融资信息!$D$7*[1]C.1项目融资信息!$H$7/12,[1]C.1项目融资信息!$D$7*[1]C.1项目融资信息!$H$7))</f>
        <v>159.636</v>
      </c>
      <c r="X38" s="5">
        <f>(IF(($X$2-YEAR([1]C.1项目融资信息!$E$7))=0,(12-MONTH([1]C.1项目融资信息!$E$7)+1)*[1]C.1项目融资信息!$D$7*[1]C.1项目融资信息!$H$7/12,[1]C.1项目融资信息!$D$7*[1]C.1项目融资信息!$H$7))</f>
        <v>159.636</v>
      </c>
      <c r="Y38" s="5">
        <f>(IF(($Y$2-YEAR([1]C.1项目融资信息!$E$7))=0,(12-MONTH([1]C.1项目融资信息!$E$7)+1)*[1]C.1项目融资信息!$D$7*[1]C.1项目融资信息!$H$7/12,[1]C.1项目融资信息!$D$7*[1]C.1项目融资信息!$H$7))</f>
        <v>159.636</v>
      </c>
      <c r="Z38" s="5">
        <f>(IF(($Z$2-YEAR([1]C.1项目融资信息!$E$7))=0,(12-MONTH([1]C.1项目融资信息!$E$7)+1)*[1]C.1项目融资信息!$D$7*[1]C.1项目融资信息!$H$7/12,[1]C.1项目融资信息!$D$7*[1]C.1项目融资信息!$H$7))</f>
        <v>159.636</v>
      </c>
      <c r="AA38" s="5">
        <f>(MONTH([1]C.1项目融资信息!$E$7)-1)*[1]C.1项目融资信息!$D$7*[1]C.1项目融资信息!$H$7/12</f>
        <v>106.424</v>
      </c>
    </row>
    <row r="39" ht="16.5" spans="1:27">
      <c r="A39" s="3">
        <v>5</v>
      </c>
      <c r="B39" s="3" t="s">
        <v>48</v>
      </c>
      <c r="C39" s="5">
        <f>([1]C.1项目融资信息!$D$4+[1]C.1项目融资信息!$D$5+[1]C.1项目融资信息!$D$6+[1]C.1项目融资信息!$D$7)</f>
        <v>29000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6.5" spans="1:27">
      <c r="A40" s="3" t="s">
        <v>49</v>
      </c>
      <c r="B40" s="3" t="s">
        <v>6</v>
      </c>
      <c r="C40" s="5">
        <v>0</v>
      </c>
      <c r="D40" s="5">
        <f t="shared" ref="D40:AA40" si="12">(D4+D13+D22+D31)</f>
        <v>0</v>
      </c>
      <c r="E40" s="5">
        <f t="shared" si="12"/>
        <v>1175</v>
      </c>
      <c r="F40" s="5">
        <f t="shared" si="12"/>
        <v>12765</v>
      </c>
      <c r="G40" s="5">
        <f t="shared" si="12"/>
        <v>21470</v>
      </c>
      <c r="H40" s="5">
        <f t="shared" si="12"/>
        <v>29000</v>
      </c>
      <c r="I40" s="5">
        <f t="shared" si="12"/>
        <v>29000</v>
      </c>
      <c r="J40" s="5">
        <f t="shared" si="12"/>
        <v>29000</v>
      </c>
      <c r="K40" s="5">
        <f t="shared" si="12"/>
        <v>29000</v>
      </c>
      <c r="L40" s="5">
        <f t="shared" si="12"/>
        <v>29000</v>
      </c>
      <c r="M40" s="5">
        <f t="shared" si="12"/>
        <v>29000</v>
      </c>
      <c r="N40" s="5">
        <f t="shared" si="12"/>
        <v>29000</v>
      </c>
      <c r="O40" s="5">
        <f t="shared" si="12"/>
        <v>29000</v>
      </c>
      <c r="P40" s="5">
        <f t="shared" si="12"/>
        <v>29000</v>
      </c>
      <c r="Q40" s="5">
        <f t="shared" si="12"/>
        <v>29000</v>
      </c>
      <c r="R40" s="5">
        <f t="shared" si="12"/>
        <v>29000</v>
      </c>
      <c r="S40" s="5">
        <f t="shared" si="12"/>
        <v>29000</v>
      </c>
      <c r="T40" s="5">
        <f t="shared" si="12"/>
        <v>29000</v>
      </c>
      <c r="U40" s="5">
        <f t="shared" si="12"/>
        <v>29000</v>
      </c>
      <c r="V40" s="5">
        <f t="shared" si="12"/>
        <v>29000</v>
      </c>
      <c r="W40" s="5">
        <f t="shared" si="12"/>
        <v>29000</v>
      </c>
      <c r="X40" s="5">
        <f t="shared" si="12"/>
        <v>29000</v>
      </c>
      <c r="Y40" s="5">
        <f t="shared" si="12"/>
        <v>27825</v>
      </c>
      <c r="Z40" s="5">
        <f t="shared" si="12"/>
        <v>16235</v>
      </c>
      <c r="AA40" s="5">
        <f t="shared" si="12"/>
        <v>7530</v>
      </c>
    </row>
    <row r="41" ht="16.5" spans="1:27">
      <c r="A41" s="3" t="s">
        <v>50</v>
      </c>
      <c r="B41" s="3" t="s">
        <v>8</v>
      </c>
      <c r="C41" s="5">
        <f t="shared" ref="C41:C43" si="13">(SUM(D41:AA41))</f>
        <v>41296</v>
      </c>
      <c r="D41" s="5">
        <f t="shared" ref="D41:AA41" si="14">(D5+D14+D23+D32)</f>
        <v>0</v>
      </c>
      <c r="E41" s="5">
        <f t="shared" si="14"/>
        <v>24.91</v>
      </c>
      <c r="F41" s="5">
        <f t="shared" si="14"/>
        <v>270.618</v>
      </c>
      <c r="G41" s="5">
        <f t="shared" si="14"/>
        <v>455.164</v>
      </c>
      <c r="H41" s="5">
        <f t="shared" si="14"/>
        <v>614.8</v>
      </c>
      <c r="I41" s="5">
        <f t="shared" si="14"/>
        <v>614.8</v>
      </c>
      <c r="J41" s="5">
        <f t="shared" si="14"/>
        <v>614.8</v>
      </c>
      <c r="K41" s="5">
        <f t="shared" si="14"/>
        <v>614.8</v>
      </c>
      <c r="L41" s="5">
        <f t="shared" si="14"/>
        <v>614.8</v>
      </c>
      <c r="M41" s="5">
        <f t="shared" si="14"/>
        <v>614.8</v>
      </c>
      <c r="N41" s="5">
        <f t="shared" si="14"/>
        <v>614.8</v>
      </c>
      <c r="O41" s="5">
        <f t="shared" si="14"/>
        <v>614.8</v>
      </c>
      <c r="P41" s="5">
        <f t="shared" si="14"/>
        <v>614.8</v>
      </c>
      <c r="Q41" s="5">
        <f t="shared" si="14"/>
        <v>614.8</v>
      </c>
      <c r="R41" s="5">
        <f t="shared" si="14"/>
        <v>614.8</v>
      </c>
      <c r="S41" s="5">
        <f t="shared" si="14"/>
        <v>614.8</v>
      </c>
      <c r="T41" s="5">
        <f t="shared" si="14"/>
        <v>614.8</v>
      </c>
      <c r="U41" s="5">
        <f t="shared" si="14"/>
        <v>614.8</v>
      </c>
      <c r="V41" s="5">
        <f t="shared" si="14"/>
        <v>614.8</v>
      </c>
      <c r="W41" s="5">
        <f t="shared" si="14"/>
        <v>614.8</v>
      </c>
      <c r="X41" s="5">
        <f t="shared" si="14"/>
        <v>1789.8</v>
      </c>
      <c r="Y41" s="5">
        <f t="shared" si="14"/>
        <v>12179.89</v>
      </c>
      <c r="Z41" s="5">
        <f t="shared" si="14"/>
        <v>9049.182</v>
      </c>
      <c r="AA41" s="5">
        <f t="shared" si="14"/>
        <v>7689.636</v>
      </c>
    </row>
    <row r="42" ht="16.5" spans="1:27">
      <c r="A42" s="3" t="s">
        <v>51</v>
      </c>
      <c r="B42" s="3" t="s">
        <v>10</v>
      </c>
      <c r="C42" s="5">
        <f t="shared" si="13"/>
        <v>29000</v>
      </c>
      <c r="D42" s="5">
        <f t="shared" ref="D42:AA42" si="15">(D6+D15+D24+D33)</f>
        <v>0</v>
      </c>
      <c r="E42" s="5">
        <f t="shared" si="15"/>
        <v>0</v>
      </c>
      <c r="F42" s="5">
        <f t="shared" si="15"/>
        <v>0</v>
      </c>
      <c r="G42" s="5">
        <f t="shared" si="15"/>
        <v>0</v>
      </c>
      <c r="H42" s="5">
        <f t="shared" si="15"/>
        <v>0</v>
      </c>
      <c r="I42" s="5">
        <f t="shared" si="15"/>
        <v>0</v>
      </c>
      <c r="J42" s="5">
        <f t="shared" si="15"/>
        <v>0</v>
      </c>
      <c r="K42" s="5">
        <f t="shared" si="15"/>
        <v>0</v>
      </c>
      <c r="L42" s="5">
        <f t="shared" si="15"/>
        <v>0</v>
      </c>
      <c r="M42" s="5">
        <f t="shared" si="15"/>
        <v>0</v>
      </c>
      <c r="N42" s="5">
        <f t="shared" si="15"/>
        <v>0</v>
      </c>
      <c r="O42" s="5">
        <f t="shared" si="15"/>
        <v>0</v>
      </c>
      <c r="P42" s="5">
        <f t="shared" si="15"/>
        <v>0</v>
      </c>
      <c r="Q42" s="5">
        <f t="shared" si="15"/>
        <v>0</v>
      </c>
      <c r="R42" s="5">
        <f t="shared" si="15"/>
        <v>0</v>
      </c>
      <c r="S42" s="5">
        <f t="shared" si="15"/>
        <v>0</v>
      </c>
      <c r="T42" s="5">
        <f t="shared" si="15"/>
        <v>0</v>
      </c>
      <c r="U42" s="5">
        <f t="shared" si="15"/>
        <v>0</v>
      </c>
      <c r="V42" s="5">
        <f t="shared" si="15"/>
        <v>0</v>
      </c>
      <c r="W42" s="5">
        <f t="shared" si="15"/>
        <v>0</v>
      </c>
      <c r="X42" s="5">
        <f t="shared" si="15"/>
        <v>1175</v>
      </c>
      <c r="Y42" s="5">
        <f t="shared" si="15"/>
        <v>11590</v>
      </c>
      <c r="Z42" s="5">
        <f t="shared" si="15"/>
        <v>8705</v>
      </c>
      <c r="AA42" s="5">
        <f t="shared" si="15"/>
        <v>7530</v>
      </c>
    </row>
    <row r="43" ht="16.5" spans="1:27">
      <c r="A43" s="3" t="s">
        <v>52</v>
      </c>
      <c r="B43" s="3" t="s">
        <v>12</v>
      </c>
      <c r="C43" s="5">
        <f t="shared" si="13"/>
        <v>12296</v>
      </c>
      <c r="D43" s="5">
        <f t="shared" ref="D43:AA43" si="16">(D7+D16+D25+D34)</f>
        <v>0</v>
      </c>
      <c r="E43" s="5">
        <f t="shared" si="16"/>
        <v>24.91</v>
      </c>
      <c r="F43" s="5">
        <f t="shared" si="16"/>
        <v>270.618</v>
      </c>
      <c r="G43" s="5">
        <f t="shared" si="16"/>
        <v>455.164</v>
      </c>
      <c r="H43" s="5">
        <f t="shared" si="16"/>
        <v>614.8</v>
      </c>
      <c r="I43" s="5">
        <f t="shared" si="16"/>
        <v>614.8</v>
      </c>
      <c r="J43" s="5">
        <f t="shared" si="16"/>
        <v>614.8</v>
      </c>
      <c r="K43" s="5">
        <f t="shared" si="16"/>
        <v>614.8</v>
      </c>
      <c r="L43" s="5">
        <f t="shared" si="16"/>
        <v>614.8</v>
      </c>
      <c r="M43" s="5">
        <f t="shared" si="16"/>
        <v>614.8</v>
      </c>
      <c r="N43" s="5">
        <f t="shared" si="16"/>
        <v>614.8</v>
      </c>
      <c r="O43" s="5">
        <f t="shared" si="16"/>
        <v>614.8</v>
      </c>
      <c r="P43" s="5">
        <f t="shared" si="16"/>
        <v>614.8</v>
      </c>
      <c r="Q43" s="5">
        <f t="shared" si="16"/>
        <v>614.8</v>
      </c>
      <c r="R43" s="5">
        <f t="shared" si="16"/>
        <v>614.8</v>
      </c>
      <c r="S43" s="5">
        <f t="shared" si="16"/>
        <v>614.8</v>
      </c>
      <c r="T43" s="5">
        <f t="shared" si="16"/>
        <v>614.8</v>
      </c>
      <c r="U43" s="5">
        <f t="shared" si="16"/>
        <v>614.8</v>
      </c>
      <c r="V43" s="5">
        <f t="shared" si="16"/>
        <v>614.8</v>
      </c>
      <c r="W43" s="5">
        <f t="shared" si="16"/>
        <v>614.8</v>
      </c>
      <c r="X43" s="5">
        <f t="shared" si="16"/>
        <v>614.8</v>
      </c>
      <c r="Y43" s="5">
        <f t="shared" si="16"/>
        <v>589.89</v>
      </c>
      <c r="Z43" s="5">
        <f t="shared" si="16"/>
        <v>344.182</v>
      </c>
      <c r="AA43" s="5">
        <f t="shared" si="16"/>
        <v>159.636</v>
      </c>
    </row>
    <row r="44" ht="16.5" spans="1:27">
      <c r="A44" s="3" t="s">
        <v>53</v>
      </c>
      <c r="B44" s="3" t="s">
        <v>14</v>
      </c>
      <c r="C44" s="5">
        <v>0</v>
      </c>
      <c r="D44" s="5">
        <f t="shared" ref="D44:AA44" si="17">(D8+D17+D26+D35)</f>
        <v>1175</v>
      </c>
      <c r="E44" s="5">
        <f t="shared" si="17"/>
        <v>12765</v>
      </c>
      <c r="F44" s="5">
        <f t="shared" si="17"/>
        <v>21470</v>
      </c>
      <c r="G44" s="5">
        <f t="shared" si="17"/>
        <v>29000</v>
      </c>
      <c r="H44" s="5">
        <f t="shared" si="17"/>
        <v>29000</v>
      </c>
      <c r="I44" s="5">
        <f t="shared" si="17"/>
        <v>29000</v>
      </c>
      <c r="J44" s="5">
        <f t="shared" si="17"/>
        <v>29000</v>
      </c>
      <c r="K44" s="5">
        <f t="shared" si="17"/>
        <v>29000</v>
      </c>
      <c r="L44" s="5">
        <f t="shared" si="17"/>
        <v>29000</v>
      </c>
      <c r="M44" s="5">
        <f t="shared" si="17"/>
        <v>29000</v>
      </c>
      <c r="N44" s="5">
        <f t="shared" si="17"/>
        <v>29000</v>
      </c>
      <c r="O44" s="5">
        <f t="shared" si="17"/>
        <v>29000</v>
      </c>
      <c r="P44" s="5">
        <f t="shared" si="17"/>
        <v>29000</v>
      </c>
      <c r="Q44" s="5">
        <f t="shared" si="17"/>
        <v>29000</v>
      </c>
      <c r="R44" s="5">
        <f t="shared" si="17"/>
        <v>29000</v>
      </c>
      <c r="S44" s="5">
        <f t="shared" si="17"/>
        <v>29000</v>
      </c>
      <c r="T44" s="5">
        <f t="shared" si="17"/>
        <v>29000</v>
      </c>
      <c r="U44" s="5">
        <f t="shared" si="17"/>
        <v>29000</v>
      </c>
      <c r="V44" s="5">
        <f t="shared" si="17"/>
        <v>29000</v>
      </c>
      <c r="W44" s="5">
        <f t="shared" si="17"/>
        <v>29000</v>
      </c>
      <c r="X44" s="5">
        <f t="shared" si="17"/>
        <v>27825</v>
      </c>
      <c r="Y44" s="5">
        <f t="shared" si="17"/>
        <v>16235</v>
      </c>
      <c r="Z44" s="5">
        <f t="shared" si="17"/>
        <v>7530</v>
      </c>
      <c r="AA44" s="5">
        <f t="shared" si="17"/>
        <v>0</v>
      </c>
    </row>
    <row r="45" ht="16.5" spans="1:27">
      <c r="A45" s="3" t="s">
        <v>54</v>
      </c>
      <c r="B45" s="3" t="s">
        <v>16</v>
      </c>
      <c r="C45" s="5">
        <f>(SUM(D45:AA45))</f>
        <v>2.0648</v>
      </c>
      <c r="D45" s="5">
        <f t="shared" ref="D45:AA45" si="18">(D9+D18+D27+D36)</f>
        <v>0</v>
      </c>
      <c r="E45" s="5">
        <f t="shared" si="18"/>
        <v>0.0012455</v>
      </c>
      <c r="F45" s="5">
        <f t="shared" si="18"/>
        <v>0.0135309</v>
      </c>
      <c r="G45" s="5">
        <f t="shared" si="18"/>
        <v>0.0227582</v>
      </c>
      <c r="H45" s="5">
        <f t="shared" si="18"/>
        <v>0.03074</v>
      </c>
      <c r="I45" s="5">
        <f t="shared" si="18"/>
        <v>0.03074</v>
      </c>
      <c r="J45" s="5">
        <f t="shared" si="18"/>
        <v>0.03074</v>
      </c>
      <c r="K45" s="5">
        <f t="shared" si="18"/>
        <v>0.03074</v>
      </c>
      <c r="L45" s="5">
        <f t="shared" si="18"/>
        <v>0.03074</v>
      </c>
      <c r="M45" s="5">
        <f t="shared" si="18"/>
        <v>0.03074</v>
      </c>
      <c r="N45" s="5">
        <f t="shared" si="18"/>
        <v>0.03074</v>
      </c>
      <c r="O45" s="5">
        <f t="shared" si="18"/>
        <v>0.03074</v>
      </c>
      <c r="P45" s="5">
        <f t="shared" si="18"/>
        <v>0.03074</v>
      </c>
      <c r="Q45" s="5">
        <f t="shared" si="18"/>
        <v>0.03074</v>
      </c>
      <c r="R45" s="5">
        <f t="shared" si="18"/>
        <v>0.03074</v>
      </c>
      <c r="S45" s="5">
        <f t="shared" si="18"/>
        <v>0.03074</v>
      </c>
      <c r="T45" s="5">
        <f t="shared" si="18"/>
        <v>0.03074</v>
      </c>
      <c r="U45" s="5">
        <f t="shared" si="18"/>
        <v>0.03074</v>
      </c>
      <c r="V45" s="5">
        <f t="shared" si="18"/>
        <v>0.03074</v>
      </c>
      <c r="W45" s="5">
        <f t="shared" si="18"/>
        <v>0.03074</v>
      </c>
      <c r="X45" s="5">
        <f t="shared" si="18"/>
        <v>0.08949</v>
      </c>
      <c r="Y45" s="5">
        <f t="shared" si="18"/>
        <v>0.6089945</v>
      </c>
      <c r="Z45" s="5">
        <f t="shared" si="18"/>
        <v>0.4524591</v>
      </c>
      <c r="AA45" s="5">
        <f t="shared" si="18"/>
        <v>0.3844818</v>
      </c>
    </row>
    <row r="46" ht="16.5" spans="1:27">
      <c r="A46" s="3" t="s">
        <v>55</v>
      </c>
      <c r="B46" s="3" t="s">
        <v>18</v>
      </c>
      <c r="C46" s="5">
        <f>(SUM(D46:AA46))</f>
        <v>25.056</v>
      </c>
      <c r="D46" s="5">
        <f t="shared" ref="D46:AA46" si="19">(D10+D19+D28+D37)</f>
        <v>1.0152</v>
      </c>
      <c r="E46" s="5">
        <f t="shared" si="19"/>
        <v>10.01376</v>
      </c>
      <c r="F46" s="5">
        <f t="shared" si="19"/>
        <v>7.52112</v>
      </c>
      <c r="G46" s="5">
        <f t="shared" si="19"/>
        <v>6.50592</v>
      </c>
      <c r="H46" s="5">
        <f t="shared" si="19"/>
        <v>0</v>
      </c>
      <c r="I46" s="5">
        <f t="shared" si="19"/>
        <v>0</v>
      </c>
      <c r="J46" s="5">
        <f t="shared" si="19"/>
        <v>0</v>
      </c>
      <c r="K46" s="5">
        <f t="shared" si="19"/>
        <v>0</v>
      </c>
      <c r="L46" s="5">
        <f t="shared" si="19"/>
        <v>0</v>
      </c>
      <c r="M46" s="5">
        <f t="shared" si="19"/>
        <v>0</v>
      </c>
      <c r="N46" s="5">
        <f t="shared" si="19"/>
        <v>0</v>
      </c>
      <c r="O46" s="5">
        <f t="shared" si="19"/>
        <v>0</v>
      </c>
      <c r="P46" s="5">
        <f t="shared" si="19"/>
        <v>0</v>
      </c>
      <c r="Q46" s="5">
        <f t="shared" si="19"/>
        <v>0</v>
      </c>
      <c r="R46" s="5">
        <f t="shared" si="19"/>
        <v>0</v>
      </c>
      <c r="S46" s="5">
        <f t="shared" si="19"/>
        <v>0</v>
      </c>
      <c r="T46" s="5">
        <f t="shared" si="19"/>
        <v>0</v>
      </c>
      <c r="U46" s="5">
        <f t="shared" si="19"/>
        <v>0</v>
      </c>
      <c r="V46" s="5">
        <f t="shared" si="19"/>
        <v>0</v>
      </c>
      <c r="W46" s="5">
        <f t="shared" si="19"/>
        <v>0</v>
      </c>
      <c r="X46" s="5">
        <f t="shared" si="19"/>
        <v>0</v>
      </c>
      <c r="Y46" s="5">
        <f t="shared" si="19"/>
        <v>0</v>
      </c>
      <c r="Z46" s="5">
        <f t="shared" si="19"/>
        <v>0</v>
      </c>
      <c r="AA46" s="5">
        <f t="shared" si="19"/>
        <v>0</v>
      </c>
    </row>
    <row r="47" ht="16.5" spans="1:27">
      <c r="A47" s="3" t="s">
        <v>56</v>
      </c>
      <c r="B47" s="3" t="s">
        <v>20</v>
      </c>
      <c r="C47" s="5">
        <v>0</v>
      </c>
      <c r="D47" s="5">
        <f t="shared" ref="D47:AA47" si="20">(D11+D20+D29+D38)</f>
        <v>8.30333333333333</v>
      </c>
      <c r="E47" s="5">
        <f t="shared" si="20"/>
        <v>106.812666666667</v>
      </c>
      <c r="F47" s="5">
        <f t="shared" si="20"/>
        <v>332.133333333333</v>
      </c>
      <c r="G47" s="5">
        <f t="shared" si="20"/>
        <v>508.376</v>
      </c>
      <c r="H47" s="5">
        <f t="shared" si="20"/>
        <v>614.8</v>
      </c>
      <c r="I47" s="5">
        <f t="shared" si="20"/>
        <v>614.8</v>
      </c>
      <c r="J47" s="5">
        <f t="shared" si="20"/>
        <v>614.8</v>
      </c>
      <c r="K47" s="5">
        <f t="shared" si="20"/>
        <v>614.8</v>
      </c>
      <c r="L47" s="5">
        <f t="shared" si="20"/>
        <v>614.8</v>
      </c>
      <c r="M47" s="5">
        <f t="shared" si="20"/>
        <v>614.8</v>
      </c>
      <c r="N47" s="5">
        <f t="shared" si="20"/>
        <v>614.8</v>
      </c>
      <c r="O47" s="5">
        <f t="shared" si="20"/>
        <v>614.8</v>
      </c>
      <c r="P47" s="5">
        <f t="shared" si="20"/>
        <v>614.8</v>
      </c>
      <c r="Q47" s="5">
        <f t="shared" si="20"/>
        <v>614.8</v>
      </c>
      <c r="R47" s="5">
        <f t="shared" si="20"/>
        <v>614.8</v>
      </c>
      <c r="S47" s="5">
        <f t="shared" si="20"/>
        <v>614.8</v>
      </c>
      <c r="T47" s="5">
        <f t="shared" si="20"/>
        <v>614.8</v>
      </c>
      <c r="U47" s="5">
        <f t="shared" si="20"/>
        <v>614.8</v>
      </c>
      <c r="V47" s="5">
        <f t="shared" si="20"/>
        <v>614.8</v>
      </c>
      <c r="W47" s="5">
        <f t="shared" si="20"/>
        <v>614.8</v>
      </c>
      <c r="X47" s="5">
        <f t="shared" si="20"/>
        <v>606.496666666667</v>
      </c>
      <c r="Y47" s="5">
        <f t="shared" si="20"/>
        <v>507.987333333333</v>
      </c>
      <c r="Z47" s="5">
        <f t="shared" si="20"/>
        <v>282.666666666667</v>
      </c>
      <c r="AA47" s="5">
        <f t="shared" si="20"/>
        <v>106.424</v>
      </c>
    </row>
  </sheetData>
  <mergeCells count="1">
    <mergeCell ref="A1:AA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中国通信服务股份有限公司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2025-09-17T09:10:19Z</dcterms:created>
  <dcterms:modified xsi:type="dcterms:W3CDTF">2025-09-17T09:11:46Z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34C931A5ED9945159C40451D7478FDE6_11</vt:lpwstr>
  </property>
  <property fmtid="{D5CDD505-2E9C-101B-9397-08002B2CF9AE}" pid="3" name="KSOProductBuildVer">
    <vt:lpwstr>2052-12.8.2.18205</vt:lpwstr>
  </property>
</Properties>
</file>