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<sst xmlns="http://schemas.openxmlformats.org/spreadsheetml/2006/main" count="18" uniqueCount="18">
  <si>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合计</t>
  </si>
  <si>
    <t>二</t>
  </si>
  <si>
    <t>成本估算</t>
  </si>
  <si>
    <t>人工成本</t>
  </si>
  <si>
    <t>劳务外包</t>
  </si>
  <si>
    <t>营销费用、活动费用</t>
  </si>
  <si>
    <t>夜秀经营性成本</t>
  </si>
  <si>
    <t>办公管理费</t>
  </si>
  <si>
    <t>水电能耗</t>
  </si>
  <si>
    <t>维修保养及其他</t>
  </si>
  <si>
    <t>迭代成本</t>
  </si>
  <si>
    <t>宋彩道租金成本</t>
  </si>
  <si>
    <t>爱梅路&amp;彩陶路租金成本</t>
  </si>
  <si>
    <t>停车场租金成本</t>
  </si>
  <si>
    <t>公寓租金成本</t>
  </si>
  <si>
    <t>公寓运营成本</t>
  </si>
  <si>
    <t>公寓迭代成本</t>
  </si>
  <si>
    <t>梅沙湖维护成本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</si>
</sst>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  <numFmt numFmtId="178" formatCode="0_ "/>
    <numFmt numFmtId="179" formatCode="0.00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5" borderId="4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5">
      <alignment vertical="center"/>
    </xf>
    <xf numFmtId="0" fontId="10" fillId="0" borderId="5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2" fillId="6" borderId="7">
      <alignment vertical="center"/>
    </xf>
    <xf numFmtId="0" fontId="13" fillId="7" borderId="8">
      <alignment vertical="center"/>
    </xf>
    <xf numFmtId="0" fontId="14" fillId="7" borderId="7">
      <alignment vertical="center"/>
    </xf>
    <xf numFmtId="0" fontId="15" fillId="8" borderId="9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1" fillId="35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43" fontId="1" fillId="0" borderId="1" xfId="1" applyFont="1" applyBorder="1" applyAlignment="1">
      <alignment horizontal="right" vertical="center"/>
    </xf>
    <xf numFmtId="43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9" fontId="2" fillId="0" borderId="1" xfId="1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9" fontId="2" fillId="2" borderId="3" xfId="1" applyNumberFormat="1" applyFont="1" applyFill="1" applyBorder="1" applyAlignment="1">
      <alignment horizontal="right" vertical="center"/>
    </xf>
    <xf numFmtId="9" fontId="2" fillId="3" borderId="0" xfId="0" applyNumberFormat="1" applyFont="1" applyFill="1" applyAlignment="1">
      <alignment horizontal="right" vertical="center"/>
    </xf>
    <xf numFmtId="9" fontId="2" fillId="2" borderId="0" xfId="0" applyNumberFormat="1" applyFont="1" applyFill="1" applyAlignment="1">
      <alignment horizontal="right" vertical="center"/>
    </xf>
    <xf numFmtId="9" fontId="2" fillId="4" borderId="0" xfId="0" applyNumberFormat="1" applyFont="1" applyFill="1" applyAlignment="1">
      <alignment horizontal="right" vertical="center"/>
    </xf>
    <xf numFmtId="9" fontId="2" fillId="3" borderId="3" xfId="1" applyNumberFormat="1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selection activeCell="D2" sqref="D2:Q2"/>
    </sheetView>
  </sheetViews>
  <sheetFormatPr defaultColWidth="8.72727272727273" defaultRowHeight="14"/>
  <cols>
    <col min="2" max="2" width="22.3636363636364" style="1" customWidth="1"/>
    <col min="3" max="3" width="12.8181818181818" style="1" customWidth="1"/>
    <col min="4" max="4" width="12" style="1" customWidth="1"/>
    <col min="5" max="5" width="10.8181818181818" style="1" customWidth="1"/>
    <col min="6" max="17" width="12" style="1" customWidth="1"/>
  </cols>
  <sheetData>
    <row r="1" ht="16.5" customHeight="1" spans="1:18">
      <c r="A1" s="2"/>
      <c r="B1" s="3"/>
      <c r="C1" s="4" t="s">
        <v>0</v>
      </c>
      <c r="D1" s="5">
        <v>2026</v>
      </c>
      <c r="E1" s="5">
        <v>2027</v>
      </c>
      <c r="F1" s="5">
        <v>2028</v>
      </c>
      <c r="G1" s="5">
        <v>2029</v>
      </c>
      <c r="H1" s="5">
        <v>2030</v>
      </c>
      <c r="I1" s="5">
        <v>2031</v>
      </c>
      <c r="J1" s="5">
        <v>2032</v>
      </c>
      <c r="K1" s="5">
        <v>2033</v>
      </c>
      <c r="L1" s="5">
        <v>2034</v>
      </c>
      <c r="M1" s="5">
        <v>2035</v>
      </c>
      <c r="N1" s="5">
        <v>2036</v>
      </c>
      <c r="O1" s="5">
        <v>2037</v>
      </c>
      <c r="P1" s="5">
        <v>2038</v>
      </c>
      <c r="Q1" s="5">
        <v>2039</v>
      </c>
      <c r="R1" s="13"/>
    </row>
    <row r="2" ht="16.5" customHeight="1" spans="1:18">
      <c r="A2" s="2" t="s">
        <v>1</v>
      </c>
      <c r="B2" s="3" t="s">
        <v>2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3"/>
    </row>
    <row r="3" ht="16.5" customHeight="1" spans="1:18">
      <c r="A3" s="8">
        <v>1</v>
      </c>
      <c r="B3" s="9" t="s">
        <v>3</v>
      </c>
      <c r="C3" s="6">
        <v>0</v>
      </c>
      <c r="D3" s="10">
        <f>55*12</f>
        <v>660</v>
      </c>
      <c r="E3" s="10">
        <f>D3</f>
        <v>660</v>
      </c>
      <c r="F3" s="10">
        <f>E3</f>
        <v>660</v>
      </c>
      <c r="G3" s="10">
        <f>F3*1.02</f>
        <v>673.2</v>
      </c>
      <c r="H3" s="10">
        <f>G3</f>
        <v>673.2</v>
      </c>
      <c r="I3" s="10">
        <f>H3</f>
        <v>673.2</v>
      </c>
      <c r="J3" s="10">
        <f>I3*1.02</f>
        <v>686.664</v>
      </c>
      <c r="K3" s="10">
        <f>J3</f>
        <v>686.664</v>
      </c>
      <c r="L3" s="10">
        <f>K3</f>
        <v>686.664</v>
      </c>
      <c r="M3" s="10">
        <f>L3*1.02</f>
        <v>700.39728</v>
      </c>
      <c r="N3" s="10">
        <f>M3</f>
        <v>700.39728</v>
      </c>
      <c r="O3" s="10">
        <f>N3</f>
        <v>700.39728</v>
      </c>
      <c r="P3" s="10">
        <f>O3*1.02</f>
        <v>714.4052256</v>
      </c>
      <c r="Q3" s="10">
        <f>P3</f>
        <v>714.4052256</v>
      </c>
      <c r="R3" s="13"/>
    </row>
    <row r="4" ht="16.5" customHeight="1" spans="1:18">
      <c r="A4" s="8">
        <v>2</v>
      </c>
      <c r="B4" s="9" t="s">
        <v>4</v>
      </c>
      <c r="C4" s="6"/>
      <c r="D4" s="10">
        <f>60*7+90</f>
        <v>510</v>
      </c>
      <c r="E4" s="10">
        <f>D4</f>
        <v>510</v>
      </c>
      <c r="F4" s="10">
        <f>E4</f>
        <v>510</v>
      </c>
      <c r="G4" s="10">
        <f t="shared" ref="G4:Q4" si="0">F4*1.02</f>
        <v>520.2</v>
      </c>
      <c r="H4" s="10">
        <f t="shared" si="0"/>
        <v>530.604</v>
      </c>
      <c r="I4" s="10">
        <f t="shared" si="0"/>
        <v>541.21608</v>
      </c>
      <c r="J4" s="10">
        <f t="shared" si="0"/>
        <v>552.0404016</v>
      </c>
      <c r="K4" s="10">
        <f t="shared" si="0"/>
        <v>563.081209632</v>
      </c>
      <c r="L4" s="10">
        <f t="shared" si="0"/>
        <v>574.34283382464</v>
      </c>
      <c r="M4" s="10">
        <f t="shared" si="0"/>
        <v>585.829690501133</v>
      </c>
      <c r="N4" s="10">
        <f t="shared" si="0"/>
        <v>597.546284311156</v>
      </c>
      <c r="O4" s="10">
        <f t="shared" si="0"/>
        <v>609.497209997379</v>
      </c>
      <c r="P4" s="10">
        <f t="shared" si="0"/>
        <v>621.687154197326</v>
      </c>
      <c r="Q4" s="10">
        <f t="shared" si="0"/>
        <v>634.120897281273</v>
      </c>
      <c r="R4" s="13"/>
    </row>
    <row r="5" ht="16.5" customHeight="1" spans="1:18">
      <c r="A5" s="8">
        <v>3</v>
      </c>
      <c r="B5" s="9" t="s">
        <v>5</v>
      </c>
      <c r="C5" s="6"/>
      <c r="D5" s="10">
        <v>500</v>
      </c>
      <c r="E5" s="10">
        <v>500</v>
      </c>
      <c r="F5" s="10">
        <v>500</v>
      </c>
      <c r="G5" s="10">
        <v>300</v>
      </c>
      <c r="H5" s="10">
        <v>300</v>
      </c>
      <c r="I5" s="10">
        <v>300</v>
      </c>
      <c r="J5" s="10">
        <v>500</v>
      </c>
      <c r="K5" s="10">
        <v>300</v>
      </c>
      <c r="L5" s="10">
        <v>300</v>
      </c>
      <c r="M5" s="10">
        <v>300</v>
      </c>
      <c r="N5" s="10">
        <v>500</v>
      </c>
      <c r="O5" s="10">
        <v>300</v>
      </c>
      <c r="P5" s="10">
        <v>300</v>
      </c>
      <c r="Q5" s="10">
        <v>300</v>
      </c>
      <c r="R5" s="14">
        <v>0.06</v>
      </c>
    </row>
    <row r="6" ht="16.5" customHeight="1" spans="1:18">
      <c r="A6" s="8">
        <v>5</v>
      </c>
      <c r="B6" s="9" t="s">
        <v>6</v>
      </c>
      <c r="C6" s="6"/>
      <c r="D6" s="10">
        <v>74.70684</v>
      </c>
      <c r="E6" s="10">
        <v>74.70684</v>
      </c>
      <c r="F6" s="10">
        <v>74.70684</v>
      </c>
      <c r="G6" s="10">
        <v>74.70684</v>
      </c>
      <c r="H6" s="10">
        <v>74.70684</v>
      </c>
      <c r="I6" s="10">
        <v>74.70684</v>
      </c>
      <c r="J6" s="10">
        <v>74.70684</v>
      </c>
      <c r="K6" s="10">
        <v>74.70684</v>
      </c>
      <c r="L6" s="10">
        <v>74.70684</v>
      </c>
      <c r="M6" s="10">
        <v>74.70684</v>
      </c>
      <c r="N6" s="10">
        <v>74.70684</v>
      </c>
      <c r="O6" s="10">
        <v>74.70684</v>
      </c>
      <c r="P6" s="10">
        <v>74.70684</v>
      </c>
      <c r="Q6" s="10">
        <v>74.70684</v>
      </c>
      <c r="R6" s="15">
        <v>0.09</v>
      </c>
    </row>
    <row r="7" ht="16.5" customHeight="1" spans="1:18">
      <c r="A7" s="8">
        <v>6</v>
      </c>
      <c r="B7" s="9" t="s">
        <v>7</v>
      </c>
      <c r="C7" s="6"/>
      <c r="D7" s="10">
        <v>300</v>
      </c>
      <c r="E7" s="10">
        <f t="shared" ref="E7:Q7" si="1">D7*1.03</f>
        <v>309</v>
      </c>
      <c r="F7" s="10">
        <f t="shared" si="1"/>
        <v>318.27</v>
      </c>
      <c r="G7" s="10">
        <f t="shared" si="1"/>
        <v>327.8181</v>
      </c>
      <c r="H7" s="10">
        <f t="shared" si="1"/>
        <v>337.652643</v>
      </c>
      <c r="I7" s="10">
        <f t="shared" si="1"/>
        <v>347.78222229</v>
      </c>
      <c r="J7" s="10">
        <f t="shared" si="1"/>
        <v>358.2156889587</v>
      </c>
      <c r="K7" s="10">
        <f t="shared" si="1"/>
        <v>368.962159627461</v>
      </c>
      <c r="L7" s="10">
        <f t="shared" si="1"/>
        <v>380.031024416285</v>
      </c>
      <c r="M7" s="10">
        <f t="shared" si="1"/>
        <v>391.431955148773</v>
      </c>
      <c r="N7" s="10">
        <f t="shared" si="1"/>
        <v>403.174913803237</v>
      </c>
      <c r="O7" s="10">
        <f t="shared" si="1"/>
        <v>415.270161217334</v>
      </c>
      <c r="P7" s="10">
        <f t="shared" si="1"/>
        <v>427.728266053854</v>
      </c>
      <c r="Q7" s="10">
        <f t="shared" si="1"/>
        <v>440.560114035469</v>
      </c>
      <c r="R7" s="16">
        <v>0.06</v>
      </c>
    </row>
    <row r="8" ht="16.5" customHeight="1" spans="1:18">
      <c r="A8" s="8">
        <v>7</v>
      </c>
      <c r="B8" s="9" t="s">
        <v>8</v>
      </c>
      <c r="C8" s="6"/>
      <c r="D8" s="10">
        <v>300</v>
      </c>
      <c r="E8" s="10">
        <f t="shared" ref="E8:Q8" si="2">D8</f>
        <v>300</v>
      </c>
      <c r="F8" s="10">
        <f t="shared" si="2"/>
        <v>300</v>
      </c>
      <c r="G8" s="10">
        <f t="shared" si="2"/>
        <v>300</v>
      </c>
      <c r="H8" s="10">
        <f t="shared" si="2"/>
        <v>300</v>
      </c>
      <c r="I8" s="10">
        <f t="shared" si="2"/>
        <v>300</v>
      </c>
      <c r="J8" s="10">
        <f t="shared" si="2"/>
        <v>300</v>
      </c>
      <c r="K8" s="10">
        <f t="shared" si="2"/>
        <v>300</v>
      </c>
      <c r="L8" s="10">
        <f t="shared" si="2"/>
        <v>300</v>
      </c>
      <c r="M8" s="10">
        <f t="shared" si="2"/>
        <v>300</v>
      </c>
      <c r="N8" s="10">
        <f t="shared" si="2"/>
        <v>300</v>
      </c>
      <c r="O8" s="10">
        <f t="shared" si="2"/>
        <v>300</v>
      </c>
      <c r="P8" s="10">
        <f t="shared" si="2"/>
        <v>300</v>
      </c>
      <c r="Q8" s="10">
        <f t="shared" si="2"/>
        <v>300</v>
      </c>
      <c r="R8" s="17">
        <v>0.13</v>
      </c>
    </row>
    <row r="9" ht="16.5" customHeight="1" spans="1:18">
      <c r="A9" s="8">
        <v>8</v>
      </c>
      <c r="B9" s="9" t="s">
        <v>9</v>
      </c>
      <c r="C9" s="6"/>
      <c r="D9" s="10">
        <v>200</v>
      </c>
      <c r="E9" s="10">
        <v>200</v>
      </c>
      <c r="F9" s="10">
        <v>200</v>
      </c>
      <c r="G9" s="10">
        <v>300</v>
      </c>
      <c r="H9" s="10">
        <v>300</v>
      </c>
      <c r="I9" s="10">
        <v>300</v>
      </c>
      <c r="J9" s="10">
        <v>300</v>
      </c>
      <c r="K9" s="10">
        <v>300</v>
      </c>
      <c r="L9" s="10">
        <v>300</v>
      </c>
      <c r="M9" s="10">
        <v>300</v>
      </c>
      <c r="N9" s="10">
        <v>300</v>
      </c>
      <c r="O9" s="10">
        <v>300</v>
      </c>
      <c r="P9" s="10">
        <v>300</v>
      </c>
      <c r="Q9" s="10">
        <v>300</v>
      </c>
      <c r="R9" s="18">
        <v>0.09</v>
      </c>
    </row>
    <row r="10" ht="16.5" customHeight="1" spans="1:18">
      <c r="A10" s="8">
        <v>9</v>
      </c>
      <c r="B10" s="11" t="s">
        <v>10</v>
      </c>
      <c r="C10" s="6"/>
      <c r="D10" s="10"/>
      <c r="E10" s="10"/>
      <c r="F10" s="10">
        <v>425</v>
      </c>
      <c r="G10" s="10">
        <v>500</v>
      </c>
      <c r="H10" s="10"/>
      <c r="I10" s="10">
        <v>425</v>
      </c>
      <c r="J10" s="10"/>
      <c r="K10" s="10">
        <v>1000</v>
      </c>
      <c r="L10" s="10">
        <v>425</v>
      </c>
      <c r="M10" s="10"/>
      <c r="N10" s="10"/>
      <c r="O10" s="10">
        <v>925</v>
      </c>
      <c r="P10" s="10"/>
      <c r="Q10" s="10"/>
      <c r="R10" s="17">
        <v>0.13</v>
      </c>
    </row>
    <row r="11" ht="16.5" customHeight="1" spans="1:18">
      <c r="A11" s="8">
        <v>10</v>
      </c>
      <c r="B11" s="11" t="s">
        <v>11</v>
      </c>
      <c r="C11" s="6"/>
      <c r="D11" s="10">
        <f>75*970*12/10000</f>
        <v>87.3</v>
      </c>
      <c r="E11" s="10">
        <f>D11</f>
        <v>87.3</v>
      </c>
      <c r="F11" s="10">
        <f>E11</f>
        <v>87.3</v>
      </c>
      <c r="G11" s="10">
        <f>F11*1.05</f>
        <v>91.665</v>
      </c>
      <c r="H11" s="10">
        <f>G11</f>
        <v>91.665</v>
      </c>
      <c r="I11" s="10">
        <f>H11</f>
        <v>91.665</v>
      </c>
      <c r="J11" s="10">
        <f>I11*1.05</f>
        <v>96.24825</v>
      </c>
      <c r="K11" s="10">
        <f>J11</f>
        <v>96.24825</v>
      </c>
      <c r="L11" s="10">
        <f>K11</f>
        <v>96.24825</v>
      </c>
      <c r="M11" s="10">
        <f>L11*1.05</f>
        <v>101.0606625</v>
      </c>
      <c r="N11" s="10">
        <f>M11</f>
        <v>101.0606625</v>
      </c>
      <c r="O11" s="10">
        <f>N11</f>
        <v>101.0606625</v>
      </c>
      <c r="P11" s="10">
        <f>O11*1.05</f>
        <v>106.113695625</v>
      </c>
      <c r="Q11" s="10">
        <f>P11</f>
        <v>106.113695625</v>
      </c>
      <c r="R11" s="16">
        <v>0.06</v>
      </c>
    </row>
    <row r="12" ht="16.5" customHeight="1" spans="1:18">
      <c r="A12" s="8">
        <v>11</v>
      </c>
      <c r="B12" s="11" t="s">
        <v>12</v>
      </c>
      <c r="C12" s="6"/>
      <c r="D12" s="10">
        <f>75*3301.62*12/10000</f>
        <v>297.1458</v>
      </c>
      <c r="E12" s="10">
        <f>D12</f>
        <v>297.1458</v>
      </c>
      <c r="F12" s="10">
        <f>E12</f>
        <v>297.1458</v>
      </c>
      <c r="G12" s="10">
        <f>F12*1.05</f>
        <v>312.00309</v>
      </c>
      <c r="H12" s="10">
        <f>G12</f>
        <v>312.00309</v>
      </c>
      <c r="I12" s="10">
        <f>H12</f>
        <v>312.00309</v>
      </c>
      <c r="J12" s="10">
        <f>I12*1.05</f>
        <v>327.6032445</v>
      </c>
      <c r="K12" s="10">
        <f>J12</f>
        <v>327.6032445</v>
      </c>
      <c r="L12" s="10">
        <f>K12</f>
        <v>327.6032445</v>
      </c>
      <c r="M12" s="10">
        <f>L12*1.05</f>
        <v>343.983406725</v>
      </c>
      <c r="N12" s="10">
        <f>M12</f>
        <v>343.983406725</v>
      </c>
      <c r="O12" s="10">
        <f>N12</f>
        <v>343.983406725</v>
      </c>
      <c r="P12" s="10">
        <f>O12*1.05</f>
        <v>361.18257706125</v>
      </c>
      <c r="Q12" s="10">
        <f>P12</f>
        <v>361.18257706125</v>
      </c>
      <c r="R12" s="16">
        <v>0.06</v>
      </c>
    </row>
    <row r="13" ht="16.5" customHeight="1" spans="1:18">
      <c r="A13" s="8">
        <v>12</v>
      </c>
      <c r="B13" s="11" t="s">
        <v>13</v>
      </c>
      <c r="C13" s="6"/>
      <c r="D13" s="10">
        <f>16662.92*12*12/10000</f>
        <v>239.946048</v>
      </c>
      <c r="E13" s="10">
        <f>D13</f>
        <v>239.946048</v>
      </c>
      <c r="F13" s="10">
        <f>E13</f>
        <v>239.946048</v>
      </c>
      <c r="G13" s="10">
        <f>F13*1.05</f>
        <v>251.9433504</v>
      </c>
      <c r="H13" s="10">
        <f>G13</f>
        <v>251.9433504</v>
      </c>
      <c r="I13" s="10">
        <f>H13</f>
        <v>251.9433504</v>
      </c>
      <c r="J13" s="10">
        <f>I13*1.05</f>
        <v>264.54051792</v>
      </c>
      <c r="K13" s="10">
        <f>J13</f>
        <v>264.54051792</v>
      </c>
      <c r="L13" s="10">
        <f>K13</f>
        <v>264.54051792</v>
      </c>
      <c r="M13" s="10">
        <f>L13*1.05</f>
        <v>277.767543816</v>
      </c>
      <c r="N13" s="10">
        <f>M13</f>
        <v>277.767543816</v>
      </c>
      <c r="O13" s="10">
        <f>N13</f>
        <v>277.767543816</v>
      </c>
      <c r="P13" s="10">
        <f>O13*1.05</f>
        <v>291.6559210068</v>
      </c>
      <c r="Q13" s="10">
        <f>P13</f>
        <v>291.6559210068</v>
      </c>
      <c r="R13" s="16">
        <v>0.06</v>
      </c>
    </row>
    <row r="14" ht="16.5" customHeight="1" spans="1:18">
      <c r="A14" s="8">
        <v>13</v>
      </c>
      <c r="B14" s="11" t="s">
        <v>14</v>
      </c>
      <c r="C14" s="6"/>
      <c r="D14" s="10">
        <f>65*6200*12/10000</f>
        <v>483.6</v>
      </c>
      <c r="E14" s="10">
        <f>D14</f>
        <v>483.6</v>
      </c>
      <c r="F14" s="10">
        <f>E14</f>
        <v>483.6</v>
      </c>
      <c r="G14" s="10">
        <f>F14*1.05</f>
        <v>507.78</v>
      </c>
      <c r="H14" s="10">
        <f>G14</f>
        <v>507.78</v>
      </c>
      <c r="I14" s="10">
        <f>H14</f>
        <v>507.78</v>
      </c>
      <c r="J14" s="10">
        <f>I14*1.05</f>
        <v>533.169</v>
      </c>
      <c r="K14" s="10">
        <f>J14</f>
        <v>533.169</v>
      </c>
      <c r="L14" s="10">
        <f>K14</f>
        <v>533.169</v>
      </c>
      <c r="M14" s="10">
        <f>L14*1.05</f>
        <v>559.82745</v>
      </c>
      <c r="N14" s="10">
        <f>M14</f>
        <v>559.82745</v>
      </c>
      <c r="O14" s="10">
        <f>N14</f>
        <v>559.82745</v>
      </c>
      <c r="P14" s="10">
        <f>O14*1.05</f>
        <v>587.8188225</v>
      </c>
      <c r="Q14" s="10">
        <f>P14</f>
        <v>587.8188225</v>
      </c>
      <c r="R14" s="16">
        <v>0.06</v>
      </c>
    </row>
    <row r="15" ht="16.5" customHeight="1" spans="1:18">
      <c r="A15" s="8">
        <v>14</v>
      </c>
      <c r="B15" s="11" t="s">
        <v>15</v>
      </c>
      <c r="C15" s="6"/>
      <c r="D15" s="10">
        <f>200*50*360*0.75/10000</f>
        <v>270</v>
      </c>
      <c r="E15" s="10">
        <f>D15</f>
        <v>270</v>
      </c>
      <c r="F15" s="10">
        <f>E15</f>
        <v>270</v>
      </c>
      <c r="G15" s="10">
        <f>F15</f>
        <v>270</v>
      </c>
      <c r="H15" s="10">
        <f>G15</f>
        <v>270</v>
      </c>
      <c r="I15" s="10">
        <f>200*360*0.8*60/10000</f>
        <v>345.6</v>
      </c>
      <c r="J15" s="10">
        <f>I15</f>
        <v>345.6</v>
      </c>
      <c r="K15" s="10">
        <f>J15</f>
        <v>345.6</v>
      </c>
      <c r="L15" s="10">
        <f>K15</f>
        <v>345.6</v>
      </c>
      <c r="M15" s="10">
        <f>L15</f>
        <v>345.6</v>
      </c>
      <c r="N15" s="10">
        <f>200*0.9*360*70/10000</f>
        <v>453.6</v>
      </c>
      <c r="O15" s="10">
        <f>N15</f>
        <v>453.6</v>
      </c>
      <c r="P15" s="10">
        <f>O15</f>
        <v>453.6</v>
      </c>
      <c r="Q15" s="10">
        <f>P15</f>
        <v>453.6</v>
      </c>
      <c r="R15" s="16">
        <v>0.06</v>
      </c>
    </row>
    <row r="16" ht="16.5" customHeight="1" spans="1:18">
      <c r="A16" s="8">
        <v>15</v>
      </c>
      <c r="B16" s="11" t="s">
        <v>16</v>
      </c>
      <c r="C16" s="6"/>
      <c r="D16" s="8"/>
      <c r="E16" s="8"/>
      <c r="F16" s="8"/>
      <c r="G16" s="8"/>
      <c r="H16" s="8"/>
      <c r="I16" s="8">
        <v>1000</v>
      </c>
      <c r="J16" s="8"/>
      <c r="K16" s="8"/>
      <c r="L16" s="8"/>
      <c r="M16" s="8"/>
      <c r="N16" s="8">
        <v>1000</v>
      </c>
      <c r="O16" s="12"/>
      <c r="P16" s="12"/>
      <c r="Q16" s="12"/>
      <c r="R16" s="17">
        <v>0.13</v>
      </c>
    </row>
    <row r="17" ht="16.5" customHeight="1" spans="1:18">
      <c r="A17" s="8">
        <v>16</v>
      </c>
      <c r="B17" s="11" t="s">
        <v>17</v>
      </c>
      <c r="C17" s="6"/>
      <c r="D17" s="8">
        <v>200</v>
      </c>
      <c r="E17" s="8">
        <f>D17</f>
        <v>200</v>
      </c>
      <c r="F17" s="8">
        <f>D17</f>
        <v>200</v>
      </c>
      <c r="G17" s="8">
        <f t="shared" ref="G17:Q17" si="3">F17</f>
        <v>200</v>
      </c>
      <c r="H17" s="8">
        <f t="shared" si="3"/>
        <v>200</v>
      </c>
      <c r="I17" s="8">
        <f t="shared" si="3"/>
        <v>200</v>
      </c>
      <c r="J17" s="8">
        <f t="shared" si="3"/>
        <v>200</v>
      </c>
      <c r="K17" s="8">
        <f t="shared" si="3"/>
        <v>200</v>
      </c>
      <c r="L17" s="8">
        <f t="shared" si="3"/>
        <v>200</v>
      </c>
      <c r="M17" s="8">
        <f t="shared" si="3"/>
        <v>200</v>
      </c>
      <c r="N17" s="8">
        <f t="shared" si="3"/>
        <v>200</v>
      </c>
      <c r="O17" s="12">
        <f t="shared" si="3"/>
        <v>200</v>
      </c>
      <c r="P17" s="12">
        <f t="shared" si="3"/>
        <v>200</v>
      </c>
      <c r="Q17" s="12">
        <f t="shared" si="3"/>
        <v>200</v>
      </c>
      <c r="R17" s="16">
        <v>0.06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2025-07-28T03:39:00Z</dcterms:created>
  <dcterms:modified xsi:type="dcterms:W3CDTF">2025-07-31T01:28:54Z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4794EBFA7AAD41FF9722D64F0D7BD45A_11</vt:lpwstr>
  </property>
  <property fmtid="{D5CDD505-2E9C-101B-9397-08002B2CF9AE}" pid="3" name="KSOProductBuildVer">
    <vt:lpwstr>2052-12.8.2.18205</vt:lpwstr>
  </property>
</Properties>
</file>