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<sst xmlns="http://schemas.openxmlformats.org/spreadsheetml/2006/main" count="75" uniqueCount="37">
  <si>
    <t>Nama : Naufal Nur Fahriza</t>
  </si>
  <si>
    <t>NO.</t>
  </si>
  <si>
    <t>Nama Rumah</t>
  </si>
  <si>
    <t xml:space="preserve">Harga Rumah </t>
  </si>
  <si>
    <t>Luas Bangunan</t>
  </si>
  <si>
    <t>Luas Tanah</t>
  </si>
  <si>
    <t>Jumlah KT</t>
  </si>
  <si>
    <t>Jumlah KM</t>
  </si>
  <si>
    <t>Jumlah Garasi</t>
  </si>
  <si>
    <t>NIM  : 123190024</t>
  </si>
  <si>
    <t>Rumah tebet dalam, jalan 3 mobil, lingkungan tenang, nego</t>
  </si>
  <si>
    <t>Kelas : SCPK PLUG-E</t>
  </si>
  <si>
    <t>Rumah di Tebet Jakarta Selatan</t>
  </si>
  <si>
    <t>Perhitungan Manual SPK - SAW</t>
  </si>
  <si>
    <t>Rumah mewah bebas banjir murah di tebet, Tebet, Jakarta Selatan</t>
  </si>
  <si>
    <t>Rumah Lama Di Prime Area Tebet, Komersial</t>
  </si>
  <si>
    <t>Rumah tebet timur raya, depan taman tebet</t>
  </si>
  <si>
    <t>Menentukan Kriteria dan Bobot</t>
  </si>
  <si>
    <t>Menentukan Bobot</t>
  </si>
  <si>
    <t>Kriteria</t>
  </si>
  <si>
    <t>Sifat</t>
  </si>
  <si>
    <t>Keterangan</t>
  </si>
  <si>
    <t>Nilai</t>
  </si>
  <si>
    <t>Bobot</t>
  </si>
  <si>
    <t>Normalisasi</t>
  </si>
  <si>
    <t>Harga</t>
  </si>
  <si>
    <t>Cost/Biaya</t>
  </si>
  <si>
    <t>Minimum</t>
  </si>
  <si>
    <t>Benefit/Keuntungan</t>
  </si>
  <si>
    <t>Maksimum</t>
  </si>
  <si>
    <t>Kamar Tidur</t>
  </si>
  <si>
    <t>Kamar Mandi</t>
  </si>
  <si>
    <t>Garasi</t>
  </si>
  <si>
    <t>Jumlah</t>
  </si>
  <si>
    <t>Hasil Normalisasi dan Preferensi</t>
  </si>
  <si>
    <t>Preferensi</t>
  </si>
  <si>
    <t>Sortir Berdasarkan Preferensi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</si>
</sst>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0.0000"/>
    <numFmt numFmtId="179" formatCode="0.00_ "/>
  </numFmts>
  <fonts count="28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b/>
      <sz val="12"/>
      <color theme="0"/>
      <name val="Times New Roman"/>
      <charset val="134"/>
    </font>
    <font>
      <sz val="12"/>
      <name val="Times New Roman"/>
      <charset val="134"/>
    </font>
    <font>
      <b/>
      <sz val="14"/>
      <color theme="4" tint="-0.5"/>
      <name val="Times New Roman"/>
      <charset val="134"/>
    </font>
    <font>
      <b/>
      <sz val="12"/>
      <color theme="1"/>
      <name val="Times New Roman"/>
      <charset val="134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0" fontId="10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1" borderId="16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7" borderId="12" applyNumberFormat="0" applyAlignment="0" applyProtection="0">
      <alignment vertical="center"/>
    </xf>
    <xf numFmtId="0" fontId="0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5" fillId="4" borderId="1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7" fillId="0" borderId="0"/>
    <xf numFmtId="0" fontId="10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6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2" borderId="4" xfId="33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4" xfId="33" applyFont="1" applyBorder="1" applyAlignment="1">
      <alignment horizontal="center" vertical="center"/>
    </xf>
    <xf numFmtId="0" fontId="5" fillId="0" borderId="4" xfId="33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6" fillId="3" borderId="1" xfId="38" applyFont="1" applyFill="1" applyBorder="1" applyAlignment="1">
      <alignment horizontal="center" vertical="center"/>
    </xf>
    <xf numFmtId="0" fontId="6" fillId="3" borderId="2" xfId="38" applyFont="1" applyFill="1" applyBorder="1" applyAlignment="1">
      <alignment horizontal="center" vertical="center"/>
    </xf>
    <xf numFmtId="0" fontId="6" fillId="3" borderId="3" xfId="38" applyFont="1" applyFill="1" applyBorder="1" applyAlignment="1">
      <alignment horizontal="center" vertical="center"/>
    </xf>
    <xf numFmtId="0" fontId="6" fillId="3" borderId="1" xfId="22" applyFont="1" applyFill="1" applyBorder="1" applyAlignment="1">
      <alignment horizontal="center" vertical="center"/>
    </xf>
    <xf numFmtId="0" fontId="6" fillId="3" borderId="2" xfId="22" applyFont="1" applyFill="1" applyBorder="1" applyAlignment="1">
      <alignment horizontal="center" vertical="center"/>
    </xf>
    <xf numFmtId="0" fontId="6" fillId="3" borderId="7" xfId="38" applyFont="1" applyFill="1" applyBorder="1" applyAlignment="1">
      <alignment horizontal="center" vertical="center"/>
    </xf>
    <xf numFmtId="0" fontId="6" fillId="3" borderId="8" xfId="38" applyFont="1" applyFill="1" applyBorder="1" applyAlignment="1">
      <alignment horizontal="center" vertical="center"/>
    </xf>
    <xf numFmtId="0" fontId="6" fillId="3" borderId="9" xfId="38" applyFont="1" applyFill="1" applyBorder="1" applyAlignment="1">
      <alignment horizontal="center" vertical="center"/>
    </xf>
    <xf numFmtId="0" fontId="6" fillId="3" borderId="7" xfId="22" applyFont="1" applyFill="1" applyBorder="1" applyAlignment="1">
      <alignment horizontal="center" vertical="center"/>
    </xf>
    <xf numFmtId="0" fontId="6" fillId="3" borderId="8" xfId="22" applyFont="1" applyFill="1" applyBorder="1" applyAlignment="1">
      <alignment horizontal="center" vertical="center"/>
    </xf>
    <xf numFmtId="0" fontId="4" fillId="2" borderId="4" xfId="38" applyFont="1" applyFill="1" applyBorder="1" applyAlignment="1">
      <alignment horizontal="center" vertical="center"/>
    </xf>
    <xf numFmtId="0" fontId="4" fillId="2" borderId="4" xfId="38" applyFont="1" applyFill="1" applyBorder="1" applyAlignment="1">
      <alignment horizontal="center" vertical="center"/>
    </xf>
    <xf numFmtId="0" fontId="4" fillId="2" borderId="10" xfId="38" applyFont="1" applyFill="1" applyBorder="1" applyAlignment="1">
      <alignment horizontal="center" vertical="center"/>
    </xf>
    <xf numFmtId="0" fontId="2" fillId="0" borderId="0" xfId="0" applyFont="1"/>
    <xf numFmtId="0" fontId="4" fillId="2" borderId="4" xfId="22" applyFont="1" applyFill="1" applyBorder="1" applyAlignment="1">
      <alignment horizontal="center" vertical="center"/>
    </xf>
    <xf numFmtId="0" fontId="2" fillId="0" borderId="4" xfId="38" applyFont="1" applyBorder="1">
      <alignment vertical="center"/>
    </xf>
    <xf numFmtId="0" fontId="2" fillId="0" borderId="10" xfId="38" applyFont="1" applyBorder="1" applyAlignment="1">
      <alignment horizontal="center" vertical="center"/>
    </xf>
    <xf numFmtId="1" fontId="2" fillId="0" borderId="4" xfId="38" applyNumberFormat="1" applyFont="1" applyBorder="1">
      <alignment vertical="center"/>
    </xf>
    <xf numFmtId="0" fontId="2" fillId="0" borderId="4" xfId="22" applyFont="1" applyBorder="1" applyAlignment="1">
      <alignment horizontal="center" vertical="center"/>
    </xf>
    <xf numFmtId="0" fontId="2" fillId="0" borderId="4" xfId="38" applyFont="1" applyBorder="1" applyAlignment="1">
      <alignment horizontal="center" vertical="center"/>
    </xf>
    <xf numFmtId="0" fontId="2" fillId="0" borderId="4" xfId="0" applyFont="1" applyBorder="1"/>
    <xf numFmtId="0" fontId="2" fillId="0" borderId="0" xfId="38" applyFont="1">
      <alignment vertical="center"/>
    </xf>
    <xf numFmtId="0" fontId="7" fillId="0" borderId="4" xfId="22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1" fontId="4" fillId="2" borderId="4" xfId="33" applyNumberFormat="1" applyFont="1" applyFill="1" applyBorder="1" applyAlignment="1">
      <alignment horizontal="center" vertical="center" wrapText="1"/>
    </xf>
    <xf numFmtId="178" fontId="2" fillId="0" borderId="4" xfId="33" applyNumberFormat="1" applyFont="1" applyBorder="1" applyAlignment="1">
      <alignment horizontal="center" vertical="center"/>
    </xf>
    <xf numFmtId="1" fontId="2" fillId="0" borderId="4" xfId="33" applyNumberFormat="1" applyFont="1" applyBorder="1" applyAlignment="1">
      <alignment horizontal="center" vertical="center"/>
    </xf>
    <xf numFmtId="0" fontId="2" fillId="0" borderId="0" xfId="22" applyFont="1">
      <alignment vertical="center"/>
    </xf>
    <xf numFmtId="0" fontId="7" fillId="0" borderId="0" xfId="22" applyFont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179" fontId="2" fillId="0" borderId="0" xfId="22" applyNumberFormat="1" applyFont="1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0" fontId="2" fillId="0" borderId="0" xfId="22" applyFont="1" applyBorder="1">
      <alignment vertical="center"/>
    </xf>
    <xf numFmtId="0" fontId="6" fillId="3" borderId="3" xfId="22" applyFont="1" applyFill="1" applyBorder="1" applyAlignment="1">
      <alignment horizontal="center" vertical="center"/>
    </xf>
    <xf numFmtId="0" fontId="6" fillId="3" borderId="9" xfId="22" applyFont="1" applyFill="1" applyBorder="1" applyAlignment="1">
      <alignment horizontal="center" vertical="center"/>
    </xf>
    <xf numFmtId="179" fontId="2" fillId="0" borderId="4" xfId="22" applyNumberFormat="1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Normal 3" xfId="38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53"/>
  <sheetViews>
    <sheetView tabSelected="1" zoomScale="70" zoomScaleNormal="70" topLeftCell="A24" workbookViewId="0">
      <selection activeCell="F35" sqref="F35"/>
    </sheetView>
  </sheetViews>
  <sheetFormatPr defaultColWidth="9" defaultRowHeight="13.8"/>
  <cols>
    <col min="1" max="1" width="9" style="1"/>
    <col min="2" max="2" width="15.3333333333333" style="1" customWidth="1"/>
    <col min="3" max="3" width="32.6666666666667" style="1" customWidth="1"/>
    <col min="4" max="4" width="19.4444444444444" style="1" customWidth="1"/>
    <col min="5" max="5" width="16.5555555555556" style="1" customWidth="1"/>
    <col min="6" max="6" width="12.6666666666667" style="1" customWidth="1"/>
    <col min="7" max="7" width="16.1851851851852" style="1" customWidth="1"/>
    <col min="8" max="8" width="12.5555555555556" style="1" customWidth="1"/>
    <col min="9" max="9" width="14.4444444444444" style="1"/>
    <col min="10" max="10" width="12.4444444444444" style="1" customWidth="1"/>
    <col min="11" max="16384" width="9" style="1"/>
  </cols>
  <sheetData>
    <row r="2" ht="15.6" spans="2:10">
      <c r="B2" s="2"/>
      <c r="C2" s="2"/>
      <c r="D2" s="2"/>
      <c r="E2" s="2"/>
      <c r="F2" s="3"/>
      <c r="G2" s="3"/>
      <c r="H2" s="3"/>
      <c r="I2" s="3"/>
      <c r="J2" s="3"/>
    </row>
    <row r="3" ht="31.2" spans="2:14">
      <c r="B3" s="4" t="s">
        <v>0</v>
      </c>
      <c r="C3" s="5"/>
      <c r="D3" s="5"/>
      <c r="E3" s="6"/>
      <c r="F3" s="3"/>
      <c r="G3" s="7" t="s">
        <v>1</v>
      </c>
      <c r="H3" s="7" t="s">
        <v>2</v>
      </c>
      <c r="I3" s="44" t="s">
        <v>3</v>
      </c>
      <c r="J3" s="7" t="s">
        <v>4</v>
      </c>
      <c r="K3" s="7" t="s">
        <v>5</v>
      </c>
      <c r="L3" s="7" t="s">
        <v>6</v>
      </c>
      <c r="M3" s="7" t="s">
        <v>7</v>
      </c>
      <c r="N3" s="7" t="s">
        <v>8</v>
      </c>
    </row>
    <row r="4" ht="15" customHeight="1" spans="2:14">
      <c r="B4" s="8" t="s">
        <v>9</v>
      </c>
      <c r="C4" s="9"/>
      <c r="D4" s="9"/>
      <c r="E4" s="10"/>
      <c r="G4" s="11">
        <v>568</v>
      </c>
      <c r="H4" s="12" t="s">
        <v>10</v>
      </c>
      <c r="I4" s="46">
        <v>35000000000</v>
      </c>
      <c r="J4" s="11">
        <v>1000</v>
      </c>
      <c r="K4" s="11">
        <v>1400</v>
      </c>
      <c r="L4" s="11">
        <v>10</v>
      </c>
      <c r="M4" s="11">
        <v>7</v>
      </c>
      <c r="N4" s="11">
        <v>7</v>
      </c>
    </row>
    <row r="5" ht="46.8" spans="2:14">
      <c r="B5" s="8" t="s">
        <v>11</v>
      </c>
      <c r="C5" s="9"/>
      <c r="D5" s="9"/>
      <c r="E5" s="10"/>
      <c r="G5" s="11">
        <v>862</v>
      </c>
      <c r="H5" s="12" t="s">
        <v>12</v>
      </c>
      <c r="I5" s="46">
        <v>25000000000</v>
      </c>
      <c r="J5" s="11">
        <v>600</v>
      </c>
      <c r="K5" s="11">
        <v>1000</v>
      </c>
      <c r="L5" s="11">
        <v>10</v>
      </c>
      <c r="M5" s="11">
        <v>10</v>
      </c>
      <c r="N5" s="11">
        <v>10</v>
      </c>
    </row>
    <row r="6" ht="21.75" customHeight="1" spans="2:14">
      <c r="B6" s="13" t="s">
        <v>13</v>
      </c>
      <c r="C6" s="14"/>
      <c r="D6" s="14"/>
      <c r="E6" s="15"/>
      <c r="G6" s="11">
        <v>103</v>
      </c>
      <c r="H6" s="12" t="s">
        <v>14</v>
      </c>
      <c r="I6" s="46">
        <v>15000000000</v>
      </c>
      <c r="J6" s="11">
        <v>800</v>
      </c>
      <c r="K6" s="11">
        <v>1225</v>
      </c>
      <c r="L6" s="11">
        <v>6</v>
      </c>
      <c r="M6" s="11">
        <v>9</v>
      </c>
      <c r="N6" s="11">
        <v>2</v>
      </c>
    </row>
    <row r="7" ht="30" customHeight="1" spans="2:14">
      <c r="B7" s="16"/>
      <c r="C7" s="16"/>
      <c r="D7" s="16"/>
      <c r="E7" s="16"/>
      <c r="G7" s="11">
        <v>475</v>
      </c>
      <c r="H7" s="12" t="s">
        <v>15</v>
      </c>
      <c r="I7" s="46">
        <v>55000000000</v>
      </c>
      <c r="J7" s="11">
        <v>1126</v>
      </c>
      <c r="K7" s="11">
        <v>1224</v>
      </c>
      <c r="L7" s="11">
        <v>4</v>
      </c>
      <c r="M7" s="11">
        <v>4</v>
      </c>
      <c r="N7" s="11">
        <v>2</v>
      </c>
    </row>
    <row r="8" ht="62.4" spans="2:14">
      <c r="B8" s="16"/>
      <c r="C8" s="16"/>
      <c r="D8" s="16"/>
      <c r="E8" s="16"/>
      <c r="G8" s="11">
        <v>293</v>
      </c>
      <c r="H8" s="12" t="s">
        <v>16</v>
      </c>
      <c r="I8" s="46">
        <v>25900000000</v>
      </c>
      <c r="J8" s="11">
        <v>600</v>
      </c>
      <c r="K8" s="11">
        <v>1039</v>
      </c>
      <c r="L8" s="11">
        <v>7</v>
      </c>
      <c r="M8" s="11">
        <v>5</v>
      </c>
      <c r="N8" s="11">
        <v>10</v>
      </c>
    </row>
    <row r="9" ht="15.6" spans="10:10">
      <c r="J9" s="3"/>
    </row>
    <row r="10" spans="2:9">
      <c r="B10" s="17" t="s">
        <v>17</v>
      </c>
      <c r="C10" s="18"/>
      <c r="D10" s="18"/>
      <c r="E10" s="19"/>
      <c r="G10" s="20" t="s">
        <v>18</v>
      </c>
      <c r="H10" s="21"/>
      <c r="I10" s="59"/>
    </row>
    <row r="11" ht="15.6" spans="2:10">
      <c r="B11" s="22"/>
      <c r="C11" s="23"/>
      <c r="D11" s="23"/>
      <c r="E11" s="24"/>
      <c r="G11" s="25"/>
      <c r="H11" s="26"/>
      <c r="I11" s="60"/>
      <c r="J11" s="3"/>
    </row>
    <row r="13" ht="26" customHeight="1" spans="2:10">
      <c r="B13" s="27" t="s">
        <v>19</v>
      </c>
      <c r="C13" s="28" t="s">
        <v>20</v>
      </c>
      <c r="D13" s="29" t="s">
        <v>21</v>
      </c>
      <c r="E13" s="27" t="s">
        <v>22</v>
      </c>
      <c r="F13" s="30"/>
      <c r="G13" s="31" t="s">
        <v>23</v>
      </c>
      <c r="H13" s="31" t="s">
        <v>22</v>
      </c>
      <c r="I13" s="31" t="s">
        <v>24</v>
      </c>
      <c r="J13" s="3"/>
    </row>
    <row r="14" ht="15.6" spans="2:10">
      <c r="B14" s="32" t="s">
        <v>25</v>
      </c>
      <c r="C14" s="32" t="s">
        <v>26</v>
      </c>
      <c r="D14" s="33" t="s">
        <v>27</v>
      </c>
      <c r="E14" s="34">
        <f>MIN(I4:I8)</f>
        <v>15000000000</v>
      </c>
      <c r="G14" s="32" t="s">
        <v>25</v>
      </c>
      <c r="H14" s="35">
        <v>30</v>
      </c>
      <c r="I14" s="61">
        <f>H14/$H$20</f>
        <v>0.3</v>
      </c>
      <c r="J14" s="3"/>
    </row>
    <row r="15" ht="15.6" spans="2:10">
      <c r="B15" s="32" t="s">
        <v>4</v>
      </c>
      <c r="C15" s="32" t="s">
        <v>28</v>
      </c>
      <c r="D15" s="33" t="s">
        <v>29</v>
      </c>
      <c r="E15" s="32">
        <f>MAX(J4:J8)</f>
        <v>1126</v>
      </c>
      <c r="G15" s="32" t="s">
        <v>4</v>
      </c>
      <c r="H15" s="35">
        <v>20</v>
      </c>
      <c r="I15" s="61">
        <f t="shared" ref="I15:I19" si="0">H15/$H$20</f>
        <v>0.2</v>
      </c>
      <c r="J15" s="3"/>
    </row>
    <row r="16" ht="15.6" spans="2:10">
      <c r="B16" s="32" t="s">
        <v>5</v>
      </c>
      <c r="C16" s="32" t="s">
        <v>28</v>
      </c>
      <c r="D16" s="33" t="s">
        <v>29</v>
      </c>
      <c r="E16" s="32">
        <f>MAX(K4:K8)</f>
        <v>1400</v>
      </c>
      <c r="F16" s="3"/>
      <c r="G16" s="32" t="s">
        <v>5</v>
      </c>
      <c r="H16" s="35">
        <v>23</v>
      </c>
      <c r="I16" s="61">
        <f t="shared" si="0"/>
        <v>0.23</v>
      </c>
      <c r="J16" s="3"/>
    </row>
    <row r="17" ht="15.6" spans="2:10">
      <c r="B17" s="32" t="s">
        <v>30</v>
      </c>
      <c r="C17" s="32" t="s">
        <v>28</v>
      </c>
      <c r="D17" s="33" t="s">
        <v>29</v>
      </c>
      <c r="E17" s="32">
        <f>MAX(L4:L8)</f>
        <v>10</v>
      </c>
      <c r="F17" s="3"/>
      <c r="G17" s="32" t="s">
        <v>30</v>
      </c>
      <c r="H17" s="35">
        <v>10</v>
      </c>
      <c r="I17" s="61">
        <f t="shared" si="0"/>
        <v>0.1</v>
      </c>
      <c r="J17" s="3"/>
    </row>
    <row r="18" ht="15.6" spans="2:10">
      <c r="B18" s="32" t="s">
        <v>31</v>
      </c>
      <c r="C18" s="32" t="s">
        <v>28</v>
      </c>
      <c r="D18" s="33" t="s">
        <v>29</v>
      </c>
      <c r="E18" s="32">
        <f>MAX(M4:M8)</f>
        <v>10</v>
      </c>
      <c r="F18" s="3"/>
      <c r="G18" s="32" t="s">
        <v>31</v>
      </c>
      <c r="H18" s="35">
        <v>7</v>
      </c>
      <c r="I18" s="61">
        <f t="shared" si="0"/>
        <v>0.07</v>
      </c>
      <c r="J18" s="3"/>
    </row>
    <row r="19" ht="15.6" spans="2:10">
      <c r="B19" s="32" t="s">
        <v>32</v>
      </c>
      <c r="C19" s="32" t="s">
        <v>28</v>
      </c>
      <c r="D19" s="36" t="s">
        <v>29</v>
      </c>
      <c r="E19" s="37">
        <f>MAX(N4:N8)</f>
        <v>10</v>
      </c>
      <c r="F19" s="38"/>
      <c r="G19" s="32" t="s">
        <v>32</v>
      </c>
      <c r="H19" s="35">
        <v>10</v>
      </c>
      <c r="I19" s="61">
        <f t="shared" si="0"/>
        <v>0.1</v>
      </c>
      <c r="J19" s="3"/>
    </row>
    <row r="20" ht="15.6" spans="6:10">
      <c r="F20" s="3"/>
      <c r="G20" s="39" t="s">
        <v>33</v>
      </c>
      <c r="H20" s="35">
        <f>SUM(H14:H19)</f>
        <v>100</v>
      </c>
      <c r="I20" s="35">
        <f>SUM(I14:I19)</f>
        <v>1</v>
      </c>
      <c r="J20" s="3"/>
    </row>
    <row r="23" ht="19.5" customHeight="1" spans="2:10">
      <c r="B23" s="40" t="s">
        <v>34</v>
      </c>
      <c r="C23" s="41"/>
      <c r="D23" s="41"/>
      <c r="E23" s="41"/>
      <c r="F23" s="41"/>
      <c r="G23" s="41"/>
      <c r="H23" s="41"/>
      <c r="I23" s="41"/>
      <c r="J23" s="62"/>
    </row>
    <row r="24" spans="2:10">
      <c r="B24" s="42"/>
      <c r="C24" s="43"/>
      <c r="D24" s="43"/>
      <c r="E24" s="43"/>
      <c r="F24" s="43"/>
      <c r="G24" s="43"/>
      <c r="H24" s="43"/>
      <c r="I24" s="43"/>
      <c r="J24" s="63"/>
    </row>
    <row r="26" ht="35" customHeight="1" spans="2:10">
      <c r="B26" s="7" t="s">
        <v>1</v>
      </c>
      <c r="C26" s="7" t="s">
        <v>2</v>
      </c>
      <c r="D26" s="44" t="s">
        <v>3</v>
      </c>
      <c r="E26" s="7" t="s">
        <v>4</v>
      </c>
      <c r="F26" s="7" t="s">
        <v>5</v>
      </c>
      <c r="G26" s="7" t="s">
        <v>6</v>
      </c>
      <c r="H26" s="7" t="s">
        <v>7</v>
      </c>
      <c r="I26" s="7" t="s">
        <v>8</v>
      </c>
      <c r="J26" s="56" t="s">
        <v>35</v>
      </c>
    </row>
    <row r="27" ht="31.2" spans="2:10">
      <c r="B27" s="11">
        <v>568</v>
      </c>
      <c r="C27" s="12" t="s">
        <v>10</v>
      </c>
      <c r="D27" s="45">
        <f>$E$14/I4</f>
        <v>0.428571428571429</v>
      </c>
      <c r="E27" s="45">
        <f>J4/$E$15</f>
        <v>0.88809946714032</v>
      </c>
      <c r="F27" s="46">
        <f>K4/$E$16</f>
        <v>1</v>
      </c>
      <c r="G27" s="11">
        <f>L4/$E$17</f>
        <v>1</v>
      </c>
      <c r="H27" s="11">
        <f>M4/$E$18</f>
        <v>0.7</v>
      </c>
      <c r="I27" s="11">
        <f>N4/$E$19</f>
        <v>0.7</v>
      </c>
      <c r="J27" s="57">
        <f>($I$14*D27)+($I$15*E27)+($I$16+F27)+($I$17*G27)+($I$18*H27)+($I$19*I27)</f>
        <v>1.75519132199949</v>
      </c>
    </row>
    <row r="28" ht="15.6" spans="2:10">
      <c r="B28" s="11">
        <v>862</v>
      </c>
      <c r="C28" s="12" t="s">
        <v>12</v>
      </c>
      <c r="D28" s="45">
        <f>$E$14/I5</f>
        <v>0.6</v>
      </c>
      <c r="E28" s="45">
        <f>J5/$E$15</f>
        <v>0.532859680284192</v>
      </c>
      <c r="F28" s="45">
        <f>K5/$E$16</f>
        <v>0.714285714285714</v>
      </c>
      <c r="G28" s="11">
        <f>L5/$E$17</f>
        <v>1</v>
      </c>
      <c r="H28" s="11">
        <f>M5/$E$18</f>
        <v>1</v>
      </c>
      <c r="I28" s="11">
        <f>N5/$E$19</f>
        <v>1</v>
      </c>
      <c r="J28" s="57">
        <f t="shared" ref="J28:J31" si="1">($I$14*D28)+($I$15*E28)+($I$16+F28)+($I$17*G28)+($I$18*H28)+($I$19*I28)</f>
        <v>1.50085765034255</v>
      </c>
    </row>
    <row r="29" ht="31.2" spans="2:10">
      <c r="B29" s="11">
        <v>103</v>
      </c>
      <c r="C29" s="12" t="s">
        <v>14</v>
      </c>
      <c r="D29" s="46">
        <f>$E$14/I6</f>
        <v>1</v>
      </c>
      <c r="E29" s="45">
        <f>J6/$E$15</f>
        <v>0.710479573712256</v>
      </c>
      <c r="F29" s="45">
        <f>K6/$E$16</f>
        <v>0.875</v>
      </c>
      <c r="G29" s="11">
        <f>L6/$E$17</f>
        <v>0.6</v>
      </c>
      <c r="H29" s="11">
        <f>M6/$E$18</f>
        <v>0.9</v>
      </c>
      <c r="I29" s="11">
        <f>N6/$E$19</f>
        <v>0.2</v>
      </c>
      <c r="J29" s="57">
        <f t="shared" si="1"/>
        <v>1.69009591474245</v>
      </c>
    </row>
    <row r="30" ht="31.2" spans="2:10">
      <c r="B30" s="11">
        <v>475</v>
      </c>
      <c r="C30" s="12" t="s">
        <v>15</v>
      </c>
      <c r="D30" s="45">
        <f>$E$14/I7</f>
        <v>0.272727272727273</v>
      </c>
      <c r="E30" s="46">
        <f>J7/$E$15</f>
        <v>1</v>
      </c>
      <c r="F30" s="45">
        <f>K7/$E$16</f>
        <v>0.874285714285714</v>
      </c>
      <c r="G30" s="11">
        <f>L7/$E$17</f>
        <v>0.4</v>
      </c>
      <c r="H30" s="11">
        <f>M7/$E$18</f>
        <v>0.4</v>
      </c>
      <c r="I30" s="11">
        <f>N7/$E$19</f>
        <v>0.2</v>
      </c>
      <c r="J30" s="57">
        <f t="shared" si="1"/>
        <v>1.4741038961039</v>
      </c>
    </row>
    <row r="31" ht="31.2" spans="2:10">
      <c r="B31" s="11">
        <v>293</v>
      </c>
      <c r="C31" s="12" t="s">
        <v>16</v>
      </c>
      <c r="D31" s="45">
        <f>$E$14/I8</f>
        <v>0.579150579150579</v>
      </c>
      <c r="E31" s="45">
        <f>J8/$E$15</f>
        <v>0.532859680284192</v>
      </c>
      <c r="F31" s="45">
        <f>K8/$E$16</f>
        <v>0.742142857142857</v>
      </c>
      <c r="G31" s="11">
        <f>L8/$E$17</f>
        <v>0.7</v>
      </c>
      <c r="H31" s="11">
        <f>M8/$E$18</f>
        <v>0.5</v>
      </c>
      <c r="I31" s="11">
        <f>N8/$E$19</f>
        <v>1</v>
      </c>
      <c r="J31" s="57">
        <f t="shared" si="1"/>
        <v>1.45745996694487</v>
      </c>
    </row>
    <row r="32" ht="15.6" spans="5:10">
      <c r="E32" s="47"/>
      <c r="F32" s="47"/>
      <c r="G32" s="3"/>
      <c r="H32" s="3"/>
      <c r="I32" s="3"/>
      <c r="J32" s="3"/>
    </row>
    <row r="33" ht="15.6" spans="4:10">
      <c r="D33" s="3"/>
      <c r="E33" s="48"/>
      <c r="F33" s="48"/>
      <c r="G33" s="3"/>
      <c r="H33" s="3"/>
      <c r="I33" s="3"/>
      <c r="J33" s="3"/>
    </row>
    <row r="34" ht="18.75" customHeight="1" spans="2:10">
      <c r="B34" s="49" t="s">
        <v>36</v>
      </c>
      <c r="C34" s="50"/>
      <c r="D34" s="51"/>
      <c r="E34" s="52"/>
      <c r="F34" s="52"/>
      <c r="G34" s="3"/>
      <c r="H34" s="3"/>
      <c r="I34" s="3"/>
      <c r="J34" s="3"/>
    </row>
    <row r="35" ht="15.6" spans="2:10">
      <c r="B35" s="53"/>
      <c r="C35" s="54"/>
      <c r="D35" s="55"/>
      <c r="E35" s="52"/>
      <c r="F35" s="52"/>
      <c r="G35" s="3"/>
      <c r="H35" s="3"/>
      <c r="I35" s="3"/>
      <c r="J35" s="3"/>
    </row>
    <row r="36" ht="15.6" spans="5:10">
      <c r="E36" s="52"/>
      <c r="F36" s="52"/>
      <c r="G36" s="3"/>
      <c r="H36" s="3"/>
      <c r="I36" s="3"/>
      <c r="J36" s="3"/>
    </row>
    <row r="37" ht="33" customHeight="1" spans="2:10">
      <c r="B37" s="7" t="s">
        <v>1</v>
      </c>
      <c r="C37" s="7" t="s">
        <v>2</v>
      </c>
      <c r="D37" s="56" t="s">
        <v>35</v>
      </c>
      <c r="E37" s="52"/>
      <c r="F37" s="52"/>
      <c r="G37" s="3"/>
      <c r="H37" s="3"/>
      <c r="I37" s="3"/>
      <c r="J37" s="3"/>
    </row>
    <row r="38" ht="31.2" spans="2:10">
      <c r="B38" s="11">
        <v>568</v>
      </c>
      <c r="C38" s="12" t="s">
        <v>10</v>
      </c>
      <c r="D38" s="57">
        <f>($I$14*D27)+($I$15*E27)+($I$16+F27)+($I$17*G27)+($I$18*H27)+($I$19*I27)</f>
        <v>1.75519132199949</v>
      </c>
      <c r="E38" s="52"/>
      <c r="F38" s="52"/>
      <c r="G38" s="3"/>
      <c r="H38" s="3"/>
      <c r="I38" s="3"/>
      <c r="J38" s="3"/>
    </row>
    <row r="39" ht="31.2" spans="2:10">
      <c r="B39" s="11">
        <v>103</v>
      </c>
      <c r="C39" s="12" t="s">
        <v>14</v>
      </c>
      <c r="D39" s="57">
        <f>($I$14*D29)+($I$15*E29)+($I$16+F29)+($I$17*G29)+($I$18*H29)+($I$19*I29)</f>
        <v>1.69009591474245</v>
      </c>
      <c r="E39" s="58"/>
      <c r="F39" s="58"/>
      <c r="G39" s="3"/>
      <c r="H39" s="3"/>
      <c r="I39" s="3"/>
      <c r="J39" s="3"/>
    </row>
    <row r="40" ht="15.6" spans="2:4">
      <c r="B40" s="11">
        <v>862</v>
      </c>
      <c r="C40" s="12" t="s">
        <v>12</v>
      </c>
      <c r="D40" s="57">
        <f>($I$14*D28)+($I$15*E28)+($I$16+F28)+($I$17*G28)+($I$18*H28)+($I$19*I28)</f>
        <v>1.50085765034255</v>
      </c>
    </row>
    <row r="41" ht="31.2" spans="2:4">
      <c r="B41" s="11">
        <v>475</v>
      </c>
      <c r="C41" s="12" t="s">
        <v>15</v>
      </c>
      <c r="D41" s="57">
        <f t="shared" ref="D41:D42" si="2">($I$14*D30)+($I$15*E30)+($I$16+F30)+($I$17*G30)+($I$18*H30)+($I$19*I30)</f>
        <v>1.4741038961039</v>
      </c>
    </row>
    <row r="42" ht="31.2" spans="2:4">
      <c r="B42" s="11">
        <v>293</v>
      </c>
      <c r="C42" s="12" t="s">
        <v>16</v>
      </c>
      <c r="D42" s="57">
        <f t="shared" si="2"/>
        <v>1.45745996694487</v>
      </c>
    </row>
    <row r="45" ht="15.6" spans="2:10">
      <c r="B45" s="3"/>
      <c r="C45" s="3"/>
      <c r="D45" s="3"/>
      <c r="E45" s="3"/>
      <c r="F45" s="3"/>
      <c r="G45" s="3"/>
      <c r="H45" s="3"/>
      <c r="I45" s="3"/>
      <c r="J45" s="3"/>
    </row>
    <row r="46" ht="15.6" spans="2:10">
      <c r="B46" s="3"/>
      <c r="C46" s="3"/>
      <c r="D46" s="3"/>
      <c r="E46" s="3"/>
      <c r="F46" s="3"/>
      <c r="G46" s="3"/>
      <c r="H46" s="3"/>
      <c r="I46" s="3"/>
      <c r="J46" s="3"/>
    </row>
    <row r="47" ht="15.6" spans="5:10">
      <c r="E47" s="3"/>
      <c r="F47" s="3"/>
      <c r="G47" s="3"/>
      <c r="H47" s="3"/>
      <c r="I47" s="3"/>
      <c r="J47" s="3"/>
    </row>
    <row r="48" ht="15.6" spans="5:10">
      <c r="E48" s="3"/>
      <c r="F48" s="3"/>
      <c r="G48" s="3"/>
      <c r="H48" s="3"/>
      <c r="I48" s="3"/>
      <c r="J48" s="3"/>
    </row>
    <row r="49" ht="15.6" spans="5:10">
      <c r="E49" s="3"/>
      <c r="F49" s="3"/>
      <c r="G49" s="3"/>
      <c r="H49" s="3"/>
      <c r="I49" s="3"/>
      <c r="J49" s="3"/>
    </row>
    <row r="50" ht="15.6" spans="5:10">
      <c r="E50" s="3"/>
      <c r="F50" s="3"/>
      <c r="G50" s="3"/>
      <c r="H50" s="3"/>
      <c r="I50" s="3"/>
      <c r="J50" s="3"/>
    </row>
    <row r="51" ht="15.6" spans="5:10">
      <c r="E51" s="3"/>
      <c r="F51" s="3"/>
      <c r="G51" s="3"/>
      <c r="H51" s="3"/>
      <c r="I51" s="3"/>
      <c r="J51" s="3"/>
    </row>
    <row r="52" ht="15.6" spans="5:10">
      <c r="E52" s="3"/>
      <c r="F52" s="3"/>
      <c r="G52" s="3"/>
      <c r="H52" s="3"/>
      <c r="I52" s="3"/>
      <c r="J52" s="3"/>
    </row>
    <row r="53" ht="15.6" spans="5:10">
      <c r="E53" s="3"/>
      <c r="F53" s="3"/>
      <c r="G53" s="3"/>
      <c r="H53" s="3"/>
      <c r="I53" s="3"/>
      <c r="J53" s="3"/>
    </row>
  </sheetData>
  <mergeCells count="8">
    <mergeCell ref="B3:E3"/>
    <mergeCell ref="B4:E4"/>
    <mergeCell ref="B5:E5"/>
    <mergeCell ref="B6:E6"/>
    <mergeCell ref="B10:E11"/>
    <mergeCell ref="G10:I11"/>
    <mergeCell ref="B23:J24"/>
    <mergeCell ref="B34:D3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Galih</dc:creator>
  <cp:lastModifiedBy>TUF Gaming</cp:lastModifiedBy>
  <dcterms:created xsi:type="dcterms:W3CDTF">2021-06-25T13:51:00Z</dcterms:created>
  <dcterms:modified xsi:type="dcterms:W3CDTF">2021-06-26T05:13:30Z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