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<sst xmlns="http://schemas.openxmlformats.org/spreadsheetml/2006/main" count="50" uniqueCount="44">
  <si>
    <t>Nama : Naufal Nur Fahriza</t>
  </si>
  <si>
    <t>NIM  : 123190024</t>
  </si>
  <si>
    <t>Kelas : SCPK PLUG-E</t>
  </si>
  <si>
    <t>No</t>
  </si>
  <si>
    <t>Perhitungan Manual SPK - WP</t>
  </si>
  <si>
    <t>House age</t>
  </si>
  <si>
    <t>Distance to the nearest MRT</t>
  </si>
  <si>
    <t>Num. of convenience stores</t>
  </si>
  <si>
    <t>House price</t>
  </si>
  <si>
    <t>Vektor (S)</t>
  </si>
  <si>
    <t>preferensi relatif</t>
  </si>
  <si>
    <t>Ranking</t>
  </si>
  <si>
    <t>Jumlah</t>
  </si>
  <si>
    <t>Tabel Alternatif</t>
  </si>
  <si>
    <t>Alternatif</t>
  </si>
  <si>
    <t>Kode</t>
  </si>
  <si>
    <t>Bobot</t>
  </si>
  <si>
    <t>Cost/benefit</t>
  </si>
  <si>
    <t>X2</t>
  </si>
  <si>
    <t>Cost</t>
  </si>
  <si>
    <t>distance to the nearest MRT station</t>
  </si>
  <si>
    <t>X3</t>
  </si>
  <si>
    <t>number of convenience stores</t>
  </si>
  <si>
    <t>X4</t>
  </si>
  <si>
    <t>benefit</t>
  </si>
  <si>
    <t>House Price of unit area</t>
  </si>
  <si>
    <t>Y</t>
  </si>
  <si>
    <t>cost</t>
  </si>
  <si>
    <t>NIlai Relatif Bobot</t>
  </si>
  <si>
    <t>Bobot/kriteria</t>
  </si>
  <si>
    <t>x2</t>
  </si>
  <si>
    <t>x3</t>
  </si>
  <si>
    <t>x4</t>
  </si>
  <si>
    <t>y</t>
  </si>
  <si>
    <t>Total wj</t>
  </si>
  <si>
    <t>bobot kepentingan</t>
  </si>
  <si>
    <t>Pangkat</t>
  </si>
  <si>
    <t>pangkat</t>
  </si>
  <si>
    <t>5 Ranking Teratas</t>
  </si>
  <si>
    <t>No.</t>
  </si>
  <si>
    <t>house age</t>
  </si>
  <si>
    <t>house price of unit area</t>
  </si>
  <si>
    <t>Vektor S</t>
  </si>
  <si>
    <t>Rank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</si>
</sst>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178" formatCode="0.000"/>
  </numFmts>
  <fonts count="33">
    <font>
      <sz val="11"/>
      <color theme="1"/>
      <name val="Calibri"/>
      <charset val="134"/>
      <scheme val="minor"/>
    </font>
    <font>
      <sz val="16"/>
      <color theme="1"/>
      <name val="Times New Roman"/>
      <charset val="134"/>
    </font>
    <font>
      <sz val="11"/>
      <color theme="0"/>
      <name val="Times New Roman"/>
      <charset val="134"/>
    </font>
    <font>
      <sz val="11"/>
      <color theme="1"/>
      <name val="Times New Roman"/>
      <charset val="134"/>
    </font>
    <font>
      <sz val="12"/>
      <name val="Calibri"/>
      <charset val="134"/>
      <scheme val="minor"/>
    </font>
    <font>
      <b/>
      <sz val="12"/>
      <color theme="0"/>
      <name val="Times New Roman"/>
      <charset val="134"/>
    </font>
    <font>
      <sz val="12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0"/>
      <name val="Times New Roman"/>
      <charset val="134"/>
    </font>
    <font>
      <sz val="12"/>
      <name val="Times New Roman"/>
      <charset val="136"/>
    </font>
    <font>
      <sz val="12"/>
      <color theme="1"/>
      <name val="Times New Roman"/>
      <charset val="136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color theme="1"/>
      <name val="Calibri"/>
      <charset val="136"/>
      <scheme val="minor"/>
    </font>
    <font>
      <sz val="12"/>
      <name val="新細明體"/>
      <charset val="136"/>
    </font>
  </fonts>
  <fills count="38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5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0" fillId="16" borderId="17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9" borderId="15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7" fillId="29" borderId="18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6" fillId="29" borderId="15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1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57">
    <xf numFmtId="0" fontId="0" fillId="0" borderId="0" xfId="0"/>
    <xf numFmtId="0" fontId="0" fillId="0" borderId="0" xfId="0" applyFont="1"/>
    <xf numFmtId="1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0" xfId="0" applyFont="1" applyFill="1" applyAlignment="1"/>
    <xf numFmtId="0" fontId="1" fillId="0" borderId="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3" fillId="0" borderId="0" xfId="0" applyFont="1" applyAlignment="1"/>
    <xf numFmtId="0" fontId="4" fillId="2" borderId="6" xfId="5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4" fillId="3" borderId="6" xfId="5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5" fillId="4" borderId="6" xfId="32" applyFont="1" applyFill="1" applyBorder="1" applyAlignment="1">
      <alignment horizontal="center" vertical="center"/>
    </xf>
    <xf numFmtId="0" fontId="6" fillId="3" borderId="6" xfId="50" applyFont="1" applyFill="1" applyBorder="1" applyAlignment="1">
      <alignment horizontal="center" vertical="center"/>
    </xf>
    <xf numFmtId="0" fontId="7" fillId="3" borderId="6" xfId="32" applyFont="1" applyFill="1" applyBorder="1" applyAlignment="1">
      <alignment horizontal="center" vertical="center"/>
    </xf>
    <xf numFmtId="178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0" borderId="0" xfId="0" applyFont="1"/>
    <xf numFmtId="0" fontId="5" fillId="5" borderId="6" xfId="0" applyFont="1" applyFill="1" applyBorder="1" applyAlignment="1">
      <alignment horizontal="right"/>
    </xf>
    <xf numFmtId="178" fontId="5" fillId="5" borderId="6" xfId="0" applyNumberFormat="1" applyFont="1" applyFill="1" applyBorder="1"/>
    <xf numFmtId="1" fontId="3" fillId="0" borderId="0" xfId="0" applyNumberFormat="1" applyFont="1"/>
    <xf numFmtId="1" fontId="5" fillId="4" borderId="6" xfId="32" applyNumberFormat="1" applyFont="1" applyFill="1" applyBorder="1" applyAlignment="1">
      <alignment horizontal="center" vertical="center"/>
    </xf>
    <xf numFmtId="1" fontId="7" fillId="3" borderId="6" xfId="0" applyNumberFormat="1" applyFont="1" applyFill="1" applyBorder="1" applyAlignment="1">
      <alignment horizontal="center"/>
    </xf>
    <xf numFmtId="0" fontId="5" fillId="5" borderId="6" xfId="0" applyFont="1" applyFill="1" applyBorder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4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6" xfId="0" applyFont="1" applyFill="1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6" xfId="0" applyFont="1" applyBorder="1"/>
    <xf numFmtId="0" fontId="7" fillId="0" borderId="6" xfId="0" applyFont="1" applyBorder="1"/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Border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4" borderId="6" xfId="0" applyFont="1" applyFill="1" applyBorder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4" borderId="6" xfId="32" applyFont="1" applyFill="1" applyBorder="1">
      <alignment vertical="center"/>
    </xf>
    <xf numFmtId="0" fontId="10" fillId="3" borderId="6" xfId="50" applyFont="1" applyFill="1" applyBorder="1" applyAlignment="1">
      <alignment horizontal="center" vertical="center"/>
    </xf>
    <xf numFmtId="0" fontId="11" fillId="3" borderId="6" xfId="32" applyFont="1" applyFill="1" applyBorder="1" applyAlignment="1">
      <alignment horizontal="center" vertical="center"/>
    </xf>
    <xf numFmtId="1" fontId="7" fillId="0" borderId="0" xfId="0" applyNumberFormat="1" applyFont="1"/>
    <xf numFmtId="1" fontId="9" fillId="4" borderId="6" xfId="0" applyNumberFormat="1" applyFont="1" applyFill="1" applyBorder="1" applyAlignment="1">
      <alignment horizontal="center"/>
    </xf>
    <xf numFmtId="1" fontId="8" fillId="6" borderId="6" xfId="0" applyNumberFormat="1" applyFont="1" applyFill="1" applyBorder="1"/>
    <xf numFmtId="1" fontId="9" fillId="4" borderId="6" xfId="32" applyNumberFormat="1" applyFont="1" applyFill="1" applyBorder="1">
      <alignment vertical="center"/>
    </xf>
    <xf numFmtId="178" fontId="7" fillId="3" borderId="6" xfId="0" applyNumberFormat="1" applyFont="1" applyFill="1" applyBorder="1" applyAlignment="1">
      <alignment horizontal="center"/>
    </xf>
    <xf numFmtId="1" fontId="7" fillId="3" borderId="6" xfId="0" applyNumberFormat="1" applyFont="1" applyFill="1" applyBorder="1" applyAlignment="1">
      <alignment horizont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一般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K92"/>
  <sheetViews>
    <sheetView tabSelected="1" zoomScale="70" zoomScaleNormal="70" topLeftCell="C1" workbookViewId="0">
      <selection activeCell="D9" sqref="D9:G9"/>
    </sheetView>
  </sheetViews>
  <sheetFormatPr defaultColWidth="9" defaultRowHeight="14.4"/>
  <cols>
    <col min="2" max="2" width="5.44444444444444" style="1" customWidth="1"/>
    <col min="3" max="3" width="14.6666666666667" customWidth="1"/>
    <col min="4" max="4" width="43.6388888888889" customWidth="1"/>
    <col min="5" max="5" width="35.5555555555556" customWidth="1"/>
    <col min="6" max="6" width="27.5555555555556" customWidth="1"/>
    <col min="7" max="7" width="17.2222222222222" customWidth="1"/>
    <col min="8" max="8" width="25.0740740740741" customWidth="1"/>
    <col min="9" max="9" width="17" style="2" customWidth="1"/>
    <col min="10" max="10" width="14.8888888888889" customWidth="1"/>
    <col min="11" max="11" width="9.88888888888889" customWidth="1"/>
    <col min="12" max="12" width="21.5555555555556" customWidth="1"/>
    <col min="13" max="13" width="38.7222222222222" customWidth="1"/>
    <col min="14" max="14" width="34.1203703703704" customWidth="1"/>
    <col min="15" max="15" width="28.25" customWidth="1"/>
    <col min="16" max="16" width="14.1111111111111" customWidth="1"/>
    <col min="17" max="17" width="14.2222222222222" customWidth="1"/>
    <col min="18" max="18" width="8.88888888888889" style="2"/>
  </cols>
  <sheetData>
    <row r="4" spans="1:1">
      <c r="A4" s="1"/>
    </row>
    <row r="5" spans="1:1">
      <c r="A5" s="1"/>
    </row>
    <row r="6" ht="21" spans="1:11">
      <c r="A6" s="1"/>
      <c r="D6" s="3" t="s">
        <v>0</v>
      </c>
      <c r="E6" s="4"/>
      <c r="F6" s="4"/>
      <c r="G6" s="5"/>
      <c r="H6" s="6"/>
      <c r="I6" s="16"/>
      <c r="J6" s="26"/>
      <c r="K6" s="16"/>
    </row>
    <row r="7" ht="21" spans="1:11">
      <c r="A7" s="1"/>
      <c r="D7" s="7" t="s">
        <v>1</v>
      </c>
      <c r="E7" s="8"/>
      <c r="F7" s="8"/>
      <c r="G7" s="9"/>
      <c r="H7" s="10"/>
      <c r="I7" s="16"/>
      <c r="J7" s="26"/>
      <c r="K7" s="16"/>
    </row>
    <row r="8" ht="21" spans="1:11">
      <c r="A8" s="1"/>
      <c r="D8" s="7" t="s">
        <v>2</v>
      </c>
      <c r="E8" s="8"/>
      <c r="F8" s="8"/>
      <c r="G8" s="9"/>
      <c r="H8" s="10"/>
      <c r="I8" s="16"/>
      <c r="J8" s="26"/>
      <c r="K8" s="16"/>
    </row>
    <row r="9" ht="21" spans="1:11">
      <c r="A9" s="1"/>
      <c r="B9" s="11" t="s">
        <v>3</v>
      </c>
      <c r="D9" s="12" t="s">
        <v>4</v>
      </c>
      <c r="E9" s="13"/>
      <c r="F9" s="13"/>
      <c r="G9" s="14"/>
      <c r="H9" s="10"/>
      <c r="I9" s="16"/>
      <c r="J9" s="26"/>
      <c r="K9" s="16"/>
    </row>
    <row r="10" ht="15.6" spans="1:11">
      <c r="A10" s="1"/>
      <c r="B10" s="15">
        <v>1</v>
      </c>
      <c r="D10" s="16"/>
      <c r="E10" s="16"/>
      <c r="F10" s="17"/>
      <c r="G10" s="17"/>
      <c r="H10" s="10"/>
      <c r="I10" s="16"/>
      <c r="J10" s="26"/>
      <c r="K10" s="16"/>
    </row>
    <row r="11" ht="15.6" spans="1:11">
      <c r="A11" s="1"/>
      <c r="B11" s="15">
        <v>2</v>
      </c>
      <c r="D11" s="16"/>
      <c r="E11" s="16"/>
      <c r="F11" s="16"/>
      <c r="G11" s="16"/>
      <c r="H11" s="16"/>
      <c r="I11" s="16"/>
      <c r="J11" s="26"/>
      <c r="K11" s="16"/>
    </row>
    <row r="12" ht="15.6" spans="1:11">
      <c r="A12" s="1"/>
      <c r="B12" s="15">
        <v>3</v>
      </c>
      <c r="D12" s="16"/>
      <c r="E12" s="16"/>
      <c r="F12" s="16"/>
      <c r="G12" s="16"/>
      <c r="H12" s="16"/>
      <c r="I12" s="16"/>
      <c r="J12" s="26"/>
      <c r="K12" s="16"/>
    </row>
    <row r="13" ht="43" customHeight="1" spans="1:11">
      <c r="A13" s="1"/>
      <c r="B13" s="15">
        <v>4</v>
      </c>
      <c r="D13" s="18" t="s">
        <v>5</v>
      </c>
      <c r="E13" s="18" t="s">
        <v>6</v>
      </c>
      <c r="F13" s="18" t="s">
        <v>7</v>
      </c>
      <c r="G13" s="18" t="s">
        <v>8</v>
      </c>
      <c r="H13" s="18" t="s">
        <v>9</v>
      </c>
      <c r="I13" s="18" t="s">
        <v>10</v>
      </c>
      <c r="J13" s="27" t="s">
        <v>11</v>
      </c>
      <c r="K13" s="23"/>
    </row>
    <row r="14" ht="15.6" spans="1:11">
      <c r="A14" s="1"/>
      <c r="B14" s="15">
        <v>5</v>
      </c>
      <c r="D14" s="19">
        <v>32</v>
      </c>
      <c r="E14" s="19">
        <v>84.87882</v>
      </c>
      <c r="F14" s="19">
        <v>10</v>
      </c>
      <c r="G14" s="20">
        <v>37.9</v>
      </c>
      <c r="H14" s="21">
        <f>(D14^$E$82)*(E14^$F$82)*(F14^$G$82)*(G14^$H$82)</f>
        <v>0.125046149210915</v>
      </c>
      <c r="I14" s="21">
        <f>H14/$H$64</f>
        <v>0.0410298013964955</v>
      </c>
      <c r="J14" s="28">
        <f>RANK(I14,$I$14:$I$63,0)+COUNTIF($I$14:I14,I14)-1</f>
        <v>4</v>
      </c>
      <c r="K14" s="23"/>
    </row>
    <row r="15" ht="15.6" spans="1:11">
      <c r="A15" s="1"/>
      <c r="B15" s="15">
        <v>6</v>
      </c>
      <c r="D15" s="19">
        <v>19.5</v>
      </c>
      <c r="E15" s="19">
        <v>306.5947</v>
      </c>
      <c r="F15" s="19">
        <v>9</v>
      </c>
      <c r="G15" s="20">
        <v>42.2</v>
      </c>
      <c r="H15" s="21">
        <f t="shared" ref="H15:H63" si="0">(D15^$E$82)*(E15^$F$82)*(F15^$G$82)*(G15^$H$82)</f>
        <v>0.0821330089696449</v>
      </c>
      <c r="I15" s="21">
        <f t="shared" ref="I15:I63" si="1">H15/$H$64</f>
        <v>0.0269492588727151</v>
      </c>
      <c r="J15" s="28">
        <f>RANK(I15,$I$14:$I$63,0)+COUNTIF($I$14:I15,I15)-1</f>
        <v>12</v>
      </c>
      <c r="K15" s="23"/>
    </row>
    <row r="16" ht="15.6" spans="1:11">
      <c r="A16" s="1"/>
      <c r="B16" s="15">
        <v>7</v>
      </c>
      <c r="D16" s="19">
        <v>13.3</v>
      </c>
      <c r="E16" s="19">
        <v>561.9845</v>
      </c>
      <c r="F16" s="19">
        <v>5</v>
      </c>
      <c r="G16" s="20">
        <v>47.3</v>
      </c>
      <c r="H16" s="21">
        <f t="shared" si="0"/>
        <v>0.058788930423941</v>
      </c>
      <c r="I16" s="21">
        <f t="shared" si="1"/>
        <v>0.0192896634948606</v>
      </c>
      <c r="J16" s="28">
        <f>RANK(I16,$I$14:$I$63,0)+COUNTIF($I$14:I16,I16)-1</f>
        <v>21</v>
      </c>
      <c r="K16" s="23"/>
    </row>
    <row r="17" ht="15.6" spans="1:11">
      <c r="A17" s="1"/>
      <c r="B17" s="15">
        <v>8</v>
      </c>
      <c r="D17" s="19">
        <v>13.3</v>
      </c>
      <c r="E17" s="19">
        <v>561.9845</v>
      </c>
      <c r="F17" s="19">
        <v>5</v>
      </c>
      <c r="G17" s="20">
        <v>54.8</v>
      </c>
      <c r="H17" s="21">
        <f t="shared" si="0"/>
        <v>0.0581271032637176</v>
      </c>
      <c r="I17" s="21">
        <f t="shared" si="1"/>
        <v>0.0190725065722834</v>
      </c>
      <c r="J17" s="28">
        <f>RANK(I17,$I$14:$I$63,0)+COUNTIF($I$14:I17,I17)-1</f>
        <v>22</v>
      </c>
      <c r="K17" s="23"/>
    </row>
    <row r="18" ht="15.6" spans="1:11">
      <c r="A18" s="1"/>
      <c r="B18" s="15">
        <v>9</v>
      </c>
      <c r="D18" s="19">
        <v>5</v>
      </c>
      <c r="E18" s="19">
        <v>390.5684</v>
      </c>
      <c r="F18" s="19">
        <v>5</v>
      </c>
      <c r="G18" s="20">
        <v>43.1</v>
      </c>
      <c r="H18" s="21">
        <f t="shared" si="0"/>
        <v>0.0853554634415209</v>
      </c>
      <c r="I18" s="21">
        <f t="shared" si="1"/>
        <v>0.0280066018442872</v>
      </c>
      <c r="J18" s="28">
        <f>RANK(I18,$I$14:$I$63,0)+COUNTIF($I$14:I18,I18)-1</f>
        <v>10</v>
      </c>
      <c r="K18" s="23"/>
    </row>
    <row r="19" ht="15.6" spans="1:11">
      <c r="A19" s="1"/>
      <c r="B19" s="15">
        <v>10</v>
      </c>
      <c r="D19" s="19">
        <v>7.1</v>
      </c>
      <c r="E19" s="19">
        <v>2175.03</v>
      </c>
      <c r="F19" s="19">
        <v>3</v>
      </c>
      <c r="G19" s="20">
        <v>32.1</v>
      </c>
      <c r="H19" s="21">
        <f t="shared" si="0"/>
        <v>0.0355497721669785</v>
      </c>
      <c r="I19" s="21">
        <f t="shared" si="1"/>
        <v>0.0116644942759618</v>
      </c>
      <c r="J19" s="28">
        <f>RANK(I19,$I$14:$I$63,0)+COUNTIF($I$14:I19,I19)-1</f>
        <v>34</v>
      </c>
      <c r="K19" s="23"/>
    </row>
    <row r="20" ht="15.6" spans="1:11">
      <c r="A20" s="1"/>
      <c r="B20" s="15">
        <v>11</v>
      </c>
      <c r="D20" s="19">
        <v>34.5</v>
      </c>
      <c r="E20" s="19">
        <v>623.4731</v>
      </c>
      <c r="F20" s="19">
        <v>7</v>
      </c>
      <c r="G20" s="20">
        <v>40.3</v>
      </c>
      <c r="H20" s="21">
        <f t="shared" si="0"/>
        <v>0.0509018937989615</v>
      </c>
      <c r="I20" s="21">
        <f t="shared" si="1"/>
        <v>0.0167017905505769</v>
      </c>
      <c r="J20" s="28">
        <f>RANK(I20,$I$14:$I$63,0)+COUNTIF($I$14:I20,I20)-1</f>
        <v>25</v>
      </c>
      <c r="K20" s="23"/>
    </row>
    <row r="21" ht="15.6" spans="1:11">
      <c r="A21" s="1"/>
      <c r="B21" s="15">
        <v>12</v>
      </c>
      <c r="D21" s="19">
        <v>20.3</v>
      </c>
      <c r="E21" s="19">
        <v>287.6025</v>
      </c>
      <c r="F21" s="19">
        <v>6</v>
      </c>
      <c r="G21" s="20">
        <v>46.7</v>
      </c>
      <c r="H21" s="21">
        <f t="shared" si="0"/>
        <v>0.0730470740808343</v>
      </c>
      <c r="I21" s="21">
        <f t="shared" si="1"/>
        <v>0.0239680067002823</v>
      </c>
      <c r="J21" s="28">
        <f>RANK(I21,$I$14:$I$63,0)+COUNTIF($I$14:I21,I21)-1</f>
        <v>15</v>
      </c>
      <c r="K21" s="23"/>
    </row>
    <row r="22" ht="15.6" spans="1:11">
      <c r="A22" s="1"/>
      <c r="B22" s="15">
        <v>13</v>
      </c>
      <c r="D22" s="19">
        <v>31.7</v>
      </c>
      <c r="E22" s="19">
        <v>5512.038</v>
      </c>
      <c r="F22" s="19">
        <v>1</v>
      </c>
      <c r="G22" s="20">
        <v>18.8</v>
      </c>
      <c r="H22" s="21">
        <f t="shared" si="0"/>
        <v>0.0130804695626285</v>
      </c>
      <c r="I22" s="21">
        <f t="shared" si="1"/>
        <v>0.00429192799389862</v>
      </c>
      <c r="J22" s="28">
        <f>RANK(I22,$I$14:$I$63,0)+COUNTIF($I$14:I22,I22)-1</f>
        <v>45</v>
      </c>
      <c r="K22" s="23"/>
    </row>
    <row r="23" ht="15.6" spans="1:11">
      <c r="A23" s="1"/>
      <c r="B23" s="15">
        <v>14</v>
      </c>
      <c r="D23" s="19">
        <v>17.9</v>
      </c>
      <c r="E23" s="19">
        <v>1783.18</v>
      </c>
      <c r="F23" s="19">
        <v>3</v>
      </c>
      <c r="G23" s="20">
        <v>22.1</v>
      </c>
      <c r="H23" s="21">
        <f t="shared" si="0"/>
        <v>0.0319015755946603</v>
      </c>
      <c r="I23" s="21">
        <f t="shared" si="1"/>
        <v>0.0104674579676696</v>
      </c>
      <c r="J23" s="28">
        <f>RANK(I23,$I$14:$I$63,0)+COUNTIF($I$14:I23,I23)-1</f>
        <v>37</v>
      </c>
      <c r="K23" s="23"/>
    </row>
    <row r="24" ht="15.6" spans="1:11">
      <c r="A24" s="1"/>
      <c r="B24" s="15">
        <v>15</v>
      </c>
      <c r="D24" s="19">
        <v>34.8</v>
      </c>
      <c r="E24" s="19">
        <v>405.2134</v>
      </c>
      <c r="F24" s="19">
        <v>1</v>
      </c>
      <c r="G24" s="20">
        <v>41.4</v>
      </c>
      <c r="H24" s="21">
        <f t="shared" si="0"/>
        <v>0.0328784242348477</v>
      </c>
      <c r="I24" s="21">
        <f t="shared" si="1"/>
        <v>0.0107879788789831</v>
      </c>
      <c r="J24" s="28">
        <f>RANK(I24,$I$14:$I$63,0)+COUNTIF($I$14:I24,I24)-1</f>
        <v>36</v>
      </c>
      <c r="K24" s="23"/>
    </row>
    <row r="25" ht="15.6" spans="1:11">
      <c r="A25" s="1"/>
      <c r="B25" s="15">
        <v>16</v>
      </c>
      <c r="D25" s="19">
        <v>6.3</v>
      </c>
      <c r="E25" s="19">
        <v>90.45606</v>
      </c>
      <c r="F25" s="19">
        <v>9</v>
      </c>
      <c r="G25" s="20">
        <v>58.1</v>
      </c>
      <c r="H25" s="21">
        <f t="shared" si="0"/>
        <v>0.166329006679405</v>
      </c>
      <c r="I25" s="21">
        <f t="shared" si="1"/>
        <v>0.0545754199837178</v>
      </c>
      <c r="J25" s="28">
        <f>RANK(I25,$I$14:$I$63,0)+COUNTIF($I$14:I25,I25)-1</f>
        <v>2</v>
      </c>
      <c r="K25" s="23"/>
    </row>
    <row r="26" ht="15.6" spans="1:11">
      <c r="A26" s="1"/>
      <c r="B26" s="15">
        <v>17</v>
      </c>
      <c r="D26" s="19">
        <v>13</v>
      </c>
      <c r="E26" s="19">
        <v>492.2313</v>
      </c>
      <c r="F26" s="19">
        <v>5</v>
      </c>
      <c r="G26" s="20">
        <v>39.3</v>
      </c>
      <c r="H26" s="21">
        <f t="shared" si="0"/>
        <v>0.0630824511333878</v>
      </c>
      <c r="I26" s="21">
        <f t="shared" si="1"/>
        <v>0.0206984417988067</v>
      </c>
      <c r="J26" s="28">
        <f>RANK(I26,$I$14:$I$63,0)+COUNTIF($I$14:I26,I26)-1</f>
        <v>20</v>
      </c>
      <c r="K26" s="23"/>
    </row>
    <row r="27" ht="15.6" spans="1:11">
      <c r="A27" s="1"/>
      <c r="B27" s="15">
        <v>18</v>
      </c>
      <c r="D27" s="19">
        <v>20.4</v>
      </c>
      <c r="E27" s="19">
        <v>2469.645</v>
      </c>
      <c r="F27" s="19">
        <v>4</v>
      </c>
      <c r="G27" s="20">
        <v>23.8</v>
      </c>
      <c r="H27" s="21">
        <f t="shared" si="0"/>
        <v>0.0296672240885008</v>
      </c>
      <c r="I27" s="21">
        <f t="shared" si="1"/>
        <v>0.00973432864600569</v>
      </c>
      <c r="J27" s="28">
        <f>RANK(I27,$I$14:$I$63,0)+COUNTIF($I$14:I27,I27)-1</f>
        <v>39</v>
      </c>
      <c r="K27" s="23"/>
    </row>
    <row r="28" ht="15.6" spans="1:11">
      <c r="A28" s="1"/>
      <c r="B28" s="15">
        <v>19</v>
      </c>
      <c r="D28" s="19">
        <v>13.2</v>
      </c>
      <c r="E28" s="19">
        <v>1164.838</v>
      </c>
      <c r="F28" s="19">
        <v>4</v>
      </c>
      <c r="G28" s="20">
        <v>34.3</v>
      </c>
      <c r="H28" s="21">
        <f t="shared" si="0"/>
        <v>0.0425816808051928</v>
      </c>
      <c r="I28" s="21">
        <f t="shared" si="1"/>
        <v>0.0139717849577212</v>
      </c>
      <c r="J28" s="28">
        <f>RANK(I28,$I$14:$I$63,0)+COUNTIF($I$14:I28,I28)-1</f>
        <v>30</v>
      </c>
      <c r="K28" s="23"/>
    </row>
    <row r="29" ht="15.6" spans="1:11">
      <c r="A29" s="1"/>
      <c r="B29" s="15">
        <v>20</v>
      </c>
      <c r="D29" s="19">
        <v>35.7</v>
      </c>
      <c r="E29" s="19">
        <v>579.2083</v>
      </c>
      <c r="F29" s="19">
        <v>2</v>
      </c>
      <c r="G29" s="20">
        <v>50.5</v>
      </c>
      <c r="H29" s="21">
        <f t="shared" si="0"/>
        <v>0.0347268499265463</v>
      </c>
      <c r="I29" s="21">
        <f t="shared" si="1"/>
        <v>0.0113944792750781</v>
      </c>
      <c r="J29" s="28">
        <f>RANK(I29,$I$14:$I$63,0)+COUNTIF($I$14:I29,I29)-1</f>
        <v>35</v>
      </c>
      <c r="K29" s="23"/>
    </row>
    <row r="30" ht="15.6" spans="1:11">
      <c r="A30" s="1"/>
      <c r="B30" s="15">
        <v>21</v>
      </c>
      <c r="D30" s="19">
        <v>1</v>
      </c>
      <c r="E30" s="19">
        <v>292.9978</v>
      </c>
      <c r="F30" s="19">
        <v>6</v>
      </c>
      <c r="G30" s="20">
        <v>70.1</v>
      </c>
      <c r="H30" s="21">
        <f t="shared" si="0"/>
        <v>0.140818223287157</v>
      </c>
      <c r="I30" s="21">
        <f t="shared" si="1"/>
        <v>0.0462048913216359</v>
      </c>
      <c r="J30" s="28">
        <f>RANK(I30,$I$14:$I$63,0)+COUNTIF($I$14:I30,I30)-1</f>
        <v>3</v>
      </c>
      <c r="K30" s="23"/>
    </row>
    <row r="31" ht="15.6" spans="1:11">
      <c r="A31" s="1"/>
      <c r="B31" s="15">
        <v>22</v>
      </c>
      <c r="D31" s="19">
        <v>17.7</v>
      </c>
      <c r="E31" s="19">
        <v>350.8515</v>
      </c>
      <c r="F31" s="19">
        <v>1</v>
      </c>
      <c r="G31" s="20">
        <v>37.4</v>
      </c>
      <c r="H31" s="21">
        <f t="shared" si="0"/>
        <v>0.0409376072071531</v>
      </c>
      <c r="I31" s="21">
        <f t="shared" si="1"/>
        <v>0.0134323360131958</v>
      </c>
      <c r="J31" s="28">
        <f>RANK(I31,$I$14:$I$63,0)+COUNTIF($I$14:I31,I31)-1</f>
        <v>31</v>
      </c>
      <c r="K31" s="23"/>
    </row>
    <row r="32" ht="15.6" spans="1:11">
      <c r="A32" s="1"/>
      <c r="B32" s="15">
        <v>23</v>
      </c>
      <c r="D32" s="19">
        <v>16.9</v>
      </c>
      <c r="E32" s="19">
        <v>368.1363</v>
      </c>
      <c r="F32" s="19">
        <v>8</v>
      </c>
      <c r="G32" s="20">
        <v>42.3</v>
      </c>
      <c r="H32" s="21">
        <f t="shared" si="0"/>
        <v>0.0762932060441167</v>
      </c>
      <c r="I32" s="21">
        <f t="shared" si="1"/>
        <v>0.0250331186657507</v>
      </c>
      <c r="J32" s="28">
        <f>RANK(I32,$I$14:$I$63,0)+COUNTIF($I$14:I32,I32)-1</f>
        <v>14</v>
      </c>
      <c r="K32" s="23"/>
    </row>
    <row r="33" ht="15.6" spans="1:11">
      <c r="A33" s="1"/>
      <c r="B33" s="15">
        <v>24</v>
      </c>
      <c r="D33" s="19">
        <v>1.5</v>
      </c>
      <c r="E33" s="19">
        <v>23.38284</v>
      </c>
      <c r="F33" s="19">
        <v>7</v>
      </c>
      <c r="G33" s="20">
        <v>47.7</v>
      </c>
      <c r="H33" s="21">
        <f t="shared" si="0"/>
        <v>0.366250290645244</v>
      </c>
      <c r="I33" s="21">
        <f t="shared" si="1"/>
        <v>0.120173046362561</v>
      </c>
      <c r="J33" s="28">
        <f>RANK(I33,$I$14:$I$63,0)+COUNTIF($I$14:I33,I33)-1</f>
        <v>1</v>
      </c>
      <c r="K33" s="23"/>
    </row>
    <row r="34" ht="15.6" spans="1:11">
      <c r="A34" s="1"/>
      <c r="B34" s="15">
        <v>25</v>
      </c>
      <c r="D34" s="19">
        <v>4.5</v>
      </c>
      <c r="E34" s="19">
        <v>2275.877</v>
      </c>
      <c r="F34" s="19">
        <v>3</v>
      </c>
      <c r="G34" s="20">
        <v>29.3</v>
      </c>
      <c r="H34" s="21">
        <f t="shared" si="0"/>
        <v>0.0390857228245763</v>
      </c>
      <c r="I34" s="21">
        <f t="shared" si="1"/>
        <v>0.012824700760884</v>
      </c>
      <c r="J34" s="28">
        <f>RANK(I34,$I$14:$I$63,0)+COUNTIF($I$14:I34,I34)-1</f>
        <v>32</v>
      </c>
      <c r="K34" s="23"/>
    </row>
    <row r="35" ht="15.6" spans="1:11">
      <c r="A35" s="1"/>
      <c r="B35" s="15">
        <v>26</v>
      </c>
      <c r="D35" s="19">
        <v>10.5</v>
      </c>
      <c r="E35" s="19">
        <v>279.1726</v>
      </c>
      <c r="F35" s="19">
        <v>7</v>
      </c>
      <c r="G35" s="20">
        <v>51.6</v>
      </c>
      <c r="H35" s="21">
        <f t="shared" si="0"/>
        <v>0.0895176160747565</v>
      </c>
      <c r="I35" s="21">
        <f t="shared" si="1"/>
        <v>0.0293722760133935</v>
      </c>
      <c r="J35" s="28">
        <f>RANK(I35,$I$14:$I$63,0)+COUNTIF($I$14:I35,I35)-1</f>
        <v>8</v>
      </c>
      <c r="K35" s="23"/>
    </row>
    <row r="36" ht="15.6" spans="1:11">
      <c r="A36" s="1"/>
      <c r="B36" s="15">
        <v>27</v>
      </c>
      <c r="D36" s="19">
        <v>14.7</v>
      </c>
      <c r="E36" s="19">
        <v>1360.139</v>
      </c>
      <c r="F36" s="19">
        <v>1</v>
      </c>
      <c r="G36" s="20">
        <v>24.6</v>
      </c>
      <c r="H36" s="21">
        <f t="shared" si="0"/>
        <v>0.0262059389343568</v>
      </c>
      <c r="I36" s="21">
        <f t="shared" si="1"/>
        <v>0.00859862120241516</v>
      </c>
      <c r="J36" s="28">
        <f>RANK(I36,$I$14:$I$63,0)+COUNTIF($I$14:I36,I36)-1</f>
        <v>43</v>
      </c>
      <c r="K36" s="23"/>
    </row>
    <row r="37" ht="15.6" spans="1:11">
      <c r="A37" s="1"/>
      <c r="B37" s="15">
        <v>28</v>
      </c>
      <c r="D37" s="19">
        <v>10.1</v>
      </c>
      <c r="E37" s="19">
        <v>279.1726</v>
      </c>
      <c r="F37" s="19">
        <v>7</v>
      </c>
      <c r="G37" s="20">
        <v>47.9</v>
      </c>
      <c r="H37" s="21">
        <f t="shared" si="0"/>
        <v>0.090842026315445</v>
      </c>
      <c r="I37" s="21">
        <f t="shared" si="1"/>
        <v>0.0298068378890357</v>
      </c>
      <c r="J37" s="28">
        <f>RANK(I37,$I$14:$I$63,0)+COUNTIF($I$14:I37,I37)-1</f>
        <v>7</v>
      </c>
      <c r="K37" s="23"/>
    </row>
    <row r="38" ht="15.6" spans="1:11">
      <c r="A38" s="1"/>
      <c r="B38" s="15">
        <v>29</v>
      </c>
      <c r="D38" s="19">
        <v>39.6</v>
      </c>
      <c r="E38" s="19">
        <v>480.6977</v>
      </c>
      <c r="F38" s="19">
        <v>4</v>
      </c>
      <c r="G38" s="20">
        <v>38.8</v>
      </c>
      <c r="H38" s="21">
        <f t="shared" si="0"/>
        <v>0.0460090500259895</v>
      </c>
      <c r="I38" s="21">
        <f t="shared" si="1"/>
        <v>0.0150963639977727</v>
      </c>
      <c r="J38" s="28">
        <f>RANK(I38,$I$14:$I$63,0)+COUNTIF($I$14:I38,I38)-1</f>
        <v>29</v>
      </c>
      <c r="K38" s="23"/>
    </row>
    <row r="39" ht="15.6" spans="1:11">
      <c r="A39" s="1"/>
      <c r="B39" s="15">
        <v>30</v>
      </c>
      <c r="D39" s="19">
        <v>29.3</v>
      </c>
      <c r="E39" s="19">
        <v>1487.868</v>
      </c>
      <c r="F39" s="19">
        <v>2</v>
      </c>
      <c r="G39" s="20">
        <v>27</v>
      </c>
      <c r="H39" s="21">
        <f t="shared" si="0"/>
        <v>0.0265335108453189</v>
      </c>
      <c r="I39" s="21">
        <f t="shared" si="1"/>
        <v>0.00870610320433732</v>
      </c>
      <c r="J39" s="28">
        <f>RANK(I39,$I$14:$I$63,0)+COUNTIF($I$14:I39,I39)-1</f>
        <v>42</v>
      </c>
      <c r="K39" s="23"/>
    </row>
    <row r="40" ht="15.6" spans="1:11">
      <c r="A40" s="1"/>
      <c r="B40" s="15">
        <v>31</v>
      </c>
      <c r="D40" s="19">
        <v>3.1</v>
      </c>
      <c r="E40" s="19">
        <v>383.8624</v>
      </c>
      <c r="F40" s="19">
        <v>5</v>
      </c>
      <c r="G40" s="20">
        <v>56.2</v>
      </c>
      <c r="H40" s="21">
        <f t="shared" si="0"/>
        <v>0.0940086356736266</v>
      </c>
      <c r="I40" s="21">
        <f t="shared" si="1"/>
        <v>0.0308458571142286</v>
      </c>
      <c r="J40" s="28">
        <f>RANK(I40,$I$14:$I$63,0)+COUNTIF($I$14:I40,I40)-1</f>
        <v>5</v>
      </c>
      <c r="K40" s="23"/>
    </row>
    <row r="41" ht="15.6" spans="1:11">
      <c r="A41" s="1"/>
      <c r="B41" s="15">
        <v>32</v>
      </c>
      <c r="D41" s="19">
        <v>10.4</v>
      </c>
      <c r="E41" s="19">
        <v>276.449</v>
      </c>
      <c r="F41" s="19">
        <v>5</v>
      </c>
      <c r="G41" s="20">
        <v>33.6</v>
      </c>
      <c r="H41" s="21">
        <f t="shared" si="0"/>
        <v>0.0839217008852978</v>
      </c>
      <c r="I41" s="21">
        <f t="shared" si="1"/>
        <v>0.027536159585147</v>
      </c>
      <c r="J41" s="28">
        <f>RANK(I41,$I$14:$I$63,0)+COUNTIF($I$14:I41,I41)-1</f>
        <v>11</v>
      </c>
      <c r="K41" s="23"/>
    </row>
    <row r="42" ht="15.6" spans="1:11">
      <c r="A42" s="1"/>
      <c r="B42" s="15">
        <v>33</v>
      </c>
      <c r="D42" s="19">
        <v>19.2</v>
      </c>
      <c r="E42" s="19">
        <v>557.478</v>
      </c>
      <c r="F42" s="19">
        <v>4</v>
      </c>
      <c r="G42" s="20">
        <v>47</v>
      </c>
      <c r="H42" s="21">
        <f t="shared" si="0"/>
        <v>0.0506102453467293</v>
      </c>
      <c r="I42" s="21">
        <f t="shared" si="1"/>
        <v>0.0166060956559464</v>
      </c>
      <c r="J42" s="28">
        <f>RANK(I42,$I$14:$I$63,0)+COUNTIF($I$14:I42,I42)-1</f>
        <v>26</v>
      </c>
      <c r="K42" s="23"/>
    </row>
    <row r="43" ht="15.6" spans="1:11">
      <c r="A43" s="1"/>
      <c r="B43" s="15">
        <v>34</v>
      </c>
      <c r="D43" s="19">
        <v>7.1</v>
      </c>
      <c r="E43" s="19">
        <v>451.2438</v>
      </c>
      <c r="F43" s="19">
        <v>5</v>
      </c>
      <c r="G43" s="20">
        <v>57.1</v>
      </c>
      <c r="H43" s="21">
        <f t="shared" si="0"/>
        <v>0.0728735962015386</v>
      </c>
      <c r="I43" s="21">
        <f t="shared" si="1"/>
        <v>0.0239110856117154</v>
      </c>
      <c r="J43" s="28">
        <f>RANK(I43,$I$14:$I$63,0)+COUNTIF($I$14:I43,I43)-1</f>
        <v>17</v>
      </c>
      <c r="K43" s="23"/>
    </row>
    <row r="44" ht="15.6" spans="1:11">
      <c r="A44" s="1"/>
      <c r="B44" s="15">
        <v>35</v>
      </c>
      <c r="D44" s="19">
        <v>25.9</v>
      </c>
      <c r="E44" s="19">
        <v>4519.69</v>
      </c>
      <c r="F44" s="19">
        <v>0</v>
      </c>
      <c r="G44" s="20">
        <v>22.1</v>
      </c>
      <c r="H44" s="22">
        <f t="shared" si="0"/>
        <v>0</v>
      </c>
      <c r="I44" s="22">
        <f t="shared" si="1"/>
        <v>0</v>
      </c>
      <c r="J44" s="28">
        <f>RANK(I44,$I$14:$I$63,0)+COUNTIF($I$14:I44,I44)-1</f>
        <v>46</v>
      </c>
      <c r="K44" s="23"/>
    </row>
    <row r="45" ht="15.6" spans="1:11">
      <c r="A45" s="1"/>
      <c r="B45" s="15">
        <v>36</v>
      </c>
      <c r="D45" s="19">
        <v>29.6</v>
      </c>
      <c r="E45" s="19">
        <v>769.4034</v>
      </c>
      <c r="F45" s="19">
        <v>7</v>
      </c>
      <c r="G45" s="20">
        <v>25</v>
      </c>
      <c r="H45" s="21">
        <f t="shared" si="0"/>
        <v>0.050455462707598</v>
      </c>
      <c r="I45" s="21">
        <f t="shared" si="1"/>
        <v>0.0165553087985881</v>
      </c>
      <c r="J45" s="28">
        <f>RANK(I45,$I$14:$I$63,0)+COUNTIF($I$14:I45,I45)-1</f>
        <v>27</v>
      </c>
      <c r="K45" s="23"/>
    </row>
    <row r="46" ht="15.6" spans="1:11">
      <c r="A46" s="1"/>
      <c r="B46" s="15">
        <v>37</v>
      </c>
      <c r="D46" s="19">
        <v>37.9</v>
      </c>
      <c r="E46" s="19">
        <v>488.5727</v>
      </c>
      <c r="F46" s="19">
        <v>1</v>
      </c>
      <c r="G46" s="20">
        <v>34.2</v>
      </c>
      <c r="H46" s="21">
        <f t="shared" si="0"/>
        <v>0.0304433961246166</v>
      </c>
      <c r="I46" s="21">
        <f t="shared" si="1"/>
        <v>0.00998900409736747</v>
      </c>
      <c r="J46" s="28">
        <f>RANK(I46,$I$14:$I$63,0)+COUNTIF($I$14:I46,I46)-1</f>
        <v>38</v>
      </c>
      <c r="K46" s="23"/>
    </row>
    <row r="47" ht="15.6" spans="1:11">
      <c r="A47" s="1"/>
      <c r="B47" s="15">
        <v>38</v>
      </c>
      <c r="D47" s="19">
        <v>16.5</v>
      </c>
      <c r="E47" s="19">
        <v>323.655</v>
      </c>
      <c r="F47" s="19">
        <v>6</v>
      </c>
      <c r="G47" s="20">
        <v>49.3</v>
      </c>
      <c r="H47" s="21">
        <f t="shared" si="0"/>
        <v>0.0729185543140695</v>
      </c>
      <c r="I47" s="21">
        <f t="shared" si="1"/>
        <v>0.0239258371449689</v>
      </c>
      <c r="J47" s="28">
        <f>RANK(I47,$I$14:$I$63,0)+COUNTIF($I$14:I47,I47)-1</f>
        <v>16</v>
      </c>
      <c r="K47" s="23"/>
    </row>
    <row r="48" ht="15.6" spans="1:11">
      <c r="A48" s="1"/>
      <c r="B48" s="15">
        <v>39</v>
      </c>
      <c r="D48" s="19">
        <v>15.4</v>
      </c>
      <c r="E48" s="19">
        <v>205.367</v>
      </c>
      <c r="F48" s="19">
        <v>7</v>
      </c>
      <c r="G48" s="20">
        <v>55.1</v>
      </c>
      <c r="H48" s="21">
        <f t="shared" si="0"/>
        <v>0.0917523751989839</v>
      </c>
      <c r="I48" s="21">
        <f t="shared" si="1"/>
        <v>0.030105539081586</v>
      </c>
      <c r="J48" s="28">
        <f>RANK(I48,$I$14:$I$63,0)+COUNTIF($I$14:I48,I48)-1</f>
        <v>6</v>
      </c>
      <c r="K48" s="23"/>
    </row>
    <row r="49" ht="15.6" spans="1:11">
      <c r="A49" s="1"/>
      <c r="B49" s="15">
        <v>40</v>
      </c>
      <c r="D49" s="19">
        <v>13.9</v>
      </c>
      <c r="E49" s="19">
        <v>4079.418</v>
      </c>
      <c r="F49" s="19">
        <v>0</v>
      </c>
      <c r="G49" s="20">
        <v>27.3</v>
      </c>
      <c r="H49" s="22">
        <f t="shared" si="0"/>
        <v>0</v>
      </c>
      <c r="I49" s="22">
        <f t="shared" si="1"/>
        <v>0</v>
      </c>
      <c r="J49" s="28">
        <f>RANK(I49,$I$14:$I$63,0)+COUNTIF($I$14:I49,I49)-1</f>
        <v>47</v>
      </c>
      <c r="K49" s="23"/>
    </row>
    <row r="50" ht="15.6" spans="1:11">
      <c r="A50" s="1"/>
      <c r="B50" s="15">
        <v>41</v>
      </c>
      <c r="D50" s="19">
        <v>14.7</v>
      </c>
      <c r="E50" s="19">
        <v>1935.009</v>
      </c>
      <c r="F50" s="19">
        <v>2</v>
      </c>
      <c r="G50" s="20">
        <v>22.9</v>
      </c>
      <c r="H50" s="21">
        <f t="shared" si="0"/>
        <v>0.0284794841857444</v>
      </c>
      <c r="I50" s="21">
        <f t="shared" si="1"/>
        <v>0.00934461066885637</v>
      </c>
      <c r="J50" s="28">
        <f>RANK(I50,$I$14:$I$63,0)+COUNTIF($I$14:I50,I50)-1</f>
        <v>40</v>
      </c>
      <c r="K50" s="23"/>
    </row>
    <row r="51" ht="15.6" spans="1:11">
      <c r="A51" s="1"/>
      <c r="B51" s="15">
        <v>42</v>
      </c>
      <c r="D51" s="19">
        <v>12</v>
      </c>
      <c r="E51" s="19">
        <v>1360.139</v>
      </c>
      <c r="F51" s="19">
        <v>1</v>
      </c>
      <c r="G51" s="20">
        <v>25.3</v>
      </c>
      <c r="H51" s="21">
        <f t="shared" si="0"/>
        <v>0.0274032127552942</v>
      </c>
      <c r="I51" s="21">
        <f t="shared" si="1"/>
        <v>0.00899146742279279</v>
      </c>
      <c r="J51" s="28">
        <f>RANK(I51,$I$14:$I$63,0)+COUNTIF($I$14:I51,I51)-1</f>
        <v>41</v>
      </c>
      <c r="K51" s="23"/>
    </row>
    <row r="52" ht="15.6" spans="1:11">
      <c r="A52" s="1"/>
      <c r="B52" s="15">
        <v>43</v>
      </c>
      <c r="D52" s="19">
        <v>3.1</v>
      </c>
      <c r="E52" s="19">
        <v>577.9615</v>
      </c>
      <c r="F52" s="19">
        <v>6</v>
      </c>
      <c r="G52" s="20">
        <v>47.7</v>
      </c>
      <c r="H52" s="21">
        <f t="shared" si="0"/>
        <v>0.0860308837298016</v>
      </c>
      <c r="I52" s="21">
        <f t="shared" si="1"/>
        <v>0.0282282189069652</v>
      </c>
      <c r="J52" s="28">
        <f>RANK(I52,$I$14:$I$63,0)+COUNTIF($I$14:I52,I52)-1</f>
        <v>9</v>
      </c>
      <c r="K52" s="23"/>
    </row>
    <row r="53" ht="15.6" spans="1:11">
      <c r="A53" s="1"/>
      <c r="B53" s="15">
        <v>44</v>
      </c>
      <c r="D53" s="19">
        <v>16.2</v>
      </c>
      <c r="E53" s="19">
        <v>289.3248</v>
      </c>
      <c r="F53" s="19">
        <v>5</v>
      </c>
      <c r="G53" s="20">
        <v>46.2</v>
      </c>
      <c r="H53" s="21">
        <f t="shared" si="0"/>
        <v>0.0726461609353293</v>
      </c>
      <c r="I53" s="21">
        <f t="shared" si="1"/>
        <v>0.0238364601725315</v>
      </c>
      <c r="J53" s="28">
        <f>RANK(I53,$I$14:$I$63,0)+COUNTIF($I$14:I53,I53)-1</f>
        <v>18</v>
      </c>
      <c r="K53" s="23"/>
    </row>
    <row r="54" ht="15.6" spans="1:11">
      <c r="A54" s="1"/>
      <c r="B54" s="15">
        <v>45</v>
      </c>
      <c r="D54" s="19">
        <v>13.6</v>
      </c>
      <c r="E54" s="19">
        <v>4082.015</v>
      </c>
      <c r="F54" s="19">
        <v>0</v>
      </c>
      <c r="G54" s="20">
        <v>15.9</v>
      </c>
      <c r="H54" s="22">
        <f t="shared" si="0"/>
        <v>0</v>
      </c>
      <c r="I54" s="22">
        <f t="shared" si="1"/>
        <v>0</v>
      </c>
      <c r="J54" s="28">
        <f>RANK(I54,$I$14:$I$63,0)+COUNTIF($I$14:I54,I54)-1</f>
        <v>48</v>
      </c>
      <c r="K54" s="23"/>
    </row>
    <row r="55" ht="15.6" spans="1:11">
      <c r="A55" s="1"/>
      <c r="B55" s="15">
        <v>46</v>
      </c>
      <c r="D55" s="19">
        <v>16.8</v>
      </c>
      <c r="E55" s="19">
        <v>4066.587</v>
      </c>
      <c r="F55" s="19">
        <v>0</v>
      </c>
      <c r="G55" s="20">
        <v>18.2</v>
      </c>
      <c r="H55" s="22">
        <f t="shared" si="0"/>
        <v>0</v>
      </c>
      <c r="I55" s="22">
        <f t="shared" si="1"/>
        <v>0</v>
      </c>
      <c r="J55" s="28">
        <f>RANK(I55,$I$14:$I$63,0)+COUNTIF($I$14:I55,I55)-1</f>
        <v>49</v>
      </c>
      <c r="K55" s="23"/>
    </row>
    <row r="56" ht="15.6" spans="2:11">
      <c r="B56" s="15">
        <v>47</v>
      </c>
      <c r="D56" s="19">
        <v>36.1</v>
      </c>
      <c r="E56" s="19">
        <v>519.4617</v>
      </c>
      <c r="F56" s="19">
        <v>5</v>
      </c>
      <c r="G56" s="20">
        <v>34.7</v>
      </c>
      <c r="H56" s="21">
        <f t="shared" si="0"/>
        <v>0.0492847327303604</v>
      </c>
      <c r="I56" s="21">
        <f t="shared" si="1"/>
        <v>0.0161711720718029</v>
      </c>
      <c r="J56" s="28">
        <f>RANK(I56,$I$14:$I$63,0)+COUNTIF($I$14:I56,I56)-1</f>
        <v>28</v>
      </c>
      <c r="K56" s="23"/>
    </row>
    <row r="57" ht="15.6" spans="2:11">
      <c r="B57" s="15">
        <v>48</v>
      </c>
      <c r="D57" s="19">
        <v>34.4</v>
      </c>
      <c r="E57" s="19">
        <v>512.7871</v>
      </c>
      <c r="F57" s="19">
        <v>6</v>
      </c>
      <c r="G57" s="20">
        <v>34.1</v>
      </c>
      <c r="H57" s="21">
        <f t="shared" si="0"/>
        <v>0.0530460517335899</v>
      </c>
      <c r="I57" s="21">
        <f t="shared" si="1"/>
        <v>0.0174053258035669</v>
      </c>
      <c r="J57" s="28">
        <f>RANK(I57,$I$14:$I$63,0)+COUNTIF($I$14:I57,I57)-1</f>
        <v>24</v>
      </c>
      <c r="K57" s="23"/>
    </row>
    <row r="58" ht="15.6" spans="2:11">
      <c r="B58" s="15">
        <v>49</v>
      </c>
      <c r="D58" s="19">
        <v>2.7</v>
      </c>
      <c r="E58" s="19">
        <v>533.4762</v>
      </c>
      <c r="F58" s="19">
        <v>4</v>
      </c>
      <c r="G58" s="20">
        <v>53.9</v>
      </c>
      <c r="H58" s="21">
        <f t="shared" si="0"/>
        <v>0.0800966227957792</v>
      </c>
      <c r="I58" s="21">
        <f t="shared" si="1"/>
        <v>0.0262810853959025</v>
      </c>
      <c r="J58" s="28">
        <f>RANK(I58,$I$14:$I$63,0)+COUNTIF($I$14:I58,I58)-1</f>
        <v>13</v>
      </c>
      <c r="K58" s="23"/>
    </row>
    <row r="59" ht="15.6" spans="2:11">
      <c r="B59" s="15">
        <v>50</v>
      </c>
      <c r="D59" s="19">
        <v>36.6</v>
      </c>
      <c r="E59" s="19">
        <v>488.8193</v>
      </c>
      <c r="F59" s="19">
        <v>8</v>
      </c>
      <c r="G59" s="20">
        <v>38.3</v>
      </c>
      <c r="H59" s="21">
        <f t="shared" si="0"/>
        <v>0.0576764031418009</v>
      </c>
      <c r="I59" s="21">
        <f t="shared" si="1"/>
        <v>0.018924624077634</v>
      </c>
      <c r="J59" s="28">
        <f>RANK(I59,$I$14:$I$63,0)+COUNTIF($I$14:I59,I59)-1</f>
        <v>23</v>
      </c>
      <c r="K59" s="23"/>
    </row>
    <row r="60" ht="15.6" spans="2:11">
      <c r="B60"/>
      <c r="D60" s="19">
        <v>21.7</v>
      </c>
      <c r="E60" s="19">
        <v>463.9623</v>
      </c>
      <c r="F60" s="19">
        <v>9</v>
      </c>
      <c r="G60" s="20">
        <v>42</v>
      </c>
      <c r="H60" s="21">
        <f t="shared" si="0"/>
        <v>0.0683539629445896</v>
      </c>
      <c r="I60" s="21">
        <f t="shared" si="1"/>
        <v>0.0224281158754396</v>
      </c>
      <c r="J60" s="28">
        <f>RANK(I60,$I$14:$I$63,0)+COUNTIF($I$14:I60,I60)-1</f>
        <v>19</v>
      </c>
      <c r="K60" s="23"/>
    </row>
    <row r="61" ht="15.6" spans="4:11">
      <c r="D61" s="19">
        <v>35.9</v>
      </c>
      <c r="E61" s="19">
        <v>640.7391</v>
      </c>
      <c r="F61" s="19">
        <v>3</v>
      </c>
      <c r="G61" s="20">
        <v>61.5</v>
      </c>
      <c r="H61" s="21">
        <f t="shared" si="0"/>
        <v>0.0372254565239312</v>
      </c>
      <c r="I61" s="21">
        <f t="shared" si="1"/>
        <v>0.0122143152564785</v>
      </c>
      <c r="J61" s="28">
        <f>RANK(I61,$I$14:$I$63,0)+COUNTIF($I$14:I61,I61)-1</f>
        <v>33</v>
      </c>
      <c r="K61" s="23"/>
    </row>
    <row r="62" ht="15.6" spans="4:11">
      <c r="D62" s="19">
        <v>24.2</v>
      </c>
      <c r="E62" s="19">
        <v>4605.749</v>
      </c>
      <c r="F62" s="19">
        <v>0</v>
      </c>
      <c r="G62" s="20">
        <v>13.4</v>
      </c>
      <c r="H62" s="22">
        <f t="shared" si="0"/>
        <v>0</v>
      </c>
      <c r="I62" s="22">
        <f t="shared" si="1"/>
        <v>0</v>
      </c>
      <c r="J62" s="28">
        <f>RANK(I62,$I$14:$I$63,0)+COUNTIF($I$14:I62,I62)-1</f>
        <v>50</v>
      </c>
      <c r="K62" s="23"/>
    </row>
    <row r="63" ht="15.6" spans="4:11">
      <c r="D63" s="19">
        <v>29.4</v>
      </c>
      <c r="E63" s="19">
        <v>4510.359</v>
      </c>
      <c r="F63" s="19">
        <v>1</v>
      </c>
      <c r="G63" s="20">
        <v>13.2</v>
      </c>
      <c r="H63" s="21">
        <f t="shared" si="0"/>
        <v>0.014773616102232</v>
      </c>
      <c r="I63" s="21">
        <f t="shared" si="1"/>
        <v>0.00484747861815593</v>
      </c>
      <c r="J63" s="28">
        <f>RANK(I63,$I$14:$I$63,0)+COUNTIF($I$14:I63,I63)-1</f>
        <v>44</v>
      </c>
      <c r="K63" s="23"/>
    </row>
    <row r="64" ht="15.6" spans="4:11">
      <c r="D64" s="23"/>
      <c r="E64" s="23"/>
      <c r="F64" s="23"/>
      <c r="G64" s="24" t="s">
        <v>12</v>
      </c>
      <c r="H64" s="25">
        <f>SUM(H14:H63)</f>
        <v>3.04769082361671</v>
      </c>
      <c r="I64" s="29">
        <f>SUM(I14:I63)</f>
        <v>1</v>
      </c>
      <c r="J64" s="23"/>
      <c r="K64" s="23"/>
    </row>
    <row r="65" ht="15.6" spans="4:11">
      <c r="D65" s="23"/>
      <c r="E65" s="23"/>
      <c r="F65" s="23"/>
      <c r="G65" s="23"/>
      <c r="H65" s="23"/>
      <c r="I65" s="23"/>
      <c r="J65" s="51"/>
      <c r="K65" s="23"/>
    </row>
    <row r="66" ht="15.6" spans="4:11">
      <c r="D66" s="23"/>
      <c r="E66" s="23"/>
      <c r="F66" s="23"/>
      <c r="G66" s="23"/>
      <c r="H66" s="23"/>
      <c r="I66" s="51"/>
      <c r="J66" s="23"/>
      <c r="K66" s="23"/>
    </row>
    <row r="67" ht="15.6" spans="4:11">
      <c r="D67" s="30" t="s">
        <v>13</v>
      </c>
      <c r="E67" s="31"/>
      <c r="F67" s="31"/>
      <c r="G67" s="31"/>
      <c r="H67" s="31"/>
      <c r="I67" s="31"/>
      <c r="J67" s="23"/>
      <c r="K67" s="23"/>
    </row>
    <row r="68" ht="15.6" spans="4:11">
      <c r="D68" s="31"/>
      <c r="E68" s="31"/>
      <c r="F68" s="31"/>
      <c r="G68" s="31"/>
      <c r="H68" s="31"/>
      <c r="I68" s="31"/>
      <c r="J68" s="51"/>
      <c r="K68" s="23"/>
    </row>
    <row r="69" ht="15.6" spans="4:11">
      <c r="D69" s="32" t="s">
        <v>14</v>
      </c>
      <c r="E69" s="33"/>
      <c r="F69" s="34" t="s">
        <v>15</v>
      </c>
      <c r="G69" s="34" t="s">
        <v>16</v>
      </c>
      <c r="H69" s="34" t="s">
        <v>17</v>
      </c>
      <c r="I69" s="51"/>
      <c r="J69" s="51"/>
      <c r="K69" s="23"/>
    </row>
    <row r="70" ht="15.6" spans="4:11">
      <c r="D70" s="35" t="s">
        <v>5</v>
      </c>
      <c r="E70" s="36"/>
      <c r="F70" s="37" t="s">
        <v>18</v>
      </c>
      <c r="G70" s="38">
        <v>3</v>
      </c>
      <c r="H70" s="37" t="s">
        <v>19</v>
      </c>
      <c r="I70" s="51"/>
      <c r="J70" s="51"/>
      <c r="K70" s="23"/>
    </row>
    <row r="71" ht="15.6" spans="4:11">
      <c r="D71" s="35" t="s">
        <v>20</v>
      </c>
      <c r="E71" s="36"/>
      <c r="F71" s="37" t="s">
        <v>21</v>
      </c>
      <c r="G71" s="38">
        <v>5</v>
      </c>
      <c r="H71" s="37" t="s">
        <v>19</v>
      </c>
      <c r="I71" s="51"/>
      <c r="J71" s="51"/>
      <c r="K71" s="23"/>
    </row>
    <row r="72" ht="15.6" spans="4:11">
      <c r="D72" s="35" t="s">
        <v>22</v>
      </c>
      <c r="E72" s="36"/>
      <c r="F72" s="37" t="s">
        <v>23</v>
      </c>
      <c r="G72" s="38">
        <v>4</v>
      </c>
      <c r="H72" s="37" t="s">
        <v>24</v>
      </c>
      <c r="I72" s="51"/>
      <c r="J72" s="51"/>
      <c r="K72" s="23"/>
    </row>
    <row r="73" ht="15.6" spans="4:11">
      <c r="D73" s="35" t="s">
        <v>25</v>
      </c>
      <c r="E73" s="36"/>
      <c r="F73" s="37" t="s">
        <v>26</v>
      </c>
      <c r="G73" s="38">
        <v>1</v>
      </c>
      <c r="H73" s="37" t="s">
        <v>27</v>
      </c>
      <c r="I73" s="51"/>
      <c r="J73" s="51"/>
      <c r="K73" s="23"/>
    </row>
    <row r="74" ht="15.6" spans="4:11">
      <c r="D74" s="39" t="s">
        <v>12</v>
      </c>
      <c r="E74" s="40"/>
      <c r="F74" s="23"/>
      <c r="G74" s="29">
        <f>SUM(G70:G73)</f>
        <v>13</v>
      </c>
      <c r="H74" s="23"/>
      <c r="I74" s="51"/>
      <c r="J74" s="51"/>
      <c r="K74" s="23"/>
    </row>
    <row r="75" ht="15.6" spans="4:11">
      <c r="D75" s="23"/>
      <c r="E75" s="23"/>
      <c r="F75" s="23"/>
      <c r="G75" s="23"/>
      <c r="H75" s="23"/>
      <c r="I75" s="23"/>
      <c r="J75" s="51"/>
      <c r="K75" s="23"/>
    </row>
    <row r="76" ht="15.6" spans="4:11">
      <c r="D76" s="30" t="s">
        <v>28</v>
      </c>
      <c r="E76" s="41"/>
      <c r="F76" s="41"/>
      <c r="G76" s="41"/>
      <c r="H76" s="41"/>
      <c r="I76" s="41"/>
      <c r="J76" s="23"/>
      <c r="K76" s="23"/>
    </row>
    <row r="77" ht="15.6" spans="4:11">
      <c r="D77" s="41"/>
      <c r="E77" s="41"/>
      <c r="F77" s="41"/>
      <c r="G77" s="41"/>
      <c r="H77" s="41"/>
      <c r="I77" s="41"/>
      <c r="J77" s="23"/>
      <c r="K77" s="23"/>
    </row>
    <row r="78" ht="15.6" spans="4:11">
      <c r="D78" s="34" t="s">
        <v>29</v>
      </c>
      <c r="E78" s="34" t="s">
        <v>30</v>
      </c>
      <c r="F78" s="34" t="s">
        <v>31</v>
      </c>
      <c r="G78" s="34" t="s">
        <v>32</v>
      </c>
      <c r="H78" s="34" t="s">
        <v>33</v>
      </c>
      <c r="I78" s="52" t="s">
        <v>34</v>
      </c>
      <c r="J78" s="23"/>
      <c r="K78" s="23"/>
    </row>
    <row r="79" ht="15.6" spans="4:11">
      <c r="D79" s="37" t="s">
        <v>35</v>
      </c>
      <c r="E79" s="38">
        <f>G70/G74</f>
        <v>0.230769230769231</v>
      </c>
      <c r="F79" s="38">
        <f>G71/G74</f>
        <v>0.384615384615385</v>
      </c>
      <c r="G79" s="38">
        <f>G72/G74</f>
        <v>0.307692307692308</v>
      </c>
      <c r="H79" s="38">
        <f>G73/G74</f>
        <v>0.0769230769230769</v>
      </c>
      <c r="I79" s="53">
        <f>SUM(E79:H79)</f>
        <v>1</v>
      </c>
      <c r="J79" s="23"/>
      <c r="K79" s="23"/>
    </row>
    <row r="80" ht="15.6" spans="4:11">
      <c r="D80" s="42"/>
      <c r="E80" s="23"/>
      <c r="F80" s="23"/>
      <c r="G80" s="23"/>
      <c r="H80" s="23"/>
      <c r="I80" s="51"/>
      <c r="J80" s="23"/>
      <c r="K80" s="23"/>
    </row>
    <row r="81" ht="15.6" spans="4:11">
      <c r="D81" s="43" t="s">
        <v>36</v>
      </c>
      <c r="E81" s="44"/>
      <c r="F81" s="44"/>
      <c r="G81" s="44"/>
      <c r="H81" s="44"/>
      <c r="I81" s="51"/>
      <c r="J81" s="23"/>
      <c r="K81" s="23"/>
    </row>
    <row r="82" ht="15.6" spans="4:11">
      <c r="D82" s="34" t="s">
        <v>37</v>
      </c>
      <c r="E82" s="45">
        <f>E79*(-1)</f>
        <v>-0.230769230769231</v>
      </c>
      <c r="F82" s="45">
        <f>F79*(-1)</f>
        <v>-0.384615384615385</v>
      </c>
      <c r="G82" s="45">
        <f>G79*1</f>
        <v>0.307692307692308</v>
      </c>
      <c r="H82" s="45">
        <f>H79*(-1)</f>
        <v>-0.0769230769230769</v>
      </c>
      <c r="I82" s="51"/>
      <c r="J82" s="23"/>
      <c r="K82" s="23"/>
    </row>
    <row r="83" ht="15.6" spans="4:11">
      <c r="D83" s="23"/>
      <c r="E83" s="23"/>
      <c r="F83" s="23"/>
      <c r="G83" s="23"/>
      <c r="H83" s="23"/>
      <c r="I83" s="51"/>
      <c r="J83" s="23"/>
      <c r="K83" s="23"/>
    </row>
    <row r="84" ht="15.6" spans="4:11">
      <c r="D84" s="23"/>
      <c r="E84" s="23"/>
      <c r="F84" s="23"/>
      <c r="G84" s="23"/>
      <c r="H84" s="23"/>
      <c r="I84" s="51"/>
      <c r="J84" s="23"/>
      <c r="K84" s="23"/>
    </row>
    <row r="85" spans="4:11">
      <c r="D85" s="46" t="s">
        <v>38</v>
      </c>
      <c r="E85" s="47"/>
      <c r="F85" s="47"/>
      <c r="G85" s="47"/>
      <c r="H85" s="47"/>
      <c r="I85" s="47"/>
      <c r="J85" s="47"/>
      <c r="K85" s="47"/>
    </row>
    <row r="86" spans="4:11">
      <c r="D86" s="47"/>
      <c r="E86" s="47"/>
      <c r="F86" s="47"/>
      <c r="G86" s="47"/>
      <c r="H86" s="47"/>
      <c r="I86" s="47"/>
      <c r="J86" s="47"/>
      <c r="K86" s="47"/>
    </row>
    <row r="87" ht="15.6" spans="4:11">
      <c r="D87" s="34" t="s">
        <v>39</v>
      </c>
      <c r="E87" s="48" t="s">
        <v>40</v>
      </c>
      <c r="F87" s="48" t="s">
        <v>20</v>
      </c>
      <c r="G87" s="48" t="s">
        <v>22</v>
      </c>
      <c r="H87" s="48" t="s">
        <v>41</v>
      </c>
      <c r="I87" s="48" t="s">
        <v>42</v>
      </c>
      <c r="J87" s="48" t="s">
        <v>10</v>
      </c>
      <c r="K87" s="54" t="s">
        <v>43</v>
      </c>
    </row>
    <row r="88" ht="15.6" spans="4:11">
      <c r="D88" s="49">
        <v>20</v>
      </c>
      <c r="E88" s="49">
        <v>1.5</v>
      </c>
      <c r="F88" s="49">
        <v>23.38284</v>
      </c>
      <c r="G88" s="49">
        <v>7</v>
      </c>
      <c r="H88" s="50">
        <v>47.7</v>
      </c>
      <c r="I88" s="55">
        <f t="shared" ref="I88:I91" si="2">(E88^$E$82)*(F88^$F$82)*(G88^$G$82)*(H88^$H$82)</f>
        <v>0.366250290645244</v>
      </c>
      <c r="J88" s="55">
        <f t="shared" ref="J88:J91" si="3">I88/$H$64</f>
        <v>0.120173046362561</v>
      </c>
      <c r="K88" s="56">
        <f>RANK(J88,$I$14:$I$63,0)+COUNTIF($H$5:Q8,J88)-1</f>
        <v>0</v>
      </c>
    </row>
    <row r="89" ht="15.6" spans="4:11">
      <c r="D89" s="49">
        <v>12</v>
      </c>
      <c r="E89" s="49">
        <v>6.3</v>
      </c>
      <c r="F89" s="49">
        <v>90.45606</v>
      </c>
      <c r="G89" s="49">
        <v>9</v>
      </c>
      <c r="H89" s="50">
        <v>58.1</v>
      </c>
      <c r="I89" s="55">
        <f t="shared" si="2"/>
        <v>0.166329006679405</v>
      </c>
      <c r="J89" s="55">
        <f t="shared" si="3"/>
        <v>0.0545754199837178</v>
      </c>
      <c r="K89" s="56">
        <f>RANK(J89,$I$14:$I$63,0)+COUNTIF($H$5:Q9,J89)-1</f>
        <v>1</v>
      </c>
    </row>
    <row r="90" ht="15.6" spans="4:11">
      <c r="D90" s="49">
        <v>17</v>
      </c>
      <c r="E90" s="49">
        <v>1</v>
      </c>
      <c r="F90" s="49">
        <v>292.9978</v>
      </c>
      <c r="G90" s="49">
        <v>6</v>
      </c>
      <c r="H90" s="50">
        <v>70.1</v>
      </c>
      <c r="I90" s="55">
        <f t="shared" si="2"/>
        <v>0.140818223287157</v>
      </c>
      <c r="J90" s="55">
        <f t="shared" si="3"/>
        <v>0.0462048913216359</v>
      </c>
      <c r="K90" s="56">
        <f>RANK(J90,$I$14:$I$63,0)+COUNTIF($H$5:Q10,J90)-1</f>
        <v>2</v>
      </c>
    </row>
    <row r="91" ht="15.6" spans="4:11">
      <c r="D91" s="49">
        <v>1</v>
      </c>
      <c r="E91" s="49">
        <v>32</v>
      </c>
      <c r="F91" s="49">
        <v>84.87882</v>
      </c>
      <c r="G91" s="49">
        <v>10</v>
      </c>
      <c r="H91" s="50">
        <v>37.9</v>
      </c>
      <c r="I91" s="55">
        <f t="shared" si="2"/>
        <v>0.125046149210915</v>
      </c>
      <c r="J91" s="55">
        <f t="shared" si="3"/>
        <v>0.0410298013964955</v>
      </c>
      <c r="K91" s="56">
        <f>RANK(J91,$I$14:$I$63,0)+COUNTIF($H$5:Q11,J91)-1</f>
        <v>3</v>
      </c>
    </row>
    <row r="92" ht="15.6" spans="4:11">
      <c r="D92" s="49">
        <v>27</v>
      </c>
      <c r="E92" s="49">
        <v>3.1</v>
      </c>
      <c r="F92" s="49">
        <v>383.8624</v>
      </c>
      <c r="G92" s="49">
        <v>5</v>
      </c>
      <c r="H92" s="50">
        <v>56.2</v>
      </c>
      <c r="I92" s="55">
        <f t="shared" ref="I92" si="4">(E92^$E$82)*(F92^$F$82)*(G92^$G$82)*(H92^$H$82)</f>
        <v>0.0940086356736266</v>
      </c>
      <c r="J92" s="55">
        <f t="shared" ref="J92" si="5">I92/$H$64</f>
        <v>0.0308458571142286</v>
      </c>
      <c r="K92" s="56">
        <f>RANK(J92,$I$14:$I$63,0)+COUNTIF($H$5:Q12,J92)-1</f>
        <v>4</v>
      </c>
    </row>
  </sheetData>
  <mergeCells count="14">
    <mergeCell ref="D6:G6"/>
    <mergeCell ref="D7:G7"/>
    <mergeCell ref="D8:G8"/>
    <mergeCell ref="D9:G9"/>
    <mergeCell ref="D69:E69"/>
    <mergeCell ref="D70:E70"/>
    <mergeCell ref="D71:E71"/>
    <mergeCell ref="D72:E72"/>
    <mergeCell ref="D73:E73"/>
    <mergeCell ref="D74:E74"/>
    <mergeCell ref="D81:H81"/>
    <mergeCell ref="D67:I68"/>
    <mergeCell ref="D76:I77"/>
    <mergeCell ref="D85:K86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TUF Gaming</cp:lastModifiedBy>
  <dcterms:created xsi:type="dcterms:W3CDTF">2021-06-25T07:02:00Z</dcterms:created>
  <dcterms:modified xsi:type="dcterms:W3CDTF">2021-06-26T05:40:28Z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