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S\_ECLIPSE_WORKSPACE\workspace\GPPRL\_ETC\time-estimates\"/>
    </mc:Choice>
  </mc:AlternateContent>
  <xr:revisionPtr revIDLastSave="0" documentId="13_ncr:1_{DB7F1A56-9E96-48B3-A302-3D2713520344}" xr6:coauthVersionLast="47" xr6:coauthVersionMax="47" xr10:uidLastSave="{00000000-0000-0000-0000-000000000000}"/>
  <bookViews>
    <workbookView xWindow="28680" yWindow="-16380" windowWidth="29040" windowHeight="15840" activeTab="1" xr2:uid="{00000000-000D-0000-FFFF-FFFF00000000}"/>
  </bookViews>
  <sheets>
    <sheet name="all-smalls" sheetId="4" r:id="rId1"/>
    <sheet name="all-smalls-benchmarks" sheetId="2" r:id="rId2"/>
    <sheet name="patient-count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D4" i="2"/>
  <c r="E4" i="2"/>
  <c r="D5" i="2"/>
  <c r="E5" i="2" s="1"/>
  <c r="E3" i="2"/>
  <c r="D3" i="2"/>
  <c r="I7" i="1"/>
  <c r="H9" i="1"/>
  <c r="I9" i="1" s="1"/>
  <c r="H8" i="1"/>
  <c r="I8" i="1" s="1"/>
  <c r="H7" i="1"/>
  <c r="H6" i="1"/>
  <c r="I6" i="1" s="1"/>
  <c r="H4" i="1"/>
  <c r="I4" i="1" s="1"/>
  <c r="H3" i="1"/>
  <c r="I3" i="1" s="1"/>
  <c r="H5" i="1"/>
  <c r="I5" i="1" s="1"/>
  <c r="G9" i="1"/>
  <c r="G8" i="1"/>
  <c r="G7" i="1"/>
  <c r="G6" i="1"/>
  <c r="G3" i="1"/>
  <c r="G4" i="1"/>
  <c r="G5" i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<sst xmlns="http://schemas.openxmlformats.org/spreadsheetml/2006/main" count="34" uniqueCount="23">
  <si>
    <t>chpr.zip</t>
  </si>
  <si>
    <t>dpr.zip</t>
  </si>
  <si>
    <t>duke.zip</t>
  </si>
  <si>
    <t>durham.zip</t>
  </si>
  <si>
    <t>ncceh.zip</t>
  </si>
  <si>
    <t>unc.zip</t>
  </si>
  <si>
    <t>wic.zip</t>
  </si>
  <si>
    <t>ymca.zip</t>
  </si>
  <si>
    <t>Location</t>
  </si>
  <si>
    <t># of patients</t>
  </si>
  <si>
    <t>% observed</t>
  </si>
  <si>
    <t>observed (hours)</t>
  </si>
  <si>
    <t>hours</t>
  </si>
  <si>
    <t>days</t>
  </si>
  <si>
    <t># added</t>
  </si>
  <si>
    <t>total comparisons</t>
  </si>
  <si>
    <t>Host</t>
  </si>
  <si>
    <t>seconds</t>
  </si>
  <si>
    <t>min</t>
  </si>
  <si>
    <t>John's Laptop (10 workers)</t>
  </si>
  <si>
    <t>AWS Windows c5.metal (old config 20 workers)</t>
  </si>
  <si>
    <t>AWS Windows c5.metal (NEW config, not S3, 40 workers)</t>
  </si>
  <si>
    <t>Linux (c5a.8xlarge instance running Ubuntu 20.04)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</si>
</sst>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11" fontId="16" fillId="33" borderId="10" xfId="0" applyNumberFormat="1" applyFont="1" applyFill="1" applyBorder="1"/>
    <xf numFmtId="3" fontId="16" fillId="33" borderId="10" xfId="0" applyNumberFormat="1" applyFont="1" applyFill="1" applyBorder="1"/>
    <xf numFmtId="2" fontId="16" fillId="33" borderId="10" xfId="0" applyNumberFormat="1" applyFont="1" applyFill="1" applyBorder="1"/>
    <xf numFmtId="0" fontId="0" fillId="0" borderId="10" xfId="0" applyBorder="1"/>
    <xf numFmtId="11" fontId="0" fillId="0" borderId="10" xfId="0" applyNumberFormat="1" applyBorder="1"/>
    <xf numFmtId="2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/>
    <xf numFmtId="164" fontId="0" fillId="0" borderId="10" xfId="0" applyNumberFormat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6F0B-51D0-4463-A3B3-C2D334E81D8A}">
  <dimension ref="B2:C10"/>
  <sheetViews>
    <sheetView workbookViewId="0">
      <selection activeCell="D22" sqref="D22"/>
    </sheetView>
  </sheetViews>
  <sheetFormatPr defaultColWidth="17.33203125" defaultRowHeight="14.4" x14ac:dyDescent="0.3"/>
  <cols>
    <col min="1" max="1" width="17.33203125" style="8"/>
    <col min="2" max="2" width="13.6640625" style="8" customWidth="1"/>
    <col min="3" max="16384" width="17.33203125" style="8"/>
  </cols>
  <sheetData>
    <row r="2" spans="2:3" x14ac:dyDescent="0.3">
      <c r="B2" s="1" t="s">
        <v>8</v>
      </c>
      <c r="C2" s="1" t="s">
        <v>9</v>
      </c>
    </row>
    <row r="3" spans="2:3" x14ac:dyDescent="0.3">
      <c r="B3" s="13" t="s">
        <v>2</v>
      </c>
      <c r="C3" s="13">
        <v>3000000</v>
      </c>
    </row>
    <row r="4" spans="2:3" x14ac:dyDescent="0.3">
      <c r="B4" s="13" t="s">
        <v>5</v>
      </c>
      <c r="C4" s="13">
        <v>3000000</v>
      </c>
    </row>
    <row r="5" spans="2:3" x14ac:dyDescent="0.3">
      <c r="B5" s="5" t="s">
        <v>3</v>
      </c>
      <c r="C5" s="5">
        <v>325000</v>
      </c>
    </row>
    <row r="6" spans="2:3" x14ac:dyDescent="0.3">
      <c r="B6" s="5" t="s">
        <v>6</v>
      </c>
      <c r="C6" s="5">
        <v>250000</v>
      </c>
    </row>
    <row r="7" spans="2:3" x14ac:dyDescent="0.3">
      <c r="B7" s="5" t="s">
        <v>1</v>
      </c>
      <c r="C7" s="5">
        <v>200000</v>
      </c>
    </row>
    <row r="8" spans="2:3" x14ac:dyDescent="0.3">
      <c r="B8" s="5" t="s">
        <v>0</v>
      </c>
      <c r="C8" s="5">
        <v>160000</v>
      </c>
    </row>
    <row r="9" spans="2:3" x14ac:dyDescent="0.3">
      <c r="B9" s="5" t="s">
        <v>7</v>
      </c>
      <c r="C9" s="5">
        <v>90000</v>
      </c>
    </row>
    <row r="10" spans="2:3" x14ac:dyDescent="0.3">
      <c r="B10" s="5" t="s">
        <v>4</v>
      </c>
      <c r="C10" s="5">
        <v>6000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D988-C203-4F7D-A794-81FD3B0329C3}">
  <dimension ref="B2:E6"/>
  <sheetViews>
    <sheetView tabSelected="1" workbookViewId="0"/>
  </sheetViews>
  <sheetFormatPr defaultRowHeight="14.4" x14ac:dyDescent="0.3"/>
  <cols>
    <col min="2" max="2" width="50.21875" bestFit="1" customWidth="1"/>
  </cols>
  <sheetData>
    <row r="2" spans="2:5" x14ac:dyDescent="0.3">
      <c r="B2" s="1" t="s">
        <v>16</v>
      </c>
      <c r="C2" s="1" t="s">
        <v>17</v>
      </c>
      <c r="D2" s="1" t="s">
        <v>18</v>
      </c>
      <c r="E2" s="1" t="s">
        <v>12</v>
      </c>
    </row>
    <row r="3" spans="2:5" x14ac:dyDescent="0.3">
      <c r="B3" s="5" t="s">
        <v>19</v>
      </c>
      <c r="C3" s="5">
        <v>18052</v>
      </c>
      <c r="D3" s="7">
        <f>C3/60</f>
        <v>300.86666666666667</v>
      </c>
      <c r="E3" s="7">
        <f>D3/60</f>
        <v>5.0144444444444449</v>
      </c>
    </row>
    <row r="4" spans="2:5" x14ac:dyDescent="0.3">
      <c r="B4" s="5" t="s">
        <v>20</v>
      </c>
      <c r="C4" s="5">
        <v>5814</v>
      </c>
      <c r="D4" s="7">
        <f t="shared" ref="D4:E4" si="0">C4/60</f>
        <v>96.9</v>
      </c>
      <c r="E4" s="7">
        <f t="shared" si="0"/>
        <v>1.615</v>
      </c>
    </row>
    <row r="5" spans="2:5" x14ac:dyDescent="0.3">
      <c r="B5" s="5" t="s">
        <v>21</v>
      </c>
      <c r="C5" s="5">
        <v>5179</v>
      </c>
      <c r="D5" s="7">
        <f t="shared" ref="D5:E6" si="1">C5/60</f>
        <v>86.316666666666663</v>
      </c>
      <c r="E5" s="7">
        <f t="shared" si="1"/>
        <v>1.4386111111111111</v>
      </c>
    </row>
    <row r="6" spans="2:5" x14ac:dyDescent="0.3">
      <c r="B6" s="5" t="s">
        <v>22</v>
      </c>
      <c r="C6" s="5">
        <v>10800</v>
      </c>
      <c r="D6" s="7">
        <f t="shared" si="1"/>
        <v>180</v>
      </c>
      <c r="E6" s="7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workbookViewId="0">
      <selection activeCell="C27" sqref="C27"/>
    </sheetView>
  </sheetViews>
  <sheetFormatPr defaultColWidth="17.33203125" defaultRowHeight="14.4" x14ac:dyDescent="0.3"/>
  <cols>
    <col min="1" max="1" width="17.33203125" style="8"/>
    <col min="2" max="2" width="13.6640625" style="8" customWidth="1"/>
    <col min="3" max="3" width="17.33203125" style="8"/>
    <col min="4" max="4" width="17.33203125" style="9"/>
    <col min="5" max="5" width="20" style="9" customWidth="1"/>
    <col min="6" max="6" width="17.33203125" style="8"/>
    <col min="7" max="7" width="14" style="10" customWidth="1"/>
    <col min="8" max="8" width="10.88671875" style="11" customWidth="1"/>
    <col min="9" max="9" width="8.5546875" style="11" customWidth="1"/>
    <col min="10" max="16384" width="17.33203125" style="8"/>
  </cols>
  <sheetData>
    <row r="2" spans="2:9" x14ac:dyDescent="0.3">
      <c r="B2" s="1" t="s">
        <v>8</v>
      </c>
      <c r="C2" s="1" t="s">
        <v>9</v>
      </c>
      <c r="D2" s="2" t="s">
        <v>14</v>
      </c>
      <c r="E2" s="2" t="s">
        <v>15</v>
      </c>
      <c r="F2" s="1" t="s">
        <v>11</v>
      </c>
      <c r="G2" s="3" t="s">
        <v>10</v>
      </c>
      <c r="H2" s="4" t="s">
        <v>12</v>
      </c>
      <c r="I2" s="4" t="s">
        <v>13</v>
      </c>
    </row>
    <row r="3" spans="2:9" x14ac:dyDescent="0.3">
      <c r="B3" s="5" t="s">
        <v>2</v>
      </c>
      <c r="C3" s="5">
        <v>3000000</v>
      </c>
      <c r="D3" s="6">
        <f>C3*SUM(C4:C12)</f>
        <v>12093000000000</v>
      </c>
      <c r="E3" s="6">
        <f>SUM(D3:D11)</f>
        <v>15596550000000</v>
      </c>
      <c r="F3" s="5"/>
      <c r="G3" s="12">
        <f>E3/$E$5</f>
        <v>37.98940445743515</v>
      </c>
      <c r="H3" s="7">
        <f t="shared" ref="H3:H4" si="0">$F$5*G3</f>
        <v>56.984106686152728</v>
      </c>
      <c r="I3" s="7">
        <f>H3/24</f>
        <v>2.3743377785896969</v>
      </c>
    </row>
    <row r="4" spans="2:9" x14ac:dyDescent="0.3">
      <c r="B4" s="5" t="s">
        <v>5</v>
      </c>
      <c r="C4" s="5">
        <v>3000000</v>
      </c>
      <c r="D4" s="6">
        <f>C4*SUM(C5:C13)</f>
        <v>3093000000000</v>
      </c>
      <c r="E4" s="6">
        <f>SUM(D4:D12)</f>
        <v>3503550000000</v>
      </c>
      <c r="F4" s="5"/>
      <c r="G4" s="12">
        <f>E4/$E$5</f>
        <v>8.5337961271465108</v>
      </c>
      <c r="H4" s="7">
        <f t="shared" si="0"/>
        <v>12.800694190719767</v>
      </c>
      <c r="I4" s="7">
        <f t="shared" ref="I4:I9" si="1">H4/24</f>
        <v>0.53336225794665693</v>
      </c>
    </row>
    <row r="5" spans="2:9" x14ac:dyDescent="0.3">
      <c r="B5" s="5" t="s">
        <v>3</v>
      </c>
      <c r="C5" s="5">
        <v>325000</v>
      </c>
      <c r="D5" s="6">
        <f>C5*SUM(C6:C14)</f>
        <v>229450000000</v>
      </c>
      <c r="E5" s="6">
        <f>SUM(D5:D13)</f>
        <v>410550000000</v>
      </c>
      <c r="F5" s="5">
        <v>1.5</v>
      </c>
      <c r="G5" s="12">
        <f>E5/$E$5</f>
        <v>1</v>
      </c>
      <c r="H5" s="7">
        <f>$F$5*G5</f>
        <v>1.5</v>
      </c>
      <c r="I5" s="7">
        <f t="shared" si="1"/>
        <v>6.25E-2</v>
      </c>
    </row>
    <row r="6" spans="2:9" x14ac:dyDescent="0.3">
      <c r="B6" s="5" t="s">
        <v>6</v>
      </c>
      <c r="C6" s="5">
        <v>250000</v>
      </c>
      <c r="D6" s="6">
        <f>C6*SUM(C7:C15)</f>
        <v>114000000000</v>
      </c>
      <c r="E6" s="6">
        <f>SUM(D6:D14)</f>
        <v>181100000000</v>
      </c>
      <c r="F6" s="5"/>
      <c r="G6" s="12">
        <f>E6/$E$5</f>
        <v>0.44111557666544876</v>
      </c>
      <c r="H6" s="7">
        <f t="shared" ref="H6:H9" si="2">$F$5*G6</f>
        <v>0.6616733649981732</v>
      </c>
      <c r="I6" s="7">
        <f t="shared" si="1"/>
        <v>2.7569723541590551E-2</v>
      </c>
    </row>
    <row r="7" spans="2:9" x14ac:dyDescent="0.3">
      <c r="B7" s="5" t="s">
        <v>1</v>
      </c>
      <c r="C7" s="5">
        <v>200000</v>
      </c>
      <c r="D7" s="6">
        <f>C7*SUM(C8:C16)</f>
        <v>51200000000</v>
      </c>
      <c r="E7" s="6">
        <f>SUM(D7:D15)</f>
        <v>67100000000</v>
      </c>
      <c r="F7" s="5"/>
      <c r="G7" s="12">
        <f>E7/$E$5</f>
        <v>0.16343928875898187</v>
      </c>
      <c r="H7" s="7">
        <f t="shared" si="2"/>
        <v>0.24515893313847281</v>
      </c>
      <c r="I7" s="7">
        <f t="shared" si="1"/>
        <v>1.0214955547436367E-2</v>
      </c>
    </row>
    <row r="8" spans="2:9" x14ac:dyDescent="0.3">
      <c r="B8" s="5" t="s">
        <v>0</v>
      </c>
      <c r="C8" s="5">
        <v>160000</v>
      </c>
      <c r="D8" s="6">
        <f>C8*SUM(C9:C17)</f>
        <v>15360000000</v>
      </c>
      <c r="E8" s="6">
        <f>SUM(D8:D16)</f>
        <v>15900000000</v>
      </c>
      <c r="F8" s="5"/>
      <c r="G8" s="12">
        <f t="shared" ref="G8:G9" si="3">E8/$E$5</f>
        <v>3.872853489221776E-2</v>
      </c>
      <c r="H8" s="7">
        <f t="shared" si="2"/>
        <v>5.8092802338326643E-2</v>
      </c>
      <c r="I8" s="7">
        <f t="shared" si="1"/>
        <v>2.42053343076361E-3</v>
      </c>
    </row>
    <row r="9" spans="2:9" x14ac:dyDescent="0.3">
      <c r="B9" s="5" t="s">
        <v>7</v>
      </c>
      <c r="C9" s="5">
        <v>90000</v>
      </c>
      <c r="D9" s="6">
        <f>C9*C10</f>
        <v>540000000</v>
      </c>
      <c r="E9" s="6">
        <f>SUM(D9:D17)</f>
        <v>540000000</v>
      </c>
      <c r="F9" s="5"/>
      <c r="G9" s="12">
        <f t="shared" si="3"/>
        <v>1.3153087321885275E-3</v>
      </c>
      <c r="H9" s="7">
        <f t="shared" si="2"/>
        <v>1.9729630982827911E-3</v>
      </c>
      <c r="I9" s="7">
        <f t="shared" si="1"/>
        <v>8.2206795761782957E-5</v>
      </c>
    </row>
    <row r="10" spans="2:9" x14ac:dyDescent="0.3">
      <c r="B10" s="5" t="s">
        <v>4</v>
      </c>
      <c r="C10" s="5">
        <v>6000</v>
      </c>
      <c r="D10" s="6"/>
      <c r="E10" s="6"/>
      <c r="F10" s="5"/>
      <c r="G10" s="12"/>
      <c r="H10" s="7"/>
      <c r="I10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all-smalls</vt:lpstr>
      <vt:lpstr>all-smalls-benchmarks</vt:lpstr>
      <vt:lpstr>patient-counts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Gresh</cp:lastModifiedBy>
  <dcterms:created xsi:type="dcterms:W3CDTF">2022-05-16T23:59:27Z</dcterms:created>
  <dcterms:modified xsi:type="dcterms:W3CDTF">2022-05-25T17:05:45Z</dcterms:modified>
</cp:coreProperties>
</file>