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drawings/drawing6.xml" ContentType="application/vnd.openxmlformats-officedocument.drawingml.chartshapes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autoCompressPictures="0" defaultThemeVersion="124226"/>
  <bookViews>
    <workbookView xWindow="0" yWindow="460" windowWidth="28800" windowHeight="17540" tabRatio="756" firstSheet="3" activeTab="6"/>
  </bookViews>
  <sheets>
    <sheet name="Functional expression summary" sheetId="21" r:id="rId1"/>
    <sheet name="Mutnat interconversion" sheetId="44" r:id="rId2"/>
    <sheet name="Variant summary PAD final" sheetId="18" r:id="rId3"/>
    <sheet name="screening vs purified results" sheetId="9" r:id="rId4"/>
    <sheet name="func. express., C41(DE3)" sheetId="20" r:id="rId5"/>
    <sheet name="func. express. (BL21 vs C41)" sheetId="19" r:id="rId6"/>
    <sheet name="seq vs screen sorted" sheetId="33" r:id="rId7"/>
  </sheets>
  <definedNames>
    <definedName name="_xlnm._FilterDatabase" localSheetId="6" hidden="1">'seq vs screen sorted'!$A$1:$M$1</definedName>
    <definedName name="_xlnm.Print_Area" localSheetId="5">'func. express. (BL21 vs C41)'!$N$3:$AH$49</definedName>
    <definedName name="_xlnm.Print_Area" localSheetId="3">'screening vs purified results'!$P$6:$CH$112</definedName>
    <definedName name="_xlnm.Print_Area" localSheetId="6">'seq vs screen sorted'!$AF$13:$AL$52</definedName>
  </definedNames>
  <calcPr calcId="162913"/>
</workbook>
</file>

<file path=xl/calcChain.xml><?xml version="1.0" encoding="utf-8"?>
<calcChain xmlns="http://schemas.openxmlformats.org/spreadsheetml/2006/main">
  <c r="Q61" i="21" l="1"/>
  <c r="I55" i="21"/>
  <c r="Q60" i="21"/>
  <c r="Q56" i="21"/>
  <c r="I56" i="21"/>
  <c r="I61" i="21"/>
  <c r="I60" i="21"/>
  <c r="M5" i="21"/>
  <c r="P11" i="21"/>
  <c r="N54" i="21"/>
  <c r="O20" i="21"/>
  <c r="O21" i="21"/>
  <c r="O22" i="21"/>
  <c r="O23" i="21"/>
  <c r="O24" i="21"/>
  <c r="O25" i="21"/>
  <c r="O26" i="21"/>
  <c r="O27" i="21"/>
  <c r="O19" i="21"/>
  <c r="O11" i="21"/>
  <c r="O12" i="21"/>
  <c r="O13" i="21"/>
  <c r="O14" i="21"/>
  <c r="O15" i="21"/>
  <c r="O16" i="21"/>
  <c r="O17" i="21"/>
  <c r="O18" i="21"/>
  <c r="O10" i="21"/>
  <c r="G20" i="21"/>
  <c r="G19" i="21"/>
  <c r="G11" i="21"/>
  <c r="G12" i="21"/>
  <c r="G13" i="21"/>
  <c r="G14" i="21"/>
  <c r="G15" i="21"/>
  <c r="G16" i="21"/>
  <c r="G17" i="21"/>
  <c r="G18" i="21"/>
  <c r="G10" i="21"/>
  <c r="BC26" i="18"/>
  <c r="BD26" i="18"/>
  <c r="BC41" i="18"/>
  <c r="BD41" i="18"/>
  <c r="BC15" i="18"/>
  <c r="BD15" i="18"/>
  <c r="BC16" i="18"/>
  <c r="BD16" i="18"/>
  <c r="BC17" i="18"/>
  <c r="BD17" i="18"/>
  <c r="BC18" i="18"/>
  <c r="BD18" i="18"/>
  <c r="BC19" i="18"/>
  <c r="BD19" i="18"/>
  <c r="BC20" i="18"/>
  <c r="BD20" i="18"/>
  <c r="BC21" i="18"/>
  <c r="BD21" i="18"/>
  <c r="BC22" i="18"/>
  <c r="BD22" i="18"/>
  <c r="BC23" i="18"/>
  <c r="BD23" i="18"/>
  <c r="BC24" i="18"/>
  <c r="BD24" i="18"/>
  <c r="BC25" i="18"/>
  <c r="BD25" i="18"/>
  <c r="BC27" i="18"/>
  <c r="BD27" i="18"/>
  <c r="BC28" i="18"/>
  <c r="BD28" i="18"/>
  <c r="BC29" i="18"/>
  <c r="BD29" i="18"/>
  <c r="BC30" i="18"/>
  <c r="BD30" i="18"/>
  <c r="BC31" i="18"/>
  <c r="BD31" i="18"/>
  <c r="BC32" i="18"/>
  <c r="BD32" i="18"/>
  <c r="BC33" i="18"/>
  <c r="BD33" i="18"/>
  <c r="BC34" i="18"/>
  <c r="BD34" i="18"/>
  <c r="BC35" i="18"/>
  <c r="BD35" i="18"/>
  <c r="BC36" i="18"/>
  <c r="BD36" i="18"/>
  <c r="BC37" i="18"/>
  <c r="BD37" i="18"/>
  <c r="BC38" i="18"/>
  <c r="BD38" i="18"/>
  <c r="BC39" i="18"/>
  <c r="BD39" i="18"/>
  <c r="BC40" i="18"/>
  <c r="BD40" i="18"/>
  <c r="BC42" i="18"/>
  <c r="BD42" i="18"/>
  <c r="BC43" i="18"/>
  <c r="BD43" i="18"/>
  <c r="BC44" i="18"/>
  <c r="BD44" i="18"/>
  <c r="H10" i="21"/>
  <c r="F53" i="21"/>
  <c r="K63" i="33"/>
  <c r="K304" i="33"/>
  <c r="K313" i="33"/>
  <c r="K174" i="33"/>
  <c r="K301" i="33"/>
  <c r="K308" i="33"/>
  <c r="K312" i="33"/>
  <c r="K177" i="33"/>
  <c r="K305" i="33"/>
  <c r="K73" i="33"/>
  <c r="K176" i="33"/>
  <c r="K64" i="33"/>
  <c r="K175" i="33"/>
  <c r="K54" i="33"/>
  <c r="K311" i="33"/>
  <c r="K309" i="33"/>
  <c r="K27" i="33"/>
  <c r="K173" i="33"/>
  <c r="K67" i="33"/>
  <c r="K37" i="33"/>
  <c r="K300" i="33"/>
  <c r="K32" i="33"/>
  <c r="K78" i="33"/>
  <c r="K167" i="33"/>
  <c r="K168" i="33"/>
  <c r="K303" i="33"/>
  <c r="K48" i="33"/>
  <c r="K172" i="33"/>
  <c r="K79" i="33"/>
  <c r="K41" i="33"/>
  <c r="K310" i="33"/>
  <c r="K165" i="33"/>
  <c r="K170" i="33"/>
  <c r="K149" i="33"/>
  <c r="K297" i="33"/>
  <c r="K34" i="33"/>
  <c r="K161" i="33"/>
  <c r="K3" i="33"/>
  <c r="K171" i="33"/>
  <c r="K166" i="33"/>
  <c r="K26" i="33"/>
  <c r="K75" i="33"/>
  <c r="K156" i="33"/>
  <c r="K275" i="33"/>
  <c r="K169" i="33"/>
  <c r="K307" i="33"/>
  <c r="K302" i="33"/>
  <c r="K288" i="33"/>
  <c r="K148" i="33"/>
  <c r="K306" i="33"/>
  <c r="K46" i="33"/>
  <c r="K159" i="33"/>
  <c r="K119" i="33"/>
  <c r="K296" i="33"/>
  <c r="K299" i="33"/>
  <c r="K287" i="33"/>
  <c r="K77" i="33"/>
  <c r="K233" i="33"/>
  <c r="K164" i="33"/>
  <c r="K76" i="33"/>
  <c r="K45" i="33"/>
  <c r="K285" i="33"/>
  <c r="K80" i="33"/>
  <c r="K147" i="33"/>
  <c r="K244" i="33"/>
  <c r="K66" i="33"/>
  <c r="K284" i="33"/>
  <c r="K286" i="33"/>
  <c r="K53" i="33"/>
  <c r="K33" i="33"/>
  <c r="K40" i="33"/>
  <c r="K155" i="33"/>
  <c r="K151" i="33"/>
  <c r="K150" i="33"/>
  <c r="K293" i="33"/>
  <c r="K31" i="33"/>
  <c r="K298" i="33"/>
  <c r="K250" i="33"/>
  <c r="K28" i="33"/>
  <c r="K281" i="33"/>
  <c r="K258" i="33"/>
  <c r="K265" i="33"/>
  <c r="K137" i="33"/>
  <c r="K70" i="33"/>
  <c r="K19" i="33"/>
  <c r="K15" i="33"/>
  <c r="K261" i="33"/>
  <c r="K65" i="33"/>
  <c r="K145" i="33"/>
  <c r="K10" i="33"/>
  <c r="K5" i="33"/>
  <c r="K142" i="33"/>
  <c r="K292" i="33"/>
  <c r="K123" i="33"/>
  <c r="K138" i="33"/>
  <c r="K295" i="33"/>
  <c r="K158" i="33"/>
  <c r="K8" i="33"/>
  <c r="K154" i="33"/>
  <c r="K273" i="33"/>
  <c r="K213" i="33"/>
  <c r="K214" i="33"/>
  <c r="K238" i="33"/>
  <c r="K225" i="33"/>
  <c r="K294" i="33"/>
  <c r="K71" i="33"/>
  <c r="K25" i="33"/>
  <c r="K283" i="33"/>
  <c r="K291" i="33"/>
  <c r="K239" i="33"/>
  <c r="K22" i="33"/>
  <c r="K135" i="33"/>
  <c r="K132" i="33"/>
  <c r="K7" i="33"/>
  <c r="K279" i="33"/>
  <c r="K21" i="33"/>
  <c r="K141" i="33"/>
  <c r="K17" i="33"/>
  <c r="K121" i="33"/>
  <c r="K128" i="33"/>
  <c r="K226" i="33"/>
  <c r="K269" i="33"/>
  <c r="K134" i="33"/>
  <c r="K157" i="33"/>
  <c r="K57" i="33"/>
  <c r="K256" i="33"/>
  <c r="K11" i="33"/>
  <c r="K219" i="33"/>
  <c r="K259" i="33"/>
  <c r="K236" i="33"/>
  <c r="K126" i="33"/>
  <c r="K4" i="33"/>
  <c r="K277" i="33"/>
  <c r="K206" i="33"/>
  <c r="K260" i="33"/>
  <c r="K267" i="33"/>
  <c r="K271" i="33"/>
  <c r="K18" i="33"/>
  <c r="K131" i="33"/>
  <c r="K153" i="33"/>
  <c r="K231" i="33"/>
  <c r="K44" i="33"/>
  <c r="K162" i="33"/>
  <c r="K163" i="33"/>
  <c r="K216" i="33"/>
  <c r="K200" i="33"/>
  <c r="K240" i="33"/>
  <c r="K232" i="33"/>
  <c r="K144" i="33"/>
  <c r="K140" i="33"/>
  <c r="K115" i="33"/>
  <c r="K266" i="33"/>
  <c r="K129" i="33"/>
  <c r="K16" i="33"/>
  <c r="K270" i="33"/>
  <c r="K152" i="33"/>
  <c r="K109" i="33"/>
  <c r="K9" i="33"/>
  <c r="K38" i="33"/>
  <c r="K268" i="33"/>
  <c r="K125" i="33"/>
  <c r="K255" i="33"/>
  <c r="K252" i="33"/>
  <c r="K139" i="33"/>
  <c r="K52" i="33"/>
  <c r="K184" i="33"/>
  <c r="K245" i="33"/>
  <c r="K160" i="33"/>
  <c r="K199" i="33"/>
  <c r="K224" i="33"/>
  <c r="K143" i="33"/>
  <c r="K202" i="33"/>
  <c r="K203" i="33"/>
  <c r="K124" i="33"/>
  <c r="K242" i="33"/>
  <c r="K241" i="33"/>
  <c r="K23" i="33"/>
  <c r="K127" i="33"/>
  <c r="K272" i="33"/>
  <c r="K290" i="33"/>
  <c r="K133" i="33"/>
  <c r="K130" i="33"/>
  <c r="K262" i="33"/>
  <c r="K43" i="33"/>
  <c r="K210" i="33"/>
  <c r="K55" i="33"/>
  <c r="K289" i="33"/>
  <c r="K263" i="33"/>
  <c r="K197" i="33"/>
  <c r="K12" i="33"/>
  <c r="K30" i="33"/>
  <c r="K122" i="33"/>
  <c r="K246" i="33"/>
  <c r="K136" i="33"/>
  <c r="K190" i="33"/>
  <c r="K208" i="33"/>
  <c r="K201" i="33"/>
  <c r="K237" i="33"/>
  <c r="K99" i="33"/>
  <c r="K220" i="33"/>
  <c r="K274" i="33"/>
  <c r="K68" i="33"/>
  <c r="K198" i="33"/>
  <c r="K204" i="33"/>
  <c r="K51" i="33"/>
  <c r="K257" i="33"/>
  <c r="K20" i="33"/>
  <c r="K195" i="33"/>
  <c r="K72" i="33"/>
  <c r="K229" i="33"/>
  <c r="K24" i="33"/>
  <c r="K243" i="33"/>
  <c r="K228" i="33"/>
  <c r="K211" i="33"/>
  <c r="K60" i="33"/>
  <c r="K194" i="33"/>
  <c r="K42" i="33"/>
  <c r="K120" i="33"/>
  <c r="K61" i="33"/>
  <c r="K178" i="33"/>
  <c r="K209" i="33"/>
  <c r="K69" i="33"/>
  <c r="K118" i="33"/>
  <c r="K188" i="33"/>
  <c r="K249" i="33"/>
  <c r="K6" i="33"/>
  <c r="K146" i="33"/>
  <c r="K212" i="33"/>
  <c r="K223" i="33"/>
  <c r="K111" i="33"/>
  <c r="K196" i="33"/>
  <c r="K276" i="33"/>
  <c r="K186" i="33"/>
  <c r="K47" i="33"/>
  <c r="K185" i="33"/>
  <c r="K39" i="33"/>
  <c r="K116" i="33"/>
  <c r="K251" i="33"/>
  <c r="K248" i="33"/>
  <c r="K234" i="33"/>
  <c r="K114" i="33"/>
  <c r="K205" i="33"/>
  <c r="K207" i="33"/>
  <c r="K50" i="33"/>
  <c r="K192" i="33"/>
  <c r="K189" i="33"/>
  <c r="K105" i="33"/>
  <c r="K100" i="33"/>
  <c r="K187" i="33"/>
  <c r="K107" i="33"/>
  <c r="K89" i="33"/>
  <c r="K227" i="33"/>
  <c r="K182" i="33"/>
  <c r="K13" i="33"/>
  <c r="K183" i="33"/>
  <c r="K95" i="33"/>
  <c r="K14" i="33"/>
  <c r="K74" i="33"/>
  <c r="K191" i="33"/>
  <c r="K49" i="33"/>
  <c r="K215" i="33"/>
  <c r="K92" i="33"/>
  <c r="K90" i="33"/>
  <c r="K235" i="33"/>
  <c r="K58" i="33"/>
  <c r="K101" i="33"/>
  <c r="K264" i="33"/>
  <c r="K88" i="33"/>
  <c r="K104" i="33"/>
  <c r="K180" i="33"/>
  <c r="K103" i="33"/>
  <c r="K36" i="33"/>
  <c r="K108" i="33"/>
  <c r="K282" i="33"/>
  <c r="K254" i="33"/>
  <c r="K218" i="33"/>
  <c r="K179" i="33"/>
  <c r="K29" i="33"/>
  <c r="K280" i="33"/>
  <c r="K247" i="33"/>
  <c r="K222" i="33"/>
  <c r="K93" i="33"/>
  <c r="K98" i="33"/>
  <c r="K278" i="33"/>
  <c r="K110" i="33"/>
  <c r="K181" i="33"/>
  <c r="K96" i="33"/>
  <c r="K117" i="33"/>
  <c r="K106" i="33"/>
  <c r="K86" i="33"/>
  <c r="K87" i="33"/>
  <c r="K193" i="33"/>
  <c r="K221" i="33"/>
  <c r="K62" i="33"/>
  <c r="K217" i="33"/>
  <c r="K35" i="33"/>
  <c r="K83" i="33"/>
  <c r="K112" i="33"/>
  <c r="K102" i="33"/>
  <c r="K59" i="33"/>
  <c r="K94" i="33"/>
  <c r="K85" i="33"/>
  <c r="K56" i="33"/>
  <c r="K230" i="33"/>
  <c r="K91" i="33"/>
  <c r="K97" i="33"/>
  <c r="K81" i="33"/>
  <c r="K2" i="33"/>
  <c r="K82" i="33"/>
  <c r="K253" i="33"/>
  <c r="K113" i="33"/>
  <c r="K84" i="33"/>
  <c r="H91" i="33"/>
  <c r="H230" i="33"/>
  <c r="H56" i="33"/>
  <c r="H85" i="33"/>
  <c r="H94" i="33"/>
  <c r="H59" i="33"/>
  <c r="H102" i="33"/>
  <c r="H112" i="33"/>
  <c r="H83" i="33"/>
  <c r="H35" i="33"/>
  <c r="H217" i="33"/>
  <c r="H62" i="33"/>
  <c r="H221" i="33"/>
  <c r="H193" i="33"/>
  <c r="H87" i="33"/>
  <c r="H86" i="33"/>
  <c r="H106" i="33"/>
  <c r="H117" i="33"/>
  <c r="H96" i="33"/>
  <c r="H181" i="33"/>
  <c r="H110" i="33"/>
  <c r="H278" i="33"/>
  <c r="H98" i="33"/>
  <c r="H93" i="33"/>
  <c r="H222" i="33"/>
  <c r="H247" i="33"/>
  <c r="H280" i="33"/>
  <c r="H29" i="33"/>
  <c r="H179" i="33"/>
  <c r="H218" i="33"/>
  <c r="H254" i="33"/>
  <c r="H282" i="33"/>
  <c r="H108" i="33"/>
  <c r="H36" i="33"/>
  <c r="H103" i="33"/>
  <c r="H180" i="33"/>
  <c r="H104" i="33"/>
  <c r="H88" i="33"/>
  <c r="H264" i="33"/>
  <c r="H101" i="33"/>
  <c r="H58" i="33"/>
  <c r="H235" i="33"/>
  <c r="H90" i="33"/>
  <c r="H92" i="33"/>
  <c r="H215" i="33"/>
  <c r="H49" i="33"/>
  <c r="H191" i="33"/>
  <c r="H74" i="33"/>
  <c r="H14" i="33"/>
  <c r="H95" i="33"/>
  <c r="H183" i="33"/>
  <c r="H13" i="33"/>
  <c r="H182" i="33"/>
  <c r="H227" i="33"/>
  <c r="H89" i="33"/>
  <c r="H107" i="33"/>
  <c r="H187" i="33"/>
  <c r="H100" i="33"/>
  <c r="H105" i="33"/>
  <c r="H189" i="33"/>
  <c r="H192" i="33"/>
  <c r="H50" i="33"/>
  <c r="H207" i="33"/>
  <c r="H205" i="33"/>
  <c r="H114" i="33"/>
  <c r="H234" i="33"/>
  <c r="H248" i="33"/>
  <c r="H251" i="33"/>
  <c r="H116" i="33"/>
  <c r="H39" i="33"/>
  <c r="H185" i="33"/>
  <c r="H47" i="33"/>
  <c r="H186" i="33"/>
  <c r="H276" i="33"/>
  <c r="H196" i="33"/>
  <c r="H111" i="33"/>
  <c r="H223" i="33"/>
  <c r="H212" i="33"/>
  <c r="H146" i="33"/>
  <c r="H6" i="33"/>
  <c r="H249" i="33"/>
  <c r="H188" i="33"/>
  <c r="H118" i="33"/>
  <c r="H69" i="33"/>
  <c r="H209" i="33"/>
  <c r="H178" i="33"/>
  <c r="H61" i="33"/>
  <c r="H120" i="33"/>
  <c r="H42" i="33"/>
  <c r="H194" i="33"/>
  <c r="H60" i="33"/>
  <c r="H211" i="33"/>
  <c r="H228" i="33"/>
  <c r="H243" i="33"/>
  <c r="H24" i="33"/>
  <c r="H229" i="33"/>
  <c r="H72" i="33"/>
  <c r="H195" i="33"/>
  <c r="H20" i="33"/>
  <c r="H257" i="33"/>
  <c r="H51" i="33"/>
  <c r="H204" i="33"/>
  <c r="H198" i="33"/>
  <c r="H68" i="33"/>
  <c r="H274" i="33"/>
  <c r="H220" i="33"/>
  <c r="H99" i="33"/>
  <c r="H237" i="33"/>
  <c r="H201" i="33"/>
  <c r="H208" i="33"/>
  <c r="H190" i="33"/>
  <c r="H136" i="33"/>
  <c r="H246" i="33"/>
  <c r="H122" i="33"/>
  <c r="H30" i="33"/>
  <c r="H12" i="33"/>
  <c r="H197" i="33"/>
  <c r="H263" i="33"/>
  <c r="H289" i="33"/>
  <c r="H55" i="33"/>
  <c r="H210" i="33"/>
  <c r="H43" i="33"/>
  <c r="H262" i="33"/>
  <c r="H130" i="33"/>
  <c r="H133" i="33"/>
  <c r="H290" i="33"/>
  <c r="H272" i="33"/>
  <c r="H127" i="33"/>
  <c r="H23" i="33"/>
  <c r="H241" i="33"/>
  <c r="H242" i="33"/>
  <c r="H124" i="33"/>
  <c r="H203" i="33"/>
  <c r="H202" i="33"/>
  <c r="H143" i="33"/>
  <c r="H224" i="33"/>
  <c r="H199" i="33"/>
  <c r="H160" i="33"/>
  <c r="H245" i="33"/>
  <c r="H184" i="33"/>
  <c r="H52" i="33"/>
  <c r="H139" i="33"/>
  <c r="H252" i="33"/>
  <c r="H255" i="33"/>
  <c r="H125" i="33"/>
  <c r="H268" i="33"/>
  <c r="H38" i="33"/>
  <c r="H9" i="33"/>
  <c r="H109" i="33"/>
  <c r="H152" i="33"/>
  <c r="H270" i="33"/>
  <c r="H16" i="33"/>
  <c r="H129" i="33"/>
  <c r="H266" i="33"/>
  <c r="H115" i="33"/>
  <c r="H140" i="33"/>
  <c r="H144" i="33"/>
  <c r="H232" i="33"/>
  <c r="H240" i="33"/>
  <c r="H200" i="33"/>
  <c r="H216" i="33"/>
  <c r="H163" i="33"/>
  <c r="H162" i="33"/>
  <c r="H44" i="33"/>
  <c r="H231" i="33"/>
  <c r="H153" i="33"/>
  <c r="H131" i="33"/>
  <c r="H18" i="33"/>
  <c r="H271" i="33"/>
  <c r="H267" i="33"/>
  <c r="H260" i="33"/>
  <c r="H206" i="33"/>
  <c r="H277" i="33"/>
  <c r="H4" i="33"/>
  <c r="H126" i="33"/>
  <c r="H236" i="33"/>
  <c r="H259" i="33"/>
  <c r="H219" i="33"/>
  <c r="H11" i="33"/>
  <c r="H256" i="33"/>
  <c r="H57" i="33"/>
  <c r="H157" i="33"/>
  <c r="H134" i="33"/>
  <c r="H269" i="33"/>
  <c r="H226" i="33"/>
  <c r="H128" i="33"/>
  <c r="H121" i="33"/>
  <c r="H17" i="33"/>
  <c r="H141" i="33"/>
  <c r="H21" i="33"/>
  <c r="H279" i="33"/>
  <c r="H7" i="33"/>
  <c r="H132" i="33"/>
  <c r="H135" i="33"/>
  <c r="H22" i="33"/>
  <c r="H239" i="33"/>
  <c r="H291" i="33"/>
  <c r="H283" i="33"/>
  <c r="H25" i="33"/>
  <c r="H71" i="33"/>
  <c r="H294" i="33"/>
  <c r="H225" i="33"/>
  <c r="H238" i="33"/>
  <c r="H214" i="33"/>
  <c r="H213" i="33"/>
  <c r="H273" i="33"/>
  <c r="H154" i="33"/>
  <c r="H8" i="33"/>
  <c r="H158" i="33"/>
  <c r="H295" i="33"/>
  <c r="H138" i="33"/>
  <c r="H123" i="33"/>
  <c r="H292" i="33"/>
  <c r="H142" i="33"/>
  <c r="H5" i="33"/>
  <c r="H10" i="33"/>
  <c r="H145" i="33"/>
  <c r="H65" i="33"/>
  <c r="H261" i="33"/>
  <c r="H15" i="33"/>
  <c r="H19" i="33"/>
  <c r="H70" i="33"/>
  <c r="H137" i="33"/>
  <c r="H265" i="33"/>
  <c r="H258" i="33"/>
  <c r="H281" i="33"/>
  <c r="H28" i="33"/>
  <c r="H250" i="33"/>
  <c r="H298" i="33"/>
  <c r="H31" i="33"/>
  <c r="H293" i="33"/>
  <c r="H150" i="33"/>
  <c r="H151" i="33"/>
  <c r="H155" i="33"/>
  <c r="H40" i="33"/>
  <c r="H33" i="33"/>
  <c r="H53" i="33"/>
  <c r="H286" i="33"/>
  <c r="H284" i="33"/>
  <c r="H66" i="33"/>
  <c r="H244" i="33"/>
  <c r="H147" i="33"/>
  <c r="H80" i="33"/>
  <c r="H285" i="33"/>
  <c r="H45" i="33"/>
  <c r="H76" i="33"/>
  <c r="H164" i="33"/>
  <c r="H233" i="33"/>
  <c r="H77" i="33"/>
  <c r="H287" i="33"/>
  <c r="H299" i="33"/>
  <c r="H296" i="33"/>
  <c r="H119" i="33"/>
  <c r="H159" i="33"/>
  <c r="H46" i="33"/>
  <c r="H306" i="33"/>
  <c r="H148" i="33"/>
  <c r="H288" i="33"/>
  <c r="H302" i="33"/>
  <c r="H307" i="33"/>
  <c r="H169" i="33"/>
  <c r="H275" i="33"/>
  <c r="H156" i="33"/>
  <c r="H75" i="33"/>
  <c r="H26" i="33"/>
  <c r="H166" i="33"/>
  <c r="H171" i="33"/>
  <c r="H3" i="33"/>
  <c r="H161" i="33"/>
  <c r="H34" i="33"/>
  <c r="H297" i="33"/>
  <c r="H149" i="33"/>
  <c r="H170" i="33"/>
  <c r="H165" i="33"/>
  <c r="H310" i="33"/>
  <c r="H41" i="33"/>
  <c r="H79" i="33"/>
  <c r="H172" i="33"/>
  <c r="H48" i="33"/>
  <c r="H303" i="33"/>
  <c r="H168" i="33"/>
  <c r="H167" i="33"/>
  <c r="H78" i="33"/>
  <c r="H32" i="33"/>
  <c r="H300" i="33"/>
  <c r="H37" i="33"/>
  <c r="H67" i="33"/>
  <c r="H173" i="33"/>
  <c r="H27" i="33"/>
  <c r="H309" i="33"/>
  <c r="H311" i="33"/>
  <c r="H54" i="33"/>
  <c r="H175" i="33"/>
  <c r="H64" i="33"/>
  <c r="H176" i="33"/>
  <c r="H73" i="33"/>
  <c r="H305" i="33"/>
  <c r="H177" i="33"/>
  <c r="H312" i="33"/>
  <c r="H308" i="33"/>
  <c r="H301" i="33"/>
  <c r="H174" i="33"/>
  <c r="H313" i="33"/>
  <c r="H304" i="33"/>
  <c r="H63" i="33"/>
  <c r="H113" i="33"/>
  <c r="H253" i="33"/>
  <c r="H82" i="33"/>
  <c r="H2" i="33"/>
  <c r="H81" i="33"/>
  <c r="H97" i="33"/>
  <c r="H84" i="33"/>
  <c r="R31" i="18"/>
  <c r="R32" i="18"/>
  <c r="R33" i="18"/>
  <c r="R46" i="18"/>
  <c r="R41" i="18"/>
  <c r="R42" i="18"/>
  <c r="R43" i="18"/>
  <c r="R47" i="18"/>
  <c r="R26" i="18"/>
  <c r="R27" i="18"/>
  <c r="R28" i="18"/>
  <c r="S47" i="18"/>
  <c r="R16" i="18"/>
  <c r="R17" i="18"/>
  <c r="R18" i="18"/>
  <c r="S46" i="18"/>
  <c r="M61" i="21"/>
  <c r="M56" i="21"/>
  <c r="Q64" i="21"/>
  <c r="O61" i="21"/>
  <c r="O56" i="21"/>
  <c r="R64" i="21"/>
  <c r="O55" i="21"/>
  <c r="T55" i="21"/>
  <c r="S55" i="21"/>
  <c r="O60" i="21"/>
  <c r="M60" i="21"/>
  <c r="O59" i="21"/>
  <c r="R59" i="21"/>
  <c r="M59" i="21"/>
  <c r="Q59" i="21"/>
  <c r="O57" i="21"/>
  <c r="T59" i="21"/>
  <c r="M57" i="21"/>
  <c r="S59" i="21"/>
  <c r="Q57" i="21"/>
  <c r="R57" i="21"/>
  <c r="M58" i="21"/>
  <c r="O58" i="21"/>
  <c r="P16" i="21"/>
  <c r="N59" i="21"/>
  <c r="P18" i="21"/>
  <c r="N61" i="21"/>
  <c r="P14" i="21"/>
  <c r="N57" i="21"/>
  <c r="P12" i="21"/>
  <c r="N55" i="21"/>
  <c r="P17" i="21"/>
  <c r="N60" i="21"/>
  <c r="P15" i="21"/>
  <c r="N58" i="21"/>
  <c r="N56" i="21"/>
  <c r="P10" i="21"/>
  <c r="N53" i="21"/>
  <c r="M53" i="21"/>
  <c r="F56" i="21"/>
  <c r="H11" i="21"/>
  <c r="F54" i="21"/>
  <c r="H15" i="21"/>
  <c r="F58" i="21"/>
  <c r="H17" i="21"/>
  <c r="F60" i="21"/>
  <c r="H12" i="21"/>
  <c r="F55" i="21"/>
  <c r="H14" i="21"/>
  <c r="F57" i="21"/>
  <c r="H18" i="21"/>
  <c r="F61" i="21"/>
  <c r="H16" i="21"/>
  <c r="F59" i="21"/>
  <c r="E59" i="21"/>
  <c r="E61" i="21"/>
  <c r="E57" i="21"/>
  <c r="E60" i="21"/>
  <c r="E58" i="21"/>
  <c r="E56" i="21"/>
  <c r="E53" i="21"/>
  <c r="G21" i="21"/>
  <c r="G55" i="21"/>
  <c r="M42" i="18"/>
  <c r="O42" i="18"/>
  <c r="Q42" i="18"/>
  <c r="M43" i="18"/>
  <c r="O43" i="18"/>
  <c r="Q43" i="18"/>
  <c r="M41" i="18"/>
  <c r="O41" i="18"/>
  <c r="Q41" i="18"/>
  <c r="M36" i="18"/>
  <c r="O36" i="18"/>
  <c r="Q36" i="18"/>
  <c r="M37" i="18"/>
  <c r="O37" i="18"/>
  <c r="Q37" i="18"/>
  <c r="M35" i="18"/>
  <c r="O35" i="18"/>
  <c r="Q35" i="18"/>
  <c r="M32" i="18"/>
  <c r="O32" i="18"/>
  <c r="Q32" i="18"/>
  <c r="M33" i="18"/>
  <c r="O33" i="18"/>
  <c r="Q33" i="18"/>
  <c r="M31" i="18"/>
  <c r="O31" i="18"/>
  <c r="Q31" i="18"/>
  <c r="M27" i="18"/>
  <c r="O27" i="18"/>
  <c r="Q27" i="18"/>
  <c r="M28" i="18"/>
  <c r="O28" i="18"/>
  <c r="Q28" i="18"/>
  <c r="M26" i="18"/>
  <c r="O26" i="18"/>
  <c r="Q26" i="18"/>
  <c r="M21" i="18"/>
  <c r="O21" i="18"/>
  <c r="Q21" i="18"/>
  <c r="M22" i="18"/>
  <c r="O22" i="18"/>
  <c r="Q22" i="18"/>
  <c r="M23" i="18"/>
  <c r="O23" i="18"/>
  <c r="Q23" i="18"/>
  <c r="M20" i="18"/>
  <c r="O20" i="18"/>
  <c r="Q20" i="18"/>
  <c r="M18" i="18"/>
  <c r="O18" i="18"/>
  <c r="Q18" i="18"/>
  <c r="M17" i="18"/>
  <c r="O17" i="18"/>
  <c r="Q17" i="18"/>
  <c r="M16" i="18"/>
  <c r="O16" i="18"/>
  <c r="Q16" i="18"/>
  <c r="O53" i="21"/>
  <c r="AJ46" i="18"/>
  <c r="P19" i="21"/>
  <c r="P53" i="21"/>
  <c r="AK46" i="18"/>
  <c r="AJ47" i="18"/>
  <c r="P20" i="21"/>
  <c r="P54" i="21"/>
  <c r="AK47" i="18"/>
  <c r="AJ30" i="18"/>
  <c r="P21" i="21"/>
  <c r="P55" i="21"/>
  <c r="AK30" i="18"/>
  <c r="AJ48" i="18"/>
  <c r="P22" i="21"/>
  <c r="P56" i="21"/>
  <c r="AK48" i="18"/>
  <c r="AJ49" i="18"/>
  <c r="P23" i="21"/>
  <c r="P57" i="21"/>
  <c r="AK49" i="18"/>
  <c r="AJ52" i="18"/>
  <c r="P24" i="21"/>
  <c r="P58" i="21"/>
  <c r="AK52" i="18"/>
  <c r="AJ50" i="18"/>
  <c r="P25" i="21"/>
  <c r="P59" i="21"/>
  <c r="AK50" i="18"/>
  <c r="AJ51" i="18"/>
  <c r="P26" i="21"/>
  <c r="P60" i="21"/>
  <c r="AK51" i="18"/>
  <c r="AJ31" i="18"/>
  <c r="P27" i="21"/>
  <c r="P61" i="21"/>
  <c r="AK31" i="18"/>
  <c r="O62" i="21"/>
  <c r="AJ35" i="18"/>
  <c r="P62" i="21"/>
  <c r="AK35" i="18"/>
  <c r="O63" i="21"/>
  <c r="AJ32" i="18"/>
  <c r="P63" i="21"/>
  <c r="AK32" i="18"/>
  <c r="O64" i="21"/>
  <c r="AJ36" i="18"/>
  <c r="P64" i="21"/>
  <c r="AK36" i="18"/>
  <c r="O65" i="21"/>
  <c r="AJ33" i="18"/>
  <c r="P65" i="21"/>
  <c r="AK33" i="18"/>
  <c r="O66" i="21"/>
  <c r="AJ34" i="18"/>
  <c r="P66" i="21"/>
  <c r="AK34" i="18"/>
  <c r="O67" i="21"/>
  <c r="AJ37" i="18"/>
  <c r="P67" i="21"/>
  <c r="AK37" i="18"/>
  <c r="O68" i="21"/>
  <c r="AJ38" i="18"/>
  <c r="P68" i="21"/>
  <c r="AK38" i="18"/>
  <c r="O69" i="21"/>
  <c r="AJ39" i="18"/>
  <c r="P69" i="21"/>
  <c r="AK39" i="18"/>
  <c r="O70" i="21"/>
  <c r="AJ40" i="18"/>
  <c r="P70" i="21"/>
  <c r="AK40" i="18"/>
  <c r="O71" i="21"/>
  <c r="AJ41" i="18"/>
  <c r="P71" i="21"/>
  <c r="AK41" i="18"/>
  <c r="O72" i="21"/>
  <c r="AJ42" i="18"/>
  <c r="P72" i="21"/>
  <c r="AK42" i="18"/>
  <c r="O73" i="21"/>
  <c r="AJ43" i="18"/>
  <c r="P73" i="21"/>
  <c r="AK43" i="18"/>
  <c r="O74" i="21"/>
  <c r="AJ44" i="18"/>
  <c r="P74" i="21"/>
  <c r="AK44" i="18"/>
  <c r="G53" i="21"/>
  <c r="AJ7" i="18"/>
  <c r="H19" i="21"/>
  <c r="H53" i="21"/>
  <c r="AK7" i="18"/>
  <c r="G54" i="21"/>
  <c r="AJ8" i="18"/>
  <c r="H20" i="21"/>
  <c r="H54" i="21"/>
  <c r="AK8" i="18"/>
  <c r="AJ15" i="18"/>
  <c r="H21" i="21"/>
  <c r="H55" i="21"/>
  <c r="AK15" i="18"/>
  <c r="G22" i="21"/>
  <c r="G56" i="21"/>
  <c r="AJ9" i="18"/>
  <c r="H22" i="21"/>
  <c r="H56" i="21"/>
  <c r="AK9" i="18"/>
  <c r="G23" i="21"/>
  <c r="G57" i="21"/>
  <c r="AJ10" i="18"/>
  <c r="H23" i="21"/>
  <c r="H57" i="21"/>
  <c r="AK10" i="18"/>
  <c r="G24" i="21"/>
  <c r="G58" i="21"/>
  <c r="AJ13" i="18"/>
  <c r="H24" i="21"/>
  <c r="H58" i="21"/>
  <c r="AK13" i="18"/>
  <c r="G25" i="21"/>
  <c r="G59" i="21"/>
  <c r="AJ11" i="18"/>
  <c r="H25" i="21"/>
  <c r="H59" i="21"/>
  <c r="AK11" i="18"/>
  <c r="G26" i="21"/>
  <c r="G60" i="21"/>
  <c r="AJ12" i="18"/>
  <c r="H26" i="21"/>
  <c r="H60" i="21"/>
  <c r="AK12" i="18"/>
  <c r="G27" i="21"/>
  <c r="G61" i="21"/>
  <c r="AJ16" i="18"/>
  <c r="H27" i="21"/>
  <c r="H61" i="21"/>
  <c r="AK16" i="18"/>
  <c r="G62" i="21"/>
  <c r="AJ20" i="18"/>
  <c r="H62" i="21"/>
  <c r="AK20" i="18"/>
  <c r="G63" i="21"/>
  <c r="AJ17" i="18"/>
  <c r="H63" i="21"/>
  <c r="AK17" i="18"/>
  <c r="G64" i="21"/>
  <c r="AJ21" i="18"/>
  <c r="H64" i="21"/>
  <c r="AK21" i="18"/>
  <c r="G65" i="21"/>
  <c r="AJ18" i="18"/>
  <c r="H65" i="21"/>
  <c r="AK18" i="18"/>
  <c r="G66" i="21"/>
  <c r="AJ19" i="18"/>
  <c r="H66" i="21"/>
  <c r="AK19" i="18"/>
  <c r="G67" i="21"/>
  <c r="AJ22" i="18"/>
  <c r="H67" i="21"/>
  <c r="AK22" i="18"/>
  <c r="G68" i="21"/>
  <c r="AJ23" i="18"/>
  <c r="H68" i="21"/>
  <c r="AK23" i="18"/>
  <c r="G69" i="21"/>
  <c r="AJ24" i="18"/>
  <c r="H69" i="21"/>
  <c r="AK24" i="18"/>
  <c r="G70" i="21"/>
  <c r="AJ25" i="18"/>
  <c r="H70" i="21"/>
  <c r="AK25" i="18"/>
  <c r="G71" i="21"/>
  <c r="AJ26" i="18"/>
  <c r="H71" i="21"/>
  <c r="AK26" i="18"/>
  <c r="G72" i="21"/>
  <c r="AJ27" i="18"/>
  <c r="H72" i="21"/>
  <c r="AK27" i="18"/>
  <c r="G73" i="21"/>
  <c r="AJ28" i="18"/>
  <c r="H73" i="21"/>
  <c r="AK28" i="18"/>
  <c r="G74" i="21"/>
  <c r="AJ29" i="18"/>
  <c r="H74" i="21"/>
  <c r="AK29" i="18"/>
  <c r="Q27" i="21"/>
  <c r="I27" i="21"/>
  <c r="Q26" i="21"/>
  <c r="I26" i="21"/>
  <c r="Q25" i="21"/>
  <c r="I25" i="21"/>
  <c r="Q24" i="21"/>
  <c r="I24" i="21"/>
  <c r="Q23" i="21"/>
  <c r="I23" i="21"/>
  <c r="Q22" i="21"/>
  <c r="I22" i="21"/>
  <c r="Q21" i="21"/>
  <c r="I21" i="21"/>
  <c r="Q20" i="21"/>
  <c r="I20" i="21"/>
  <c r="Q19" i="21"/>
  <c r="I19" i="21"/>
  <c r="Q18" i="21"/>
  <c r="I18" i="21"/>
  <c r="Q17" i="21"/>
  <c r="I17" i="21"/>
  <c r="Q16" i="21"/>
  <c r="I16" i="21"/>
  <c r="Q15" i="21"/>
  <c r="I15" i="21"/>
  <c r="Q14" i="21"/>
  <c r="I14" i="21"/>
  <c r="P13" i="21"/>
  <c r="Q13" i="21"/>
  <c r="H13" i="21"/>
  <c r="I13" i="21"/>
  <c r="Q12" i="21"/>
  <c r="I12" i="21"/>
  <c r="Q11" i="21"/>
  <c r="I11" i="21"/>
  <c r="Q10" i="21"/>
  <c r="I10" i="21"/>
  <c r="O26" i="19"/>
  <c r="N26" i="19"/>
  <c r="P26" i="19"/>
  <c r="H26" i="19"/>
  <c r="G26" i="19"/>
  <c r="I26" i="19"/>
  <c r="O25" i="19"/>
  <c r="N25" i="19"/>
  <c r="P25" i="19"/>
  <c r="H25" i="19"/>
  <c r="G25" i="19"/>
  <c r="I25" i="19"/>
  <c r="O24" i="19"/>
  <c r="N24" i="19"/>
  <c r="P24" i="19"/>
  <c r="H24" i="19"/>
  <c r="G24" i="19"/>
  <c r="I24" i="19"/>
  <c r="O23" i="19"/>
  <c r="N23" i="19"/>
  <c r="P23" i="19"/>
  <c r="H23" i="19"/>
  <c r="G23" i="19"/>
  <c r="I23" i="19"/>
  <c r="O22" i="19"/>
  <c r="N22" i="19"/>
  <c r="P22" i="19"/>
  <c r="H22" i="19"/>
  <c r="G22" i="19"/>
  <c r="I22" i="19"/>
  <c r="O21" i="19"/>
  <c r="N21" i="19"/>
  <c r="P21" i="19"/>
  <c r="H21" i="19"/>
  <c r="G21" i="19"/>
  <c r="I21" i="19"/>
  <c r="O20" i="19"/>
  <c r="N20" i="19"/>
  <c r="P20" i="19"/>
  <c r="H20" i="19"/>
  <c r="G20" i="19"/>
  <c r="I20" i="19"/>
  <c r="O19" i="19"/>
  <c r="N19" i="19"/>
  <c r="P19" i="19"/>
  <c r="H19" i="19"/>
  <c r="G19" i="19"/>
  <c r="I19" i="19"/>
  <c r="O18" i="19"/>
  <c r="N18" i="19"/>
  <c r="P18" i="19"/>
  <c r="H18" i="19"/>
  <c r="G18" i="19"/>
  <c r="I18" i="19"/>
  <c r="O17" i="19"/>
  <c r="N17" i="19"/>
  <c r="P17" i="19"/>
  <c r="H17" i="19"/>
  <c r="G17" i="19"/>
  <c r="I17" i="19"/>
  <c r="O16" i="19"/>
  <c r="N16" i="19"/>
  <c r="P16" i="19"/>
  <c r="H16" i="19"/>
  <c r="G16" i="19"/>
  <c r="I16" i="19"/>
  <c r="O15" i="19"/>
  <c r="N15" i="19"/>
  <c r="P15" i="19"/>
  <c r="H15" i="19"/>
  <c r="G15" i="19"/>
  <c r="I15" i="19"/>
  <c r="O14" i="19"/>
  <c r="N14" i="19"/>
  <c r="P14" i="19"/>
  <c r="H14" i="19"/>
  <c r="G14" i="19"/>
  <c r="I14" i="19"/>
  <c r="O13" i="19"/>
  <c r="N13" i="19"/>
  <c r="P13" i="19"/>
  <c r="H13" i="19"/>
  <c r="G13" i="19"/>
  <c r="I13" i="19"/>
  <c r="O12" i="19"/>
  <c r="N12" i="19"/>
  <c r="P12" i="19"/>
  <c r="H12" i="19"/>
  <c r="G12" i="19"/>
  <c r="I12" i="19"/>
  <c r="O11" i="19"/>
  <c r="N11" i="19"/>
  <c r="P11" i="19"/>
  <c r="H11" i="19"/>
  <c r="G11" i="19"/>
  <c r="I11" i="19"/>
  <c r="O10" i="19"/>
  <c r="N10" i="19"/>
  <c r="P10" i="19"/>
  <c r="H10" i="19"/>
  <c r="G10" i="19"/>
  <c r="I10" i="19"/>
  <c r="O9" i="19"/>
  <c r="N9" i="19"/>
  <c r="P9" i="19"/>
  <c r="H9" i="19"/>
  <c r="G9" i="19"/>
  <c r="I9" i="19"/>
  <c r="U3" i="18"/>
  <c r="X3" i="18"/>
  <c r="AA3" i="18"/>
  <c r="AE3" i="18"/>
  <c r="AF4" i="18"/>
  <c r="AG4" i="18"/>
  <c r="AF16" i="18"/>
  <c r="AG16" i="18"/>
  <c r="AF17" i="18"/>
  <c r="AG17" i="18"/>
  <c r="AF18" i="18"/>
  <c r="AG18" i="18"/>
  <c r="AF20" i="18"/>
  <c r="AG20" i="18"/>
  <c r="AF21" i="18"/>
  <c r="AG21" i="18"/>
  <c r="AF27" i="18"/>
  <c r="AG27" i="18"/>
  <c r="AF28" i="18"/>
  <c r="AG28" i="18"/>
  <c r="AF32" i="18"/>
  <c r="AG32" i="18"/>
  <c r="AF33" i="18"/>
  <c r="AG33" i="18"/>
  <c r="AF35" i="18"/>
  <c r="AG35" i="18"/>
  <c r="AF36" i="18"/>
  <c r="AG36" i="18"/>
  <c r="T4" i="18"/>
  <c r="U4" i="18"/>
  <c r="V4" i="18"/>
  <c r="W4" i="18"/>
  <c r="X4" i="18"/>
  <c r="Y4" i="18"/>
  <c r="Z4" i="18"/>
  <c r="AA4" i="18"/>
  <c r="AB4" i="18"/>
  <c r="AC4" i="18"/>
  <c r="AD4" i="18"/>
  <c r="AE4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T22" i="18"/>
  <c r="U22" i="18"/>
  <c r="V22" i="18"/>
  <c r="W22" i="18"/>
  <c r="X22" i="18"/>
  <c r="Y22" i="18"/>
  <c r="Z22" i="18"/>
  <c r="AA22" i="18"/>
  <c r="AB22" i="18"/>
  <c r="AC22" i="18"/>
  <c r="AD22" i="18"/>
  <c r="T26" i="18"/>
  <c r="U26" i="18"/>
  <c r="V26" i="18"/>
  <c r="W26" i="18"/>
  <c r="X26" i="18"/>
  <c r="Y26" i="18"/>
  <c r="Z26" i="18"/>
  <c r="AA26" i="18"/>
  <c r="AB26" i="18"/>
  <c r="AC26" i="18"/>
  <c r="AD26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T31" i="18"/>
  <c r="U31" i="18"/>
  <c r="V31" i="18"/>
  <c r="W31" i="18"/>
  <c r="X31" i="18"/>
  <c r="Y31" i="18"/>
  <c r="Z31" i="18"/>
  <c r="AA31" i="18"/>
  <c r="AB31" i="18"/>
  <c r="AC31" i="18"/>
  <c r="AD31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T37" i="18"/>
  <c r="U37" i="18"/>
  <c r="V37" i="18"/>
  <c r="AA37" i="18"/>
  <c r="AB37" i="18"/>
  <c r="AC37" i="18"/>
  <c r="AD37" i="18"/>
  <c r="T41" i="18"/>
  <c r="U41" i="18"/>
  <c r="V41" i="18"/>
  <c r="W41" i="18"/>
  <c r="AD41" i="18"/>
  <c r="T42" i="18"/>
  <c r="U42" i="18"/>
  <c r="V42" i="18"/>
  <c r="AD42" i="18"/>
  <c r="T43" i="18"/>
  <c r="U43" i="18"/>
  <c r="V43" i="18"/>
  <c r="AD43" i="18"/>
  <c r="S4" i="18"/>
  <c r="S16" i="18"/>
  <c r="S17" i="18"/>
  <c r="S18" i="18"/>
  <c r="S20" i="18"/>
  <c r="S21" i="18"/>
  <c r="S22" i="18"/>
  <c r="S26" i="18"/>
  <c r="S27" i="18"/>
  <c r="S28" i="18"/>
  <c r="S31" i="18"/>
  <c r="S32" i="18"/>
  <c r="S33" i="18"/>
  <c r="S35" i="18"/>
  <c r="S36" i="18"/>
  <c r="S37" i="18"/>
  <c r="S41" i="18"/>
  <c r="S42" i="18"/>
  <c r="S43" i="18"/>
  <c r="R20" i="18"/>
  <c r="R21" i="18"/>
  <c r="R22" i="18"/>
  <c r="R35" i="18"/>
  <c r="R36" i="18"/>
  <c r="R37" i="18"/>
  <c r="R3" i="18"/>
  <c r="R4" i="18"/>
  <c r="O4" i="18"/>
  <c r="P4" i="18"/>
  <c r="P43" i="18"/>
  <c r="P17" i="18"/>
  <c r="P18" i="18"/>
  <c r="P20" i="18"/>
  <c r="P21" i="18"/>
  <c r="P22" i="18"/>
  <c r="P23" i="18"/>
  <c r="P26" i="18"/>
  <c r="P27" i="18"/>
  <c r="P28" i="18"/>
  <c r="P31" i="18"/>
  <c r="P32" i="18"/>
  <c r="P33" i="18"/>
  <c r="P35" i="18"/>
  <c r="P36" i="18"/>
  <c r="P37" i="18"/>
  <c r="P41" i="18"/>
  <c r="P42" i="18"/>
  <c r="P16" i="18"/>
  <c r="H5" i="18"/>
  <c r="G5" i="18"/>
  <c r="F5" i="18"/>
  <c r="E5" i="18"/>
  <c r="E16" i="18"/>
  <c r="F16" i="18"/>
  <c r="G16" i="18"/>
  <c r="H16" i="18"/>
  <c r="I16" i="18"/>
  <c r="J16" i="18"/>
  <c r="K16" i="18"/>
  <c r="L16" i="18"/>
  <c r="E17" i="18"/>
  <c r="F17" i="18"/>
  <c r="G17" i="18"/>
  <c r="H17" i="18"/>
  <c r="I17" i="18"/>
  <c r="J17" i="18"/>
  <c r="K17" i="18"/>
  <c r="L17" i="18"/>
  <c r="E18" i="18"/>
  <c r="F18" i="18"/>
  <c r="G18" i="18"/>
  <c r="H18" i="18"/>
  <c r="I18" i="18"/>
  <c r="J18" i="18"/>
  <c r="K18" i="18"/>
  <c r="L18" i="18"/>
  <c r="E20" i="18"/>
  <c r="F20" i="18"/>
  <c r="G20" i="18"/>
  <c r="H20" i="18"/>
  <c r="I20" i="18"/>
  <c r="J20" i="18"/>
  <c r="K20" i="18"/>
  <c r="L20" i="18"/>
  <c r="E21" i="18"/>
  <c r="F21" i="18"/>
  <c r="G21" i="18"/>
  <c r="H21" i="18"/>
  <c r="I21" i="18"/>
  <c r="J21" i="18"/>
  <c r="K21" i="18"/>
  <c r="L21" i="18"/>
  <c r="E22" i="18"/>
  <c r="F22" i="18"/>
  <c r="G22" i="18"/>
  <c r="H22" i="18"/>
  <c r="I22" i="18"/>
  <c r="J22" i="18"/>
  <c r="K22" i="18"/>
  <c r="L22" i="18"/>
  <c r="E23" i="18"/>
  <c r="F23" i="18"/>
  <c r="G23" i="18"/>
  <c r="H23" i="18"/>
  <c r="I23" i="18"/>
  <c r="J23" i="18"/>
  <c r="K23" i="18"/>
  <c r="L23" i="18"/>
  <c r="E26" i="18"/>
  <c r="F26" i="18"/>
  <c r="G26" i="18"/>
  <c r="H26" i="18"/>
  <c r="I26" i="18"/>
  <c r="J26" i="18"/>
  <c r="K26" i="18"/>
  <c r="L26" i="18"/>
  <c r="E27" i="18"/>
  <c r="F27" i="18"/>
  <c r="G27" i="18"/>
  <c r="H27" i="18"/>
  <c r="I27" i="18"/>
  <c r="J27" i="18"/>
  <c r="K27" i="18"/>
  <c r="L27" i="18"/>
  <c r="E28" i="18"/>
  <c r="F28" i="18"/>
  <c r="G28" i="18"/>
  <c r="H28" i="18"/>
  <c r="I28" i="18"/>
  <c r="J28" i="18"/>
  <c r="K28" i="18"/>
  <c r="L28" i="18"/>
  <c r="E31" i="18"/>
  <c r="F31" i="18"/>
  <c r="G31" i="18"/>
  <c r="H31" i="18"/>
  <c r="I31" i="18"/>
  <c r="J31" i="18"/>
  <c r="K31" i="18"/>
  <c r="L31" i="18"/>
  <c r="E32" i="18"/>
  <c r="F32" i="18"/>
  <c r="G32" i="18"/>
  <c r="H32" i="18"/>
  <c r="I32" i="18"/>
  <c r="J32" i="18"/>
  <c r="K32" i="18"/>
  <c r="L32" i="18"/>
  <c r="E33" i="18"/>
  <c r="F33" i="18"/>
  <c r="G33" i="18"/>
  <c r="H33" i="18"/>
  <c r="I33" i="18"/>
  <c r="J33" i="18"/>
  <c r="K33" i="18"/>
  <c r="L33" i="18"/>
  <c r="E35" i="18"/>
  <c r="F35" i="18"/>
  <c r="G35" i="18"/>
  <c r="H35" i="18"/>
  <c r="I35" i="18"/>
  <c r="J35" i="18"/>
  <c r="K35" i="18"/>
  <c r="L35" i="18"/>
  <c r="E36" i="18"/>
  <c r="F36" i="18"/>
  <c r="G36" i="18"/>
  <c r="H36" i="18"/>
  <c r="I36" i="18"/>
  <c r="J36" i="18"/>
  <c r="K36" i="18"/>
  <c r="L36" i="18"/>
  <c r="E37" i="18"/>
  <c r="F37" i="18"/>
  <c r="G37" i="18"/>
  <c r="H37" i="18"/>
  <c r="I37" i="18"/>
  <c r="J37" i="18"/>
  <c r="K37" i="18"/>
  <c r="L37" i="18"/>
  <c r="E38" i="18"/>
  <c r="F38" i="18"/>
  <c r="G38" i="18"/>
  <c r="H38" i="18"/>
  <c r="I38" i="18"/>
  <c r="J38" i="18"/>
  <c r="K38" i="18"/>
  <c r="L38" i="18"/>
  <c r="M38" i="18"/>
  <c r="E41" i="18"/>
  <c r="F41" i="18"/>
  <c r="G41" i="18"/>
  <c r="H41" i="18"/>
  <c r="E42" i="18"/>
  <c r="F42" i="18"/>
  <c r="G42" i="18"/>
  <c r="H42" i="18"/>
  <c r="I42" i="18"/>
  <c r="J42" i="18"/>
  <c r="K42" i="18"/>
  <c r="L42" i="18"/>
  <c r="E43" i="18"/>
  <c r="F43" i="18"/>
  <c r="G43" i="18"/>
  <c r="H43" i="18"/>
  <c r="I43" i="18"/>
  <c r="J43" i="18"/>
  <c r="K43" i="18"/>
  <c r="L43" i="18"/>
  <c r="AO11" i="9"/>
  <c r="AO12" i="9"/>
  <c r="AO13" i="9"/>
  <c r="AO10" i="9"/>
  <c r="AO9" i="9"/>
  <c r="AO14" i="9"/>
  <c r="AO15" i="9"/>
  <c r="AO16" i="9"/>
  <c r="AO17" i="9"/>
  <c r="AO18" i="9"/>
  <c r="AO19" i="9"/>
  <c r="AO7" i="9"/>
  <c r="AO20" i="9"/>
  <c r="AO8" i="9"/>
  <c r="AO21" i="9"/>
  <c r="AO22" i="9"/>
  <c r="AO23" i="9"/>
  <c r="AO24" i="9"/>
  <c r="AO25" i="9"/>
  <c r="AO28" i="9"/>
  <c r="AO26" i="9"/>
  <c r="AO27" i="9"/>
  <c r="AO30" i="9"/>
  <c r="AO29" i="9"/>
  <c r="AO31" i="9"/>
  <c r="AO32" i="9"/>
  <c r="AO33" i="9"/>
  <c r="AN11" i="9"/>
  <c r="AN12" i="9"/>
  <c r="AN13" i="9"/>
  <c r="AN10" i="9"/>
  <c r="AN9" i="9"/>
  <c r="AN14" i="9"/>
  <c r="AN15" i="9"/>
  <c r="AN16" i="9"/>
  <c r="AN17" i="9"/>
  <c r="AN18" i="9"/>
  <c r="AN19" i="9"/>
  <c r="AN7" i="9"/>
  <c r="AN20" i="9"/>
  <c r="AN8" i="9"/>
  <c r="AN21" i="9"/>
  <c r="AN22" i="9"/>
  <c r="AN23" i="9"/>
  <c r="AN24" i="9"/>
  <c r="AN25" i="9"/>
  <c r="AN28" i="9"/>
  <c r="AN26" i="9"/>
  <c r="AN27" i="9"/>
  <c r="AN30" i="9"/>
  <c r="AN29" i="9"/>
  <c r="AN31" i="9"/>
  <c r="AN32" i="9"/>
  <c r="AN33" i="9"/>
  <c r="O11" i="9"/>
  <c r="O12" i="9"/>
  <c r="O13" i="9"/>
  <c r="O10" i="9"/>
  <c r="O9" i="9"/>
  <c r="O14" i="9"/>
  <c r="O15" i="9"/>
  <c r="O16" i="9"/>
  <c r="O17" i="9"/>
  <c r="O18" i="9"/>
  <c r="O19" i="9"/>
  <c r="O7" i="9"/>
  <c r="O20" i="9"/>
  <c r="O8" i="9"/>
  <c r="O21" i="9"/>
  <c r="O22" i="9"/>
  <c r="O23" i="9"/>
  <c r="O24" i="9"/>
  <c r="O25" i="9"/>
  <c r="O28" i="9"/>
  <c r="O26" i="9"/>
  <c r="O27" i="9"/>
  <c r="O30" i="9"/>
  <c r="O29" i="9"/>
  <c r="O31" i="9"/>
  <c r="O32" i="9"/>
  <c r="O33" i="9"/>
  <c r="N11" i="9"/>
  <c r="N12" i="9"/>
  <c r="N13" i="9"/>
  <c r="N10" i="9"/>
  <c r="N9" i="9"/>
  <c r="N14" i="9"/>
  <c r="N15" i="9"/>
  <c r="N16" i="9"/>
  <c r="N17" i="9"/>
  <c r="N18" i="9"/>
  <c r="N19" i="9"/>
  <c r="N7" i="9"/>
  <c r="N20" i="9"/>
  <c r="N8" i="9"/>
  <c r="N21" i="9"/>
  <c r="N22" i="9"/>
  <c r="N23" i="9"/>
  <c r="N24" i="9"/>
  <c r="N25" i="9"/>
  <c r="N28" i="9"/>
  <c r="N26" i="9"/>
  <c r="N27" i="9"/>
  <c r="N30" i="9"/>
  <c r="N29" i="9"/>
  <c r="N31" i="9"/>
  <c r="N32" i="9"/>
  <c r="N33" i="9"/>
</calcChain>
</file>

<file path=xl/sharedStrings.xml><?xml version="1.0" encoding="utf-8"?>
<sst xmlns="http://schemas.openxmlformats.org/spreadsheetml/2006/main" count="2057" uniqueCount="1119">
  <si>
    <t>Variant</t>
  </si>
  <si>
    <t>growth T</t>
  </si>
  <si>
    <t>V15Q</t>
  </si>
  <si>
    <t>V15Q/R82P/C112S</t>
  </si>
  <si>
    <t>WLEK0362</t>
  </si>
  <si>
    <t>WLEK0513</t>
  </si>
  <si>
    <t>WLEK0528</t>
  </si>
  <si>
    <t>WLEK0294</t>
  </si>
  <si>
    <t>WLEK0488</t>
  </si>
  <si>
    <t>WLEK0699</t>
  </si>
  <si>
    <t>WLEK0707</t>
  </si>
  <si>
    <t>WLEK0779</t>
  </si>
  <si>
    <t>V15Q 2.0</t>
  </si>
  <si>
    <t>WLEK0362 2.0</t>
  </si>
  <si>
    <t>WLEK0513 2.0</t>
  </si>
  <si>
    <t>WLEK0528 2.0</t>
  </si>
  <si>
    <t>30C</t>
  </si>
  <si>
    <t>37C</t>
  </si>
  <si>
    <t>NEB-EK</t>
  </si>
  <si>
    <t>n/a</t>
  </si>
  <si>
    <t>soluble, functional EK
(ug/ L TB)</t>
  </si>
  <si>
    <t>specific expression
(ug/L TB/OD)</t>
  </si>
  <si>
    <t>SE</t>
  </si>
  <si>
    <t>AVG</t>
  </si>
  <si>
    <t>%CV</t>
  </si>
  <si>
    <t>Km (mM GD4K-NA)</t>
  </si>
  <si>
    <t>kcat (FU/hr/ng EK)</t>
  </si>
  <si>
    <t>Tm (degC)</t>
  </si>
  <si>
    <t>Tonset (degC)</t>
  </si>
  <si>
    <t>unfolding rate @ 45C (/min)</t>
  </si>
  <si>
    <t>inhibit ratio: 1mM rate/kcat</t>
  </si>
  <si>
    <t>SE (CK)</t>
  </si>
  <si>
    <t>1x WC 200uL/well activity
(FU/hr; 50uL CL)</t>
  </si>
  <si>
    <t>expt spec. activity @ 0.0625mM S (FU/hr/ng)</t>
  </si>
  <si>
    <t>FIOP</t>
  </si>
  <si>
    <t>ID</t>
  </si>
  <si>
    <t>EK MUTATION vs WT</t>
  </si>
  <si>
    <t>DNA Mut. vs backgone
(T7 promo. --&gt;)</t>
  </si>
  <si>
    <t>w/o 50C pre-incubation,
initial rate @ 25C</t>
  </si>
  <si>
    <t>% residual activity
(2hr)</t>
  </si>
  <si>
    <t>w/o 50C pre-incubation,
initial rate @ 25C2</t>
  </si>
  <si>
    <t>2hr 50C pre-incubation,
initial rate @ 25C</t>
  </si>
  <si>
    <t>w/o 50C pre-incubation,
initial rate @ 25C5</t>
  </si>
  <si>
    <t>% residual activity
(2hr)6</t>
  </si>
  <si>
    <t>w/o 50C pre-incubation,
initial rate @ 25C9</t>
  </si>
  <si>
    <t>2hr 50C pre-incubation,
initial rate @ 25C10</t>
  </si>
  <si>
    <t>V15Q/S38T/L74F/R82P/M100K/C112S/S127T/P162S</t>
  </si>
  <si>
    <t>V15Q/S38T/L74F/R82P/M100K/C112S/S127T/N169D</t>
  </si>
  <si>
    <t>V15Q/R82P/M96L/C112S/R124G/N169D</t>
  </si>
  <si>
    <t>V15Q/S38T/L74F/R82P/M100K/C112S/S127T/P162S/H235N</t>
  </si>
  <si>
    <t>P5'L/V15Q/S38T/L74F/R82P/M100K/C112S/S127T/V180A</t>
  </si>
  <si>
    <t>t16a [T7 promo];</t>
  </si>
  <si>
    <t>V15Q/S38T/L74F/R82P/M100K/C112S/S127T/N169D/L200M</t>
  </si>
  <si>
    <t>V15Q/S38T/L74F/R82P/M100K/C112S/Q160L/V180A/L191I/L200M</t>
  </si>
  <si>
    <t>P5'L/A19'V/V15Q/R82P/E99A/C112S/A129T/I135S</t>
  </si>
  <si>
    <t>a23t [lac op]; t71c [rbs]; c125t [PelB]; t556g [EK];</t>
  </si>
  <si>
    <t>V15Q/I70V/R82P/M96L/C112S/I135S</t>
  </si>
  <si>
    <t xml:space="preserve">t556g [EK]; </t>
  </si>
  <si>
    <t>"productivity" over V15Q</t>
  </si>
  <si>
    <t>activity w/o 50C incubate</t>
  </si>
  <si>
    <t>% residual activity</t>
  </si>
  <si>
    <t>WT</t>
  </si>
  <si>
    <t>R82P</t>
  </si>
  <si>
    <t>C112S</t>
  </si>
  <si>
    <t>V15Q/R82P</t>
  </si>
  <si>
    <t>V15Q/C112S</t>
  </si>
  <si>
    <t>R82P/C112S</t>
  </si>
  <si>
    <t>Trip.</t>
  </si>
  <si>
    <t>WLEK0330</t>
  </si>
  <si>
    <t>WLEK0503</t>
  </si>
  <si>
    <t>WLEK0541</t>
  </si>
  <si>
    <t>WLEK0330 2.0</t>
  </si>
  <si>
    <t>WLEK0503 2.0</t>
  </si>
  <si>
    <t>WLEK0541 2.0</t>
  </si>
  <si>
    <t>Trip. 2.0</t>
  </si>
  <si>
    <t>w/o 50C pre-incubation
(FIOP)</t>
  </si>
  <si>
    <t>w/ 50C pre-incubation
(FIOP)</t>
  </si>
  <si>
    <t>V15Q/S38T/L74F/R82P/M100K/C112S/E115D/A141V/P162S</t>
  </si>
  <si>
    <t>V15Q/I70V/R82P/M100T/C112S/I125V/N169D</t>
  </si>
  <si>
    <t>g21a [lac op];</t>
  </si>
  <si>
    <t>AVG5</t>
  </si>
  <si>
    <t>%CV7</t>
  </si>
  <si>
    <t>AVG11</t>
  </si>
  <si>
    <t>%CV13</t>
  </si>
  <si>
    <t>AVG14</t>
  </si>
  <si>
    <t>%CV16</t>
  </si>
  <si>
    <t>AVG17</t>
  </si>
  <si>
    <t>%CV19</t>
  </si>
  <si>
    <t>+/- code-opt, BL21 vs C41, +/- Met-EK screening expt</t>
  </si>
  <si>
    <t>non-redundant hits screening expt</t>
  </si>
  <si>
    <t>kcat/Km fold difference
away from NEB-EK</t>
  </si>
  <si>
    <t>AVG2</t>
  </si>
  <si>
    <t>SE3</t>
  </si>
  <si>
    <t>%CV4</t>
  </si>
  <si>
    <t>SE6</t>
  </si>
  <si>
    <t>AVG8</t>
  </si>
  <si>
    <t>SE9</t>
  </si>
  <si>
    <t>%CV10</t>
  </si>
  <si>
    <t>SE12</t>
  </si>
  <si>
    <t>SE15</t>
  </si>
  <si>
    <t>SE18</t>
  </si>
  <si>
    <t>AVG20</t>
  </si>
  <si>
    <t>SE21</t>
  </si>
  <si>
    <t>%CV22</t>
  </si>
  <si>
    <t>AVG23</t>
  </si>
  <si>
    <t>SE24</t>
  </si>
  <si>
    <t>%CV25</t>
  </si>
  <si>
    <t>AVG26</t>
  </si>
  <si>
    <t>SE27</t>
  </si>
  <si>
    <t>%CV28</t>
  </si>
  <si>
    <t>AVG29</t>
  </si>
  <si>
    <t>SE30</t>
  </si>
  <si>
    <t>%CV31</t>
  </si>
  <si>
    <t>AVG32</t>
  </si>
  <si>
    <t>SE33</t>
  </si>
  <si>
    <t>%CV34</t>
  </si>
  <si>
    <t>AVG35</t>
  </si>
  <si>
    <t>SE36</t>
  </si>
  <si>
    <t>%CV37</t>
  </si>
  <si>
    <t>AVG38</t>
  </si>
  <si>
    <t>SE39</t>
  </si>
  <si>
    <t>%CV40</t>
  </si>
  <si>
    <t>Column41</t>
  </si>
  <si>
    <t>AVG42</t>
  </si>
  <si>
    <t>SE43</t>
  </si>
  <si>
    <t>%CV44</t>
  </si>
  <si>
    <t>AVG45</t>
  </si>
  <si>
    <t>SE46</t>
  </si>
  <si>
    <t>%CV47</t>
  </si>
  <si>
    <t>AVG48</t>
  </si>
  <si>
    <t>SE49</t>
  </si>
  <si>
    <t>%CV50</t>
  </si>
  <si>
    <t>AVG51</t>
  </si>
  <si>
    <t>SE52</t>
  </si>
  <si>
    <t>%CV53</t>
  </si>
  <si>
    <t>AVG55</t>
  </si>
  <si>
    <t>SE56</t>
  </si>
  <si>
    <t>%CV57</t>
  </si>
  <si>
    <t>AVG58</t>
  </si>
  <si>
    <t>SE59</t>
  </si>
  <si>
    <t>%CV60</t>
  </si>
  <si>
    <t>AVG61</t>
  </si>
  <si>
    <t>SE62</t>
  </si>
  <si>
    <t>%CV63</t>
  </si>
  <si>
    <t>Column64</t>
  </si>
  <si>
    <t>AVG65</t>
  </si>
  <si>
    <t>SE66</t>
  </si>
  <si>
    <t>%CV67</t>
  </si>
  <si>
    <t>kcat/Km 
(FU/hr/ng EK/mM GD4K-NA)</t>
  </si>
  <si>
    <t>Screening Expt</t>
  </si>
  <si>
    <t>non-redundant</t>
  </si>
  <si>
    <t>code-opt, BL21 vs C41</t>
  </si>
  <si>
    <t>in both</t>
  </si>
  <si>
    <t>&lt;-- some systematic error happened w/ 50C heat-challenge of "red" set of expts</t>
  </si>
  <si>
    <t>else, w/o heat-challenge results are more comparable</t>
  </si>
  <si>
    <t>actual temperature of incubation must be different</t>
  </si>
  <si>
    <t>objective: relating screening info to characterization</t>
  </si>
  <si>
    <t>AVG21</t>
  </si>
  <si>
    <t>AVG22</t>
  </si>
  <si>
    <t>%CV23</t>
  </si>
  <si>
    <t>%CV24</t>
  </si>
  <si>
    <t>30C growth, ratio +/- 50C challenge</t>
  </si>
  <si>
    <t>30C growth, ratio +/- 50C challenge2</t>
  </si>
  <si>
    <t>RT rxn, ratio 37/30C growth</t>
  </si>
  <si>
    <t>RT rxn, ratio 37/30C growth3</t>
  </si>
  <si>
    <t>Ratio plot</t>
  </si>
  <si>
    <t>Ratio plot (SE not calc yet)</t>
  </si>
  <si>
    <t>AVG3</t>
  </si>
  <si>
    <t>SE4</t>
  </si>
  <si>
    <t>%CV5</t>
  </si>
  <si>
    <t>AVG9</t>
  </si>
  <si>
    <t>%CV11</t>
  </si>
  <si>
    <t>AVG12</t>
  </si>
  <si>
    <t>SE (CK)13</t>
  </si>
  <si>
    <t>%CV14</t>
  </si>
  <si>
    <t>AVG18</t>
  </si>
  <si>
    <t>SE (CK)19</t>
  </si>
  <si>
    <t>%CV20</t>
  </si>
  <si>
    <t>SE (CK)22</t>
  </si>
  <si>
    <t>AVG4</t>
  </si>
  <si>
    <t>SE5</t>
  </si>
  <si>
    <t>%CV6</t>
  </si>
  <si>
    <t>AVG7</t>
  </si>
  <si>
    <t>SE8</t>
  </si>
  <si>
    <t>%CV9</t>
  </si>
  <si>
    <t>AVG10</t>
  </si>
  <si>
    <t>SE (CK)11</t>
  </si>
  <si>
    <t>%CV12</t>
  </si>
  <si>
    <t>AVG13</t>
  </si>
  <si>
    <t>SE (CK)14</t>
  </si>
  <si>
    <t>%CV15</t>
  </si>
  <si>
    <t>AVG19</t>
  </si>
  <si>
    <t>SE (CK)20</t>
  </si>
  <si>
    <t>%CV21</t>
  </si>
  <si>
    <t>SE (CK)23</t>
  </si>
  <si>
    <t>2L SF Fermentation at 30C, Purification, and Characterization Results</t>
  </si>
  <si>
    <t>2L SF Fermentation at 37C, Purification, and Characterization Results</t>
  </si>
  <si>
    <t>AVG72</t>
  </si>
  <si>
    <t>SE83</t>
  </si>
  <si>
    <t>%CV94</t>
  </si>
  <si>
    <t>"productivity" over Trip.</t>
  </si>
  <si>
    <t>RATIO PLOT AND COLOR MAP W/ SPEC. ACTIVITY, Tm, Tonset, specific expression, kinetics stuff,  etc etc…ALL the parameters…</t>
  </si>
  <si>
    <t>OR….INDIVIDUAL SCATTER PLOTS THEN COLOR MAP OF A CHARACTERIZATION PARAMETER</t>
  </si>
  <si>
    <t>IE 30c GROWTH, +/- HEAT CHALLENGE SCATTER + Tm</t>
  </si>
  <si>
    <t>Km</t>
  </si>
  <si>
    <t>kcat</t>
  </si>
  <si>
    <t>n</t>
  </si>
  <si>
    <t>kcat/KM</t>
  </si>
  <si>
    <t>ks</t>
  </si>
  <si>
    <t>Purified Variant Kinetics</t>
  </si>
  <si>
    <t>NOTES:</t>
  </si>
  <si>
    <t>EK expression is toxic in BL21(DE3) and likely contributed to reduced soluble, functional expression</t>
  </si>
  <si>
    <t>divide by 7599</t>
  </si>
  <si>
    <t>sample n = 3</t>
  </si>
  <si>
    <t>all variants have E176D</t>
  </si>
  <si>
    <t>20uL lysate</t>
  </si>
  <si>
    <t>30C EXPRESSION</t>
  </si>
  <si>
    <t>37C EXPRESSION</t>
  </si>
  <si>
    <t>Total Activity
(FU/hr)</t>
  </si>
  <si>
    <t>Functional expression
(mM/hr/L)</t>
  </si>
  <si>
    <t>Total Activity (FU/hr)</t>
  </si>
  <si>
    <t>strain</t>
  </si>
  <si>
    <t>variant</t>
  </si>
  <si>
    <t>BL21(DE3)</t>
  </si>
  <si>
    <t>-CTRL (pET26b+)</t>
  </si>
  <si>
    <r>
      <t>P82R (Cny-EK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</si>
  <si>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V15Q/P82R</t>
  </si>
  <si>
    <r>
      <t>pWT-EK</t>
    </r>
    <r>
      <rPr>
        <vertAlign val="subscript"/>
        <sz val="11"/>
        <color theme="1"/>
        <rFont val="Calibri"/>
        <family val="2"/>
        <scheme val="minor"/>
      </rPr>
      <t>L</t>
    </r>
  </si>
  <si>
    <t>P82R/C112S</t>
  </si>
  <si>
    <t>V15Q/P82R/C112S</t>
  </si>
  <si>
    <t>C41(DE3)</t>
  </si>
  <si>
    <t>P82R</t>
  </si>
  <si>
    <t>pseudo-WT</t>
  </si>
  <si>
    <t>Table 14 - 30°C expression: summary of EKL variant characterization results. Selected EKL variants were expressed at 30°C and purified using two affinity chromatography steps: 1) Ni-affinity 2) STI-affinity. Characterization results confirmed many of the observations related to functional expression and stability phenotypes seen from 96-microwell retest assays. Bottom 5 rows (V15Q/P82R; V15Q/C112S; WLEK0362; WLEK0513; and WELK0528) are codon-optimized variants.</t>
  </si>
  <si>
    <t>Variants</t>
  </si>
  <si>
    <t>soluble &amp; functional expression
(µg EKL/L)</t>
  </si>
  <si>
    <t>specific expression
(µg EKL/L/OD)</t>
  </si>
  <si>
    <t>functional expression
(mM/hr/L)</t>
  </si>
  <si>
    <t>n.d.</t>
  </si>
  <si>
    <t>--</t>
  </si>
  <si>
    <t>codon-
optimized</t>
  </si>
  <si>
    <t>V15Q/P82Ropt</t>
  </si>
  <si>
    <t>V15Q/C112Sopt</t>
  </si>
  <si>
    <t>WLEK0362opt</t>
  </si>
  <si>
    <t>WLEK0513opt</t>
  </si>
  <si>
    <t>WLEK0528opt</t>
  </si>
  <si>
    <t>Table 15 – 37°C expression: summary of EKL variant characterization results. Selected EKL variants were expressed at 37°C and purified using two affinity chromatography steps: 1) Ni-affinity 2) STI-affinity. Characterization results confirmed many of the observations related to functional expression and stability phenotypes seen from 96-microwell retest assays. Bottom five rows (V15Q/P82R; V15Q/C112S; WLEK0362; WLEK0513; and WELK0528) are codon optimized variants.</t>
  </si>
  <si>
    <t>FLIP</t>
  </si>
  <si>
    <t>soluble expression
(ug/ L)</t>
  </si>
  <si>
    <t>kcat/Km*sol expression</t>
  </si>
  <si>
    <t>True variant name</t>
  </si>
  <si>
    <t>E176D</t>
  </si>
  <si>
    <t>P82R/C112S/E176D</t>
  </si>
  <si>
    <t>V15Q/P82R/C112S/E176D</t>
  </si>
  <si>
    <t>C112S/E176D</t>
  </si>
  <si>
    <t>V15Q/E176D</t>
  </si>
  <si>
    <t xml:space="preserve"> V15Q/P82R/E176D</t>
  </si>
  <si>
    <t xml:space="preserve"> V15Q/P82R/E176Dopt</t>
  </si>
  <si>
    <t>V15Q/C112S/E176D</t>
  </si>
  <si>
    <t>V15Q/C112S/E176Dopt</t>
  </si>
  <si>
    <t xml:space="preserve">P82R/E176D </t>
  </si>
  <si>
    <t>CnyEK</t>
  </si>
  <si>
    <t>WT Bov EK?</t>
  </si>
  <si>
    <t>true name from bovEK</t>
  </si>
  <si>
    <t>includes E176D</t>
  </si>
  <si>
    <t>OLD NAMES - add E176D</t>
  </si>
  <si>
    <t>old name</t>
  </si>
  <si>
    <t>V15Q/C112S 2.0</t>
  </si>
  <si>
    <t>R82P is just reversin back to Bov EK seq</t>
  </si>
  <si>
    <t>All contain E176D (which is a cnyEK mutation)</t>
  </si>
  <si>
    <t>V15Q/E176D 2.0</t>
  </si>
  <si>
    <t>Also OLD sometimes known as</t>
  </si>
  <si>
    <t>FROM LYSATES</t>
  </si>
  <si>
    <t>V15Q/P82R/E176D</t>
  </si>
  <si>
    <t>30C  repeats AVERAGED OUT</t>
  </si>
  <si>
    <t>37C  repeats AVERAGED OUT</t>
  </si>
  <si>
    <t>BL21DE3 30C</t>
  </si>
  <si>
    <t>C41 DE3 30C</t>
  </si>
  <si>
    <t>BL21DE3 37C</t>
  </si>
  <si>
    <t>C41 DE3 37C</t>
  </si>
  <si>
    <t>codon non opt</t>
  </si>
  <si>
    <t>codon opt</t>
  </si>
  <si>
    <t>at 37</t>
  </si>
  <si>
    <t>at 30C</t>
  </si>
  <si>
    <t>WLEK0297</t>
  </si>
  <si>
    <t>WLEK0316</t>
  </si>
  <si>
    <t>WLEK0350</t>
  </si>
  <si>
    <t>pelB-EK MUTATION vs pelB-WT</t>
  </si>
  <si>
    <t>Seq. Comments</t>
  </si>
  <si>
    <t>WELL POS</t>
  </si>
  <si>
    <t>without 50C pre-incubation,
initial rate @ 25C</t>
  </si>
  <si>
    <t>RT rxn,
delta 37-30C growth</t>
  </si>
  <si>
    <t>30C growth,
delta with vs without 50C challenge</t>
  </si>
  <si>
    <t>M20'I/V15Q/R82P/C112S</t>
  </si>
  <si>
    <t>a12g [T7 promo];</t>
  </si>
  <si>
    <t>H08</t>
  </si>
  <si>
    <t>WLEK0639</t>
  </si>
  <si>
    <t>a12g [T7 promo]; t42c [lac op];</t>
  </si>
  <si>
    <t>H05</t>
  </si>
  <si>
    <t>WLEK0633</t>
  </si>
  <si>
    <t>M20'I/V15Q/R82P/C112S/S182N</t>
  </si>
  <si>
    <t>S182N random mutation</t>
  </si>
  <si>
    <t>A05</t>
  </si>
  <si>
    <t>WLEK0666</t>
  </si>
  <si>
    <t xml:space="preserve">a12g [T7 promo]; t42c [lac op]; </t>
  </si>
  <si>
    <t>G08</t>
  </si>
  <si>
    <t>WLEK0623</t>
  </si>
  <si>
    <t>a12g [T7 promo]; t42c [lac op]; c125t [PelB];</t>
  </si>
  <si>
    <t>G03</t>
  </si>
  <si>
    <t>WLEK0610</t>
  </si>
  <si>
    <t xml:space="preserve">a12g [T7 promo]; t42c [lac op]; c125t [PelB]; </t>
  </si>
  <si>
    <t>G01</t>
  </si>
  <si>
    <t>WLEK0604</t>
  </si>
  <si>
    <t>V15Q/Q24L/G27S/R82P/C112S/I128V/I135S/L200M/P214L</t>
  </si>
  <si>
    <t>a23t [lac op]; t205g,c208g,t556g,t755c,a757g [EK];</t>
  </si>
  <si>
    <t>D07</t>
  </si>
  <si>
    <t>WLEK0848</t>
  </si>
  <si>
    <t>V15Q/Q24L/I70V/I75V/R82P/C112S/I135S/D142F/L200M</t>
  </si>
  <si>
    <t>a23t [lac op]; t69a [rbs]; t205g,c208g,t556g,t755c,a757g [EK];</t>
  </si>
  <si>
    <t>C02</t>
  </si>
  <si>
    <t>WLEK0829</t>
  </si>
  <si>
    <t>P5'L/A16'P/V15Q/R82P/E99A/C112S/A129T/Q160L</t>
  </si>
  <si>
    <t xml:space="preserve">a23t [lac op]; t69a,a81c [rbs]; a631g [EK]; </t>
  </si>
  <si>
    <t>D02</t>
  </si>
  <si>
    <t>WLEK0721</t>
  </si>
  <si>
    <t>V15Q/Q24L/G27S/I75V/R82P/E99A/C112S/I135T</t>
  </si>
  <si>
    <t>a23t [lac op]; t71c [rbs];</t>
  </si>
  <si>
    <t>F09</t>
  </si>
  <si>
    <t>WLEK0755</t>
  </si>
  <si>
    <t>V15Q/Q24L/G27S/R82P/E99A/C112S/I128V/A129T/Q137R</t>
  </si>
  <si>
    <t>H03</t>
  </si>
  <si>
    <t>WLEK0778</t>
  </si>
  <si>
    <t>V15Q/R82P/E99A/C112S/I128V/I135T/D142F/N169D/</t>
  </si>
  <si>
    <t>C05</t>
  </si>
  <si>
    <t>WLEK0833</t>
  </si>
  <si>
    <t>P5'L/A16'P/V15Q/S38T/I75V/R82P/E99A/C112S/I128V/I135T/Q137R/Q160L</t>
  </si>
  <si>
    <t>a23t [lac op]; t71c [rbs]; a631g,c640g [EK];</t>
  </si>
  <si>
    <t>WLEK0708</t>
  </si>
  <si>
    <t>B10</t>
  </si>
  <si>
    <t>V15Q/I75V/R82P/M96L/C112S/N169D</t>
  </si>
  <si>
    <t>a377g,a440c,a659g</t>
  </si>
  <si>
    <t>I75V random mutation</t>
  </si>
  <si>
    <t>B02</t>
  </si>
  <si>
    <t>WLEK0327</t>
  </si>
  <si>
    <t>P5'L/V15Q/I70V/R82P/E99D/C112S/I125V/H235N</t>
  </si>
  <si>
    <t>a451t [EK];</t>
  </si>
  <si>
    <t>G06</t>
  </si>
  <si>
    <t>WLEK0765</t>
  </si>
  <si>
    <t>P5'L/V15Q/I70V/R82P/E99D/C112S/I135V/V175F</t>
  </si>
  <si>
    <t xml:space="preserve">a451t [EK]; </t>
  </si>
  <si>
    <t>G09</t>
  </si>
  <si>
    <t>WLEK0768</t>
  </si>
  <si>
    <t>P5'L/V15Q/R82P/E99D/C112S/I135V/V175F</t>
  </si>
  <si>
    <t>B05</t>
  </si>
  <si>
    <t>WLEK0815</t>
  </si>
  <si>
    <t>E08</t>
  </si>
  <si>
    <t>V15Q/I70V/R82P/E99D/C112S/I125V</t>
  </si>
  <si>
    <t>WLEK0795</t>
  </si>
  <si>
    <t>P5'L/V15Q/L74F/R82P/E99D/C112S/I135V/M170I/Y175F</t>
  </si>
  <si>
    <t>a451t,g664t [EK];</t>
  </si>
  <si>
    <t>D04</t>
  </si>
  <si>
    <t>WLEK0845</t>
  </si>
  <si>
    <t>V15Q/R82P/C112S/Q160L</t>
  </si>
  <si>
    <t xml:space="preserve">a631g,c640g [EK]; </t>
  </si>
  <si>
    <t>H02</t>
  </si>
  <si>
    <t>WLEK0776</t>
  </si>
  <si>
    <t>V15Q/S38T/R82P/C112S/Q160L</t>
  </si>
  <si>
    <t>a631g,c640g,g706a [EK];</t>
  </si>
  <si>
    <t>B06</t>
  </si>
  <si>
    <t>WLEK0694</t>
  </si>
  <si>
    <t>V15Q/M48K/R82P/M96L/C112S/Q160L/Y175F</t>
  </si>
  <si>
    <t xml:space="preserve">a631g,c640g,g760a [EK]; </t>
  </si>
  <si>
    <t>D05</t>
  </si>
  <si>
    <t>WLEK0728</t>
  </si>
  <si>
    <t>P5'L/V15Q/R82P/C112S/Q160L/L191I</t>
  </si>
  <si>
    <t xml:space="preserve">a631g,c640g,t709c,t718c,t724g,t733c,a736g [EK]; </t>
  </si>
  <si>
    <t>WLEK0816</t>
  </si>
  <si>
    <t>V15Q/I70V/R82P/C112S/Q160L/L191I</t>
  </si>
  <si>
    <t>B08</t>
  </si>
  <si>
    <t>WLEK0819</t>
  </si>
  <si>
    <t>C10</t>
  </si>
  <si>
    <t>P5'L/V15Q/R82P/C112S/I135S/L200M</t>
  </si>
  <si>
    <t xml:space="preserve">c104t, t205g,c208g,t556g,c640g,t755c,a757g [EK]; </t>
  </si>
  <si>
    <t>D10</t>
  </si>
  <si>
    <t>WLEK0735</t>
  </si>
  <si>
    <t>c125t [PelB];</t>
  </si>
  <si>
    <t>D09</t>
  </si>
  <si>
    <t>WLEK0557</t>
  </si>
  <si>
    <t xml:space="preserve">c125t [PelB]; </t>
  </si>
  <si>
    <t>WLEK0553</t>
  </si>
  <si>
    <t>V15Q/R82P/C112S/L200M</t>
  </si>
  <si>
    <t>c130t [PelB];</t>
  </si>
  <si>
    <t>c130t random mutation</t>
  </si>
  <si>
    <t>F08</t>
  </si>
  <si>
    <t>WLEK0588</t>
  </si>
  <si>
    <t>V15Q/R82P/C112S/Y175F</t>
  </si>
  <si>
    <t>c166t [EK]</t>
  </si>
  <si>
    <t>A08</t>
  </si>
  <si>
    <t>WLEK0309</t>
  </si>
  <si>
    <t>P5'L/V15Q/R82P/C112S/P114S/I135V/Y175F</t>
  </si>
  <si>
    <t>c208t [EK];</t>
  </si>
  <si>
    <t>WLEK0851</t>
  </si>
  <si>
    <t>c229t [EK]</t>
  </si>
  <si>
    <t>WLEK0631</t>
  </si>
  <si>
    <t xml:space="preserve">c235t [EK]; </t>
  </si>
  <si>
    <t>D01</t>
  </si>
  <si>
    <t>WLEK0719</t>
  </si>
  <si>
    <t>V15Q/R82P/C112S/I135V</t>
  </si>
  <si>
    <t>c238t [EK]</t>
  </si>
  <si>
    <t>C03</t>
  </si>
  <si>
    <t>WLEK0358</t>
  </si>
  <si>
    <t>R8H/V15Q/L74F/R82P/M100K/C112S</t>
  </si>
  <si>
    <t xml:space="preserve">c238t [EK]; </t>
  </si>
  <si>
    <t>D12</t>
  </si>
  <si>
    <t>WLEK0563</t>
  </si>
  <si>
    <t>V15Q/S38T/L74F/R82P/M100K/C112S/S127T</t>
  </si>
  <si>
    <t xml:space="preserve">c289t [EK]; </t>
  </si>
  <si>
    <t>H10</t>
  </si>
  <si>
    <t>WLEK0490</t>
  </si>
  <si>
    <t xml:space="preserve">c323t [EK]; </t>
  </si>
  <si>
    <t>E07</t>
  </si>
  <si>
    <t>WLEK0564</t>
  </si>
  <si>
    <t>V15Q/S38T/L74F/R82P/C112S/Y175F</t>
  </si>
  <si>
    <t>c374t [EK];</t>
  </si>
  <si>
    <t>C11</t>
  </si>
  <si>
    <t>WLEK0716</t>
  </si>
  <si>
    <t>V15Q/L74F/R82P/C112S</t>
  </si>
  <si>
    <t xml:space="preserve">c374t [EK]; </t>
  </si>
  <si>
    <t>G04</t>
  </si>
  <si>
    <t>WLEK0611</t>
  </si>
  <si>
    <t>V15Q/S38T/L74F/R82P/C112S/Q160L/L191I</t>
  </si>
  <si>
    <t>c374t,a631g,c640g,t709c,t718c,t724g,t733c,a736g [EK];</t>
  </si>
  <si>
    <t>F10</t>
  </si>
  <si>
    <t>WLEK0756</t>
  </si>
  <si>
    <t>c409t [EK]</t>
  </si>
  <si>
    <t>same as 0448?</t>
  </si>
  <si>
    <t>WLEK0447</t>
  </si>
  <si>
    <t>a586N, same 0447</t>
  </si>
  <si>
    <t>F11</t>
  </si>
  <si>
    <t>WLEK0448</t>
  </si>
  <si>
    <t>V15Q/R82P/C112S/Q160L/P162S</t>
  </si>
  <si>
    <t>c436t,t625c [EK]</t>
  </si>
  <si>
    <t>need repeat REV seq</t>
  </si>
  <si>
    <t>WLEK0621</t>
  </si>
  <si>
    <t>V15Q/R82P/C112S/Q158H/Q160L</t>
  </si>
  <si>
    <t>c640g [EK]</t>
  </si>
  <si>
    <t>H09</t>
  </si>
  <si>
    <t>WLEK0641</t>
  </si>
  <si>
    <t>V15Q/G27S/I75V/R82P/E99A/C112S/I128V/A129T/I135T/V180A</t>
  </si>
  <si>
    <t xml:space="preserve">c640g,c685g,t688c,c697t [EK]; </t>
  </si>
  <si>
    <t>H06</t>
  </si>
  <si>
    <t>WLEK0781</t>
  </si>
  <si>
    <t>P5'L/V15Q/Q24L/R82P/M96L/C112S/R124G/L200M</t>
  </si>
  <si>
    <t xml:space="preserve">c640g,t755c,a757g [EK]; </t>
  </si>
  <si>
    <t>WLEK0784</t>
  </si>
  <si>
    <t>V15Q/R82P/C112S/T167M</t>
  </si>
  <si>
    <t xml:space="preserve">c654t [EK]; </t>
  </si>
  <si>
    <t>H07</t>
  </si>
  <si>
    <t>WLEK0638</t>
  </si>
  <si>
    <t>V15Q/S38T/R82P/C112S</t>
  </si>
  <si>
    <t xml:space="preserve">c670t [EK]; </t>
  </si>
  <si>
    <t>C01</t>
  </si>
  <si>
    <t>WLEK0524</t>
  </si>
  <si>
    <t xml:space="preserve">c685g,t688c,c697t [EK]; </t>
  </si>
  <si>
    <t>A10</t>
  </si>
  <si>
    <t>WLEK0679</t>
  </si>
  <si>
    <t>V15Q/R82P/C112S/V149I</t>
  </si>
  <si>
    <t>c871t</t>
  </si>
  <si>
    <t>V149I random mutation</t>
  </si>
  <si>
    <t>WLEK0349</t>
  </si>
  <si>
    <t>C09</t>
  </si>
  <si>
    <t>P5'L/V15Q/R82P/M100K/C112S/R124G/L200M</t>
  </si>
  <si>
    <t>g124a [PelB]; t755c,a757g [EK];</t>
  </si>
  <si>
    <t>B04</t>
  </si>
  <si>
    <t>WLEK0814</t>
  </si>
  <si>
    <t>V15Q/R82P/N91S/C112S/I135V/Y175F</t>
  </si>
  <si>
    <t>g127t [PelB,silent]</t>
  </si>
  <si>
    <t>A04</t>
  </si>
  <si>
    <t>WLEK0298</t>
  </si>
  <si>
    <t>P5'L/V15Q/M48K/R82P/M96L/C112S/I135S</t>
  </si>
  <si>
    <t>g148t [PelB]; t556g [EK];</t>
  </si>
  <si>
    <t>WLEK0696</t>
  </si>
  <si>
    <t>V15Q/M48K/R82P/C112S</t>
  </si>
  <si>
    <t>g181a [EK]</t>
  </si>
  <si>
    <t>WLEK0473</t>
  </si>
  <si>
    <t>V15Q/R82P/C112S/S127T/K156R</t>
  </si>
  <si>
    <t>g18a</t>
  </si>
  <si>
    <t>WLEK0399</t>
  </si>
  <si>
    <t>P5'L/V15Q/R82P/R88S/C112S/I135S</t>
  </si>
  <si>
    <t>g199a,t556g,c640g [EK];</t>
  </si>
  <si>
    <t>F01</t>
  </si>
  <si>
    <t>WLEK0746</t>
  </si>
  <si>
    <t>g21a random mutation</t>
  </si>
  <si>
    <t>T6'I/V15Q/Q24L/R82P/E99A/C112S/A129T/I135T/D142F</t>
  </si>
  <si>
    <t>g21a,a23t [lac op];</t>
  </si>
  <si>
    <t>H11</t>
  </si>
  <si>
    <t>WLEK0787</t>
  </si>
  <si>
    <t>V15Q/Q24L/G27S/S38T/L74F/R82P/E99A/C112S/I128V/I135T/D142F</t>
  </si>
  <si>
    <t xml:space="preserve">g21a,a23t [lac op]; a76g [rbs]; c125t [PelB]; c640g [EK]; </t>
  </si>
  <si>
    <t>WLEK0837</t>
  </si>
  <si>
    <t>A16'P/V15Q/G27S/I70V/R82P/E99D/C112S/I125V/H235N</t>
  </si>
  <si>
    <t>g21a,a23t [lac op]; g304a,a451t [EK]</t>
  </si>
  <si>
    <t>A09</t>
  </si>
  <si>
    <t>WLEK0802</t>
  </si>
  <si>
    <t>V15Q/Q24L/L74F/R82P/I111V/C112S/I125V/I135T/Q137R/H235N</t>
  </si>
  <si>
    <t>g21a,a23t [lac op]; t69a [rbs];</t>
  </si>
  <si>
    <t>B07</t>
  </si>
  <si>
    <t>WLEK0818</t>
  </si>
  <si>
    <t>P5'L/V15Q/R82P/C112S/I128V/A129T</t>
  </si>
  <si>
    <t>g21a,a23t [lac op]; t71c [rbs];</t>
  </si>
  <si>
    <t>A02</t>
  </si>
  <si>
    <t>WLEK0792</t>
  </si>
  <si>
    <t>P5'L/V15Q/R82P/E99A/C112S/I128V/I135S/D142F/Q160L/P214L</t>
  </si>
  <si>
    <t>g21a,a23t [lac op]; t71c [rbs];  t556g,a631g,c640g [EK];</t>
  </si>
  <si>
    <t>D08</t>
  </si>
  <si>
    <t>WLEK0849</t>
  </si>
  <si>
    <t>V15Q/Q24L/I70V/I75V/R82P/I111V/C112S/I135S/Q137R/L200M</t>
  </si>
  <si>
    <t>g21a,a23t [lac op]; t71c [rbs]; t556g,t755c,a757g [EK];</t>
  </si>
  <si>
    <t>C04</t>
  </si>
  <si>
    <t>WLEK0831</t>
  </si>
  <si>
    <t>V15Q/Q24L/G27S/I75V/R82P/E99A/C112S/A129T/L191I</t>
  </si>
  <si>
    <t>g21a,a23t [lac op]; t71c [rbs]; t724g [EK];</t>
  </si>
  <si>
    <t>WLEK0828</t>
  </si>
  <si>
    <t>P5'L/A19'S/V15Q/S38T/L74F/R82P/M100K/C112S/S127T/Y175F</t>
  </si>
  <si>
    <t>g226a [EK]</t>
  </si>
  <si>
    <t>WLEK0693</t>
  </si>
  <si>
    <t>P5'L/V15Q/S38T/L74F/R82P/M100K/C112S/I135V/Y175F</t>
  </si>
  <si>
    <t>g226a [EK];</t>
  </si>
  <si>
    <t>B01</t>
  </si>
  <si>
    <t>WLEK0685</t>
  </si>
  <si>
    <t>P5'L/V15Q/S38T/L74F/R82P/M100K/C112S/S127T</t>
  </si>
  <si>
    <t>A07</t>
  </si>
  <si>
    <t>WLEK0674</t>
  </si>
  <si>
    <t>P5'L/V15Q/S38T/R82P/C112S</t>
  </si>
  <si>
    <t>WLEK0675</t>
  </si>
  <si>
    <t>V15Q/S38T/L74F/R82P/C112S/I135V</t>
  </si>
  <si>
    <t>WLEK0703</t>
  </si>
  <si>
    <t>V15Q/S38T/L74F/R82P/C112S/I135V/P162S</t>
  </si>
  <si>
    <t>WLEK0760</t>
  </si>
  <si>
    <t>WLEK0695</t>
  </si>
  <si>
    <t>V15Q/S38T/R82P/C112S/Y175F</t>
  </si>
  <si>
    <t>D06</t>
  </si>
  <si>
    <t>WLEK0729</t>
  </si>
  <si>
    <t>g226a,c511t,c685g,t688c,c697t [EK];</t>
  </si>
  <si>
    <t>A11</t>
  </si>
  <si>
    <t>WLEK0683</t>
  </si>
  <si>
    <t>P5'L/V15Q/S38T/L74F/R82P/M100K/C112S/R124G</t>
  </si>
  <si>
    <t>g226a,c640g [EK];</t>
  </si>
  <si>
    <t>WLEK0758</t>
  </si>
  <si>
    <t>P5'L/A16'V/V15Q/S38T/L74F/R82P/M100K/C112S/S127T/V180A</t>
  </si>
  <si>
    <t>g226a,c685g,t688c,c697t [EK];</t>
  </si>
  <si>
    <t>E09</t>
  </si>
  <si>
    <t>WLEK0740</t>
  </si>
  <si>
    <t>WLEK0676</t>
  </si>
  <si>
    <t>V15Q/S38T/L74F/R82P/M100K/C112S/S127T/V180A</t>
  </si>
  <si>
    <t xml:space="preserve">g226a,c685g,t688c,c697t [EK]; </t>
  </si>
  <si>
    <t>D11</t>
  </si>
  <si>
    <t>WLEK0736</t>
  </si>
  <si>
    <t>g226a,g613a,c685g,t688c,c697t [EK];</t>
  </si>
  <si>
    <t>F03</t>
  </si>
  <si>
    <t>WLEK0748</t>
  </si>
  <si>
    <t>g26a,t41c [lac op]; a79g [rbs]</t>
  </si>
  <si>
    <t>g26a random mutation</t>
  </si>
  <si>
    <t>B03</t>
  </si>
  <si>
    <t>WLEK0328</t>
  </si>
  <si>
    <t>V15Q/R82P/C112S/E115D</t>
  </si>
  <si>
    <t>g274a [EK]</t>
  </si>
  <si>
    <t>B09</t>
  </si>
  <si>
    <t>WLEK0343</t>
  </si>
  <si>
    <t>P5'L/V15Q/R82P/C112S/S127T/P162S</t>
  </si>
  <si>
    <t>g30a [lac op];  t205g,c208g [EK];</t>
  </si>
  <si>
    <t>A03</t>
  </si>
  <si>
    <t>WLEK0793</t>
  </si>
  <si>
    <t>V15Q/R82P/C112S/S127T</t>
  </si>
  <si>
    <t>g316a [EK]</t>
  </si>
  <si>
    <t>g316a random mutation</t>
  </si>
  <si>
    <t>WLEK0410</t>
  </si>
  <si>
    <t>P5'L/V15Q/R82P/C112S/Y175F</t>
  </si>
  <si>
    <t xml:space="preserve">g331a [EK]; </t>
  </si>
  <si>
    <t>WLEK0820</t>
  </si>
  <si>
    <t>P5'L/V15Q/R82P/Y84H/C112S</t>
  </si>
  <si>
    <t>g352c,t397c,c403t,c415t [EK]</t>
  </si>
  <si>
    <t>WLEK0642</t>
  </si>
  <si>
    <t>V15Q/G27D/R82P/C112S/N169D/H245'N</t>
  </si>
  <si>
    <t>g358a [EK]</t>
  </si>
  <si>
    <t>His-seq: HHHHNH</t>
  </si>
  <si>
    <t>WLEK0466</t>
  </si>
  <si>
    <t>g367a [EK]</t>
  </si>
  <si>
    <t>WLEK0486</t>
  </si>
  <si>
    <t>V15Q/R82P/E99D/C112S/S127T/N169D</t>
  </si>
  <si>
    <t xml:space="preserve">g583a [EK]; </t>
  </si>
  <si>
    <t>WLEK0556</t>
  </si>
  <si>
    <t>V15Q/S38T/L74F/R82P/C112S</t>
  </si>
  <si>
    <t>g610a [EK]</t>
  </si>
  <si>
    <t>g610a random mutation</t>
  </si>
  <si>
    <t>WLEK0456</t>
  </si>
  <si>
    <t>V15Q/R82P/M100K/C112S/K156R</t>
  </si>
  <si>
    <t>g613a [EK]</t>
  </si>
  <si>
    <t>g613a random mutation</t>
  </si>
  <si>
    <t>E11</t>
  </si>
  <si>
    <t>WLEK0422</t>
  </si>
  <si>
    <t>P5'L/V15Q/R82P/C112S/I135S</t>
  </si>
  <si>
    <t>g74a [rbs];  t205g,c208g,t556g,c640g [EK];</t>
  </si>
  <si>
    <t>WLEK0732</t>
  </si>
  <si>
    <t>g77a [rbs];</t>
  </si>
  <si>
    <t>WLEK0786</t>
  </si>
  <si>
    <t>P5'L/V15Q/R82P/C112S</t>
  </si>
  <si>
    <t>g80t [rbs];</t>
  </si>
  <si>
    <t>H04</t>
  </si>
  <si>
    <t>WLEK0632</t>
  </si>
  <si>
    <t>T6'I/V15Q/Q24L/R82P/C112S/A129T/I135T</t>
  </si>
  <si>
    <t>messy[T7 promo]; g21a,a23t [lac op]; a76g [rbs]; c125t [PelB];</t>
  </si>
  <si>
    <t>insert/delete? Re-sequence</t>
  </si>
  <si>
    <t>C12</t>
  </si>
  <si>
    <t>WLEK0717</t>
  </si>
  <si>
    <t>P5'L/R8H/V15Q/R82P/C112S</t>
  </si>
  <si>
    <t>G02</t>
  </si>
  <si>
    <t>WLEK0606</t>
  </si>
  <si>
    <t>P5'L/V15Q/R82P/C112S/I135V/Y175F</t>
  </si>
  <si>
    <t>WLEK0810</t>
  </si>
  <si>
    <t>P5'L/V15Q/R82P/C112S/P162S</t>
  </si>
  <si>
    <t>D03</t>
  </si>
  <si>
    <t>WLEK0843</t>
  </si>
  <si>
    <t>WLEK0498</t>
  </si>
  <si>
    <t>B12</t>
  </si>
  <si>
    <t>WLEK0702</t>
  </si>
  <si>
    <t>P5'L/V15Q/S38T/L74F/R82P/C112S/Q160L</t>
  </si>
  <si>
    <t xml:space="preserve">t16a [T7 promo];  a631g,c640g [EK]; </t>
  </si>
  <si>
    <t>WLEK0706</t>
  </si>
  <si>
    <t>t16a [T7 promo];  a631g,c640g,t709c,t718c,t724g,t733c,a736g [EK];</t>
  </si>
  <si>
    <t>A12</t>
  </si>
  <si>
    <t>WLEK0806</t>
  </si>
  <si>
    <t>P5'L/V15Q/S38T/L74F/R82P/C112S/Y175F</t>
  </si>
  <si>
    <t xml:space="preserve">t16a [T7 promo];  g226a [EK]; </t>
  </si>
  <si>
    <t>WLEK0722</t>
  </si>
  <si>
    <t>t16a [T7 promo];  g226a,c685g,t688c,c697t [EK];</t>
  </si>
  <si>
    <t>E10</t>
  </si>
  <si>
    <t>WLEK0741</t>
  </si>
  <si>
    <t>P5'L/V15Q/S38T/R82P/C112S/R124G/V180A/H235N</t>
  </si>
  <si>
    <t>G11</t>
  </si>
  <si>
    <t>WLEK0772</t>
  </si>
  <si>
    <t>t16a [T7 promo];  t205g,c208g,t556g [EK];</t>
  </si>
  <si>
    <t>WLEK0762</t>
  </si>
  <si>
    <t>V15Q/I70V/R82P/E99D/C112S/R124G/N169D</t>
  </si>
  <si>
    <t>t16a [T7 promo]; a451t [EK];</t>
  </si>
  <si>
    <t>WLEK0830</t>
  </si>
  <si>
    <t>V15Q/G27S/R82P/C112S</t>
  </si>
  <si>
    <t>t16a [T7 promo]; a76g [rbs]; c125t [PelB];</t>
  </si>
  <si>
    <t>WLEK0847</t>
  </si>
  <si>
    <t>P5'L/V15Q/S38T/L74F/R82P/R88C/M100K/C112S/S127T/N169D</t>
  </si>
  <si>
    <t>t16a [T7 promo]; g226a [EK];</t>
  </si>
  <si>
    <t>WLEK0767</t>
  </si>
  <si>
    <t>P5'L/V15Q/D22E/R82P/C112S/Q160L</t>
  </si>
  <si>
    <t>t16a [T7 promo]; t25a [lac op];</t>
  </si>
  <si>
    <t>WLEK0558</t>
  </si>
  <si>
    <t>WLEK0573</t>
  </si>
  <si>
    <t>WLEK0637</t>
  </si>
  <si>
    <t>P5'L/V15Q/D22E/S63N/R82P/C112S</t>
  </si>
  <si>
    <t>t16a [T7 promo]; t25a [lac op]; a223g,c229g,c334t,c340g,t346c,g352c,a550c [EK]</t>
  </si>
  <si>
    <t>WLEK0630</t>
  </si>
  <si>
    <t>V15Q/D22N/Q24L/I75V/R82P/C112S/I128V/A129T/I135T/D142F/Y175F</t>
  </si>
  <si>
    <t>t16a [T7 promo]; t71c [rbs]; t205g,c208g [EK];</t>
  </si>
  <si>
    <t>WLEK0840</t>
  </si>
  <si>
    <t>P5'L/V15Q/S38T/R82P/M96L/C112S/R124G/I135V/Y175F/L200M</t>
  </si>
  <si>
    <t>t16a [T7 promo]; t755c,a757g [EK];</t>
  </si>
  <si>
    <t>WLEK0785</t>
  </si>
  <si>
    <t>P5'L/L14'F/V15Q/R82P/M96L/C112S/R124G/Y175F</t>
  </si>
  <si>
    <t>t205g,c208g [EK];</t>
  </si>
  <si>
    <t>G12</t>
  </si>
  <si>
    <t>WLEK0774</t>
  </si>
  <si>
    <t>P5'L/V15Q/R82P/C112S/R124G/N169D</t>
  </si>
  <si>
    <t>WLEK0797</t>
  </si>
  <si>
    <t>P5'L/V15Q/R82P/M96L/C112S/I135V/Y175F</t>
  </si>
  <si>
    <t>WLEK0743</t>
  </si>
  <si>
    <t>P5'L/V15Q/I70V/R82P/E99D/C112S/I125V/Y175F</t>
  </si>
  <si>
    <t>t205g,c208g,a451t, [EK];</t>
  </si>
  <si>
    <t>WLEK0808</t>
  </si>
  <si>
    <t>P5'L/V15Q/R82P/C112S/I128V/Q160L/L191I</t>
  </si>
  <si>
    <t>t205g,c208g,a631g,c640g,t709c,t718c,t724g,t733c,a736g [EK];</t>
  </si>
  <si>
    <t>WLEK0821</t>
  </si>
  <si>
    <t>t205g,c208g,c535t,c554t,t556g,c640g [EK];</t>
  </si>
  <si>
    <t>WLEK0761</t>
  </si>
  <si>
    <t>P5'L/V15Q/S38T/T66M/L74F/R82P/M100K/C112S/S127T/P162S</t>
  </si>
  <si>
    <t>t205g,c208g,g226a [EK];</t>
  </si>
  <si>
    <t>WLEK0737</t>
  </si>
  <si>
    <t>P5'L/V15Q/R82P/M100K/C112S/S127T</t>
  </si>
  <si>
    <t>t205g,c208g,g370t [EK];</t>
  </si>
  <si>
    <t>WLEK0727</t>
  </si>
  <si>
    <t>P5'L/V15Q/R82P/M96L/C112S/S127T/V180A/L200M</t>
  </si>
  <si>
    <t>t205g,c208g,g655a,c685g,t688c,c697t,t755c,a757g [EK];</t>
  </si>
  <si>
    <t>WLEK0794</t>
  </si>
  <si>
    <t>t205g,c208g,g790a [EK];</t>
  </si>
  <si>
    <t>WLEK0803</t>
  </si>
  <si>
    <t>V15Q/R82P/C112S/I135S/N169D</t>
  </si>
  <si>
    <t>t205g,c208g,t556g [EK];</t>
  </si>
  <si>
    <t>F12</t>
  </si>
  <si>
    <t>WLEK0759</t>
  </si>
  <si>
    <t>P5'L/V15Q/R33H/R82P/C112S/I135S/Q160L/Y175F</t>
  </si>
  <si>
    <t xml:space="preserve">t205g,c208g,t556g,a631g,c640g [EK]; </t>
  </si>
  <si>
    <t>C08</t>
  </si>
  <si>
    <t>WLEK0711</t>
  </si>
  <si>
    <t>t205g,c208g,t556g,c640g [EK];</t>
  </si>
  <si>
    <t>WLEK0754</t>
  </si>
  <si>
    <t xml:space="preserve">t205g,c208g,t556g,c640g [EK]; </t>
  </si>
  <si>
    <t>few bases front not seq-ed</t>
  </si>
  <si>
    <t>C06</t>
  </si>
  <si>
    <t>WLEK0709</t>
  </si>
  <si>
    <t>P5'L/V15Q/R82P/C112S/I135S/A147V/L200M</t>
  </si>
  <si>
    <t>t205g,c208g,t556g,c640g,t755c,a757g [EK];</t>
  </si>
  <si>
    <t>C07</t>
  </si>
  <si>
    <t>WLEK0835</t>
  </si>
  <si>
    <t>F02</t>
  </si>
  <si>
    <t>WLEK0747</t>
  </si>
  <si>
    <t>P5'L/V15Q/R82P/C112S/L200M</t>
  </si>
  <si>
    <t>t25a [lac op];</t>
  </si>
  <si>
    <t>WLEK0554</t>
  </si>
  <si>
    <t>P5'L/V15Q/V43M/R82P/C112S</t>
  </si>
  <si>
    <t>H12</t>
  </si>
  <si>
    <t>WLEK0650</t>
  </si>
  <si>
    <t xml:space="preserve">t25a [lac op]; </t>
  </si>
  <si>
    <t>F07</t>
  </si>
  <si>
    <t>WLEK0586</t>
  </si>
  <si>
    <t>L4'R/V15Q/R82P/C112S</t>
  </si>
  <si>
    <t>t41a [lac op]</t>
  </si>
  <si>
    <t>WLEK0348</t>
  </si>
  <si>
    <t>V15Q/R82P/C112S/P150S</t>
  </si>
  <si>
    <t>P150S random mutation</t>
  </si>
  <si>
    <t>G07</t>
  </si>
  <si>
    <t>WLEK0460</t>
  </si>
  <si>
    <t>M20'I/V15Q/R82P/C112S/G130D</t>
  </si>
  <si>
    <t>t42c [lac op];</t>
  </si>
  <si>
    <t>G130D random mutation</t>
  </si>
  <si>
    <t>WLEK0654</t>
  </si>
  <si>
    <t xml:space="preserve">t42c [lac op]; </t>
  </si>
  <si>
    <t>WLEK0603</t>
  </si>
  <si>
    <t xml:space="preserve">t42c [lac op]; c125t [PelB]; </t>
  </si>
  <si>
    <t>same as 0575, 0592, 0552</t>
  </si>
  <si>
    <t>WLEK0552</t>
  </si>
  <si>
    <t>E12</t>
  </si>
  <si>
    <t>WLEK0575</t>
  </si>
  <si>
    <t>WLEK0592</t>
  </si>
  <si>
    <t>V15Q/S38T/L74F/R82P/M100K/C112S/S127T/L200M</t>
  </si>
  <si>
    <t xml:space="preserve">t453a,g454a,c640g,t755c,a757g [EK]; </t>
  </si>
  <si>
    <t>WLEK0705</t>
  </si>
  <si>
    <t>V15Q/R82P/M100K/C112S/V180A</t>
  </si>
  <si>
    <t>t453a,g454a,c685g,t688c,c697t [EK];</t>
  </si>
  <si>
    <t>WLEK0827</t>
  </si>
  <si>
    <t>V15Q/R82P/K86R/C112S</t>
  </si>
  <si>
    <t>t528g [EK]</t>
  </si>
  <si>
    <t>WLEK0414</t>
  </si>
  <si>
    <t>P5'L/V15Q/I70V/R82P/C112S/I135S/N169D</t>
  </si>
  <si>
    <t>WLEK0733</t>
  </si>
  <si>
    <t>P5'L/V15Q/R82P/C112S/I135S/Q160L/L200M</t>
  </si>
  <si>
    <t xml:space="preserve">t556g,a631g,c640g,t755c,a757g [EK]; </t>
  </si>
  <si>
    <t>WLEK0745</t>
  </si>
  <si>
    <t xml:space="preserve">t556g,c640g [EK]; </t>
  </si>
  <si>
    <t>WLEK0738</t>
  </si>
  <si>
    <t>P5'L/V15Q/R82P/M96L/C112S/I135S/R216H</t>
  </si>
  <si>
    <t>WLEK0836</t>
  </si>
  <si>
    <t>V15Q/I70V/R82P/C112S/I135S</t>
  </si>
  <si>
    <t>WLEK0763</t>
  </si>
  <si>
    <t>V15Q/S38T/L74F/R82P/M100K/C112S/I135S/Y175F</t>
  </si>
  <si>
    <t>WLEK0697</t>
  </si>
  <si>
    <t>V15Q/M48K/R82P/M96L/C112S/I135S/L200M</t>
  </si>
  <si>
    <t>t556g,c640g,t755c,a757g [EK];</t>
  </si>
  <si>
    <t>WLEK0686</t>
  </si>
  <si>
    <t>V15Q/R82P/C112S/I135S/L200M</t>
  </si>
  <si>
    <t>A01</t>
  </si>
  <si>
    <t>WLEK0790</t>
  </si>
  <si>
    <t>V15Q/S38T/M48K/R82P/C112S/I135S/L200M</t>
  </si>
  <si>
    <t>WLEK0692</t>
  </si>
  <si>
    <t>A16'P/V15Q/S38T/I75V/R82P/E99A/I111V/C112S/A129T/I135T</t>
  </si>
  <si>
    <t>t69a [rbs];</t>
  </si>
  <si>
    <t>WLEK0691</t>
  </si>
  <si>
    <t>V15Q/Q24L/G27S/R82P/I111V/C112S/I125V/A129T/D142F</t>
  </si>
  <si>
    <t>WLEK0852</t>
  </si>
  <si>
    <t>V15Q/Q24L/G27S/R82P/I111V/C112S/I125V/A129T/D142F/Q160L/Y175F/N169D</t>
  </si>
  <si>
    <t>WLEK0854</t>
  </si>
  <si>
    <t>A16'P/V15Q/G27S/S38T/R82P/E99A/I111V/C112S/I128V/A129T</t>
  </si>
  <si>
    <t>t69a [rbs]; c125t [PelB];</t>
  </si>
  <si>
    <t>F06</t>
  </si>
  <si>
    <t>WLEK0752</t>
  </si>
  <si>
    <t>P5'L/V15Q/Q24L/G27S/R82P/E99A/C112S/I128V/A129T/D142F</t>
  </si>
  <si>
    <t>WLEK0842</t>
  </si>
  <si>
    <t>V15Q/R82P/E99A/C112S/I128V/I135T/Q137R/N169D/L191I/H235N</t>
  </si>
  <si>
    <t>t69a [rbs]; t709c,t718c,t724g,t733c,a736g [EK];</t>
  </si>
  <si>
    <t>WLEK0780</t>
  </si>
  <si>
    <t>T6'I/A16'P/V15Q/Q24L/R82P/C112S/I125V/I135T/D142F/V180A/P214L</t>
  </si>
  <si>
    <t>t69a,a81c [rbs]; c125t [PelB]; c685g,t688c,c697t [EK];</t>
  </si>
  <si>
    <t>WLEK0858</t>
  </si>
  <si>
    <t>P5'L/V15Q/G27S/I75V/R82P/M100K/I111V/C112S/I128V/A129T/Y175F/L200M</t>
  </si>
  <si>
    <t>t69a,a81c [rbs]; t709c,t755c,a757g [EK];</t>
  </si>
  <si>
    <t>WLEK0838</t>
  </si>
  <si>
    <t>V15Q/S38T/L74F/R82P/M100K/C112S/S127T/N169D/L191I/L200M</t>
  </si>
  <si>
    <t>t718c,t724g,t733c,a736g,t755c,a757g,t763c [EK]</t>
  </si>
  <si>
    <t>WLEK0508</t>
  </si>
  <si>
    <t>P5'L/A16'P/V15Q/G27S/R82P/E99A/I111V/C112S/I128V/Y175F</t>
  </si>
  <si>
    <t>t71c [rbs];</t>
  </si>
  <si>
    <t>WLEK0834</t>
  </si>
  <si>
    <t>R8H/V15Q/Q24L/R82P/E99A/C112S/I128V/A129T/I135T</t>
  </si>
  <si>
    <t>G05</t>
  </si>
  <si>
    <t>WLEK0764</t>
  </si>
  <si>
    <t>T6'I/V15Q/R82P/E99A/K101N/C112S/I128V/I135T/A141T/D142F/N169D</t>
  </si>
  <si>
    <t>WLEK0853</t>
  </si>
  <si>
    <t>V15Q/G27S/R82P/E99T/C112S/A129T/I135V/A141T/D142F</t>
  </si>
  <si>
    <t>WLEK0857</t>
  </si>
  <si>
    <t>V15Q/Q24L/R82P/E99A/C112S/I128V/A129T/I135T/Q137R/H235N</t>
  </si>
  <si>
    <t>WLEK0713</t>
  </si>
  <si>
    <t>V15Q/Q24L/G27S/S38T/R82P/E99A/C112S/S127T/Q137R/L200M</t>
  </si>
  <si>
    <t xml:space="preserve">t755c,a757g [EK]; </t>
  </si>
  <si>
    <t>WLEK0715</t>
  </si>
  <si>
    <t>L13'F/V15Q/G27D/R82P/C112S/R124G/N169D</t>
  </si>
  <si>
    <t>WLEK0406</t>
  </si>
  <si>
    <t>P5'L/A7'T/V15Q/M48K/R82P/M96L/C112S/R124G</t>
  </si>
  <si>
    <t>G10</t>
  </si>
  <si>
    <t>WLEK0771</t>
  </si>
  <si>
    <t>P5'L/V15Q/A28V/R82P/C112S/Y175F</t>
  </si>
  <si>
    <t>WLEK0856</t>
  </si>
  <si>
    <t>P5'L/V15Q/A40S/I70V/R82P/M96L/C112S/R124G/N169D</t>
  </si>
  <si>
    <t>WLEK0841</t>
  </si>
  <si>
    <t>P5'L/V15Q/D21N/D22E/R82P/C112S</t>
  </si>
  <si>
    <t>WLEK0615</t>
  </si>
  <si>
    <t>P5'L/V15Q/D21N/R82P/C112S/L200M</t>
  </si>
  <si>
    <t>WLEK0576</t>
  </si>
  <si>
    <t>P5'L/V15Q/D21N/R82P/C112S/V180A/L200M</t>
  </si>
  <si>
    <t>WLEK0580</t>
  </si>
  <si>
    <t>P5'L/V15Q/D22E/R82P/C112S</t>
  </si>
  <si>
    <t>WLEK0624</t>
  </si>
  <si>
    <t>P5'L/V15Q/I70V/R82P/M100K/C112S/S127T/P162S</t>
  </si>
  <si>
    <t>F04</t>
  </si>
  <si>
    <t>WLEK0749</t>
  </si>
  <si>
    <t>P5'L/V15Q/M48K/R82P/M96L/C112S/R124G</t>
  </si>
  <si>
    <t>WLEK0766</t>
  </si>
  <si>
    <t>same as 0804?</t>
  </si>
  <si>
    <t>WLEK0555</t>
  </si>
  <si>
    <t>repeat FWD seq, same as 0555?</t>
  </si>
  <si>
    <t>WLEK0804</t>
  </si>
  <si>
    <t>P5'L/V15Q/R82P/C112S/I125V/A173V/H235N</t>
  </si>
  <si>
    <t>WLEK0850</t>
  </si>
  <si>
    <t>P5'L/V15Q/R82P/C112S/I135V/P162S</t>
  </si>
  <si>
    <t>B11</t>
  </si>
  <si>
    <t>WLEK0826</t>
  </si>
  <si>
    <t>WLEK0789</t>
  </si>
  <si>
    <t>WLEK0839</t>
  </si>
  <si>
    <t>P5'L/V15Q/R82P/C112S/Q160L</t>
  </si>
  <si>
    <t>WLEK0551</t>
  </si>
  <si>
    <t>WLEK0538</t>
  </si>
  <si>
    <t>WLEK0799</t>
  </si>
  <si>
    <t>P5'L/V15Q/R82P/C112S/V180A/L191I</t>
  </si>
  <si>
    <t>WLEK0628</t>
  </si>
  <si>
    <t>P5'L/V15Q/R82P/M100K/C112S/S127T/N169D/L191I</t>
  </si>
  <si>
    <t>used old substrate, instability "hit"</t>
  </si>
  <si>
    <t>WLEK0523</t>
  </si>
  <si>
    <t>P5'L/V15Q/R82P/Y84H/C112S/L200M</t>
  </si>
  <si>
    <t>WLEK0644</t>
  </si>
  <si>
    <t>Q17'H/V15Q/R82P/C112S</t>
  </si>
  <si>
    <t>T6'I/V15Q/S38T/R82P/M100K/C112S</t>
  </si>
  <si>
    <t>T6'I (c108t) random mutation</t>
  </si>
  <si>
    <t>WLEK0444</t>
  </si>
  <si>
    <t>A11T/V15Q/R82P/C112S/I135V/Y175F</t>
  </si>
  <si>
    <t>same as 0323</t>
  </si>
  <si>
    <t>WLEK0322</t>
  </si>
  <si>
    <t>same as 0322</t>
  </si>
  <si>
    <t>WLEK0323</t>
  </si>
  <si>
    <t>R8H/V15Q/R82P/C112S</t>
  </si>
  <si>
    <t>WLEK0342</t>
  </si>
  <si>
    <t>S5F/V15Q/V56I/R82P/C112S</t>
  </si>
  <si>
    <t>S5F, V56I random mutations</t>
  </si>
  <si>
    <t>A06</t>
  </si>
  <si>
    <t>WLEK0305</t>
  </si>
  <si>
    <t>V15Q/D21N/D22E/R82P/C112S/L200M</t>
  </si>
  <si>
    <t>same as 0598</t>
  </si>
  <si>
    <t>H01</t>
  </si>
  <si>
    <t>WLEK0629</t>
  </si>
  <si>
    <t>V15Q/D21N/R82P/C112S/L191I/L200M</t>
  </si>
  <si>
    <t>same as 0629</t>
  </si>
  <si>
    <t>WLEK0598</t>
  </si>
  <si>
    <t>V15Q/D22E/R82P/C112S</t>
  </si>
  <si>
    <t>WLEK0625</t>
  </si>
  <si>
    <t>V15Q/D76N/R82P/M100K/C112S/K156R</t>
  </si>
  <si>
    <t>D76N random mutation</t>
  </si>
  <si>
    <t>WLEK0482</t>
  </si>
  <si>
    <t>V15Q/I70V/R82P/C112S/Y175F</t>
  </si>
  <si>
    <t>WLEK0796</t>
  </si>
  <si>
    <t>V15Q/I70V/R82P/E99D/C112S/I125V/H235N</t>
  </si>
  <si>
    <t>same as 0347</t>
  </si>
  <si>
    <t>WLEK0335</t>
  </si>
  <si>
    <t>same as 0335</t>
  </si>
  <si>
    <t>WLEK0347</t>
  </si>
  <si>
    <t>V15Q/I70V/R82P/M100K/C112S/S127T</t>
  </si>
  <si>
    <t>WLEK0536</t>
  </si>
  <si>
    <t>WLEK0546</t>
  </si>
  <si>
    <t>V15Q/I75V/R82P/M96L/E99A/C112S/I128V/A129T/I135T</t>
  </si>
  <si>
    <t>WLEK0700</t>
  </si>
  <si>
    <t>V15Q/K54R/R82P/K86R/C112S</t>
  </si>
  <si>
    <t>WLEK0450</t>
  </si>
  <si>
    <t>V15Q/K54R/R82P/K86R/R88C/C112S</t>
  </si>
  <si>
    <t>WLEK0474</t>
  </si>
  <si>
    <t>V15Q/L74F/R82P/C112S/S127T/K156R</t>
  </si>
  <si>
    <t>WLEK0411</t>
  </si>
  <si>
    <t>V15Q/L74F/R82P/M100K/C112S</t>
  </si>
  <si>
    <t>WLEK0445</t>
  </si>
  <si>
    <t>V15Q/L74F/R82P/M100K/C112S/I135V/H235N</t>
  </si>
  <si>
    <t>WLEK0739</t>
  </si>
  <si>
    <t>V15Q/L74F/R82P/M100K/C112S/S127T</t>
  </si>
  <si>
    <t>WLEK0542</t>
  </si>
  <si>
    <t>V15Q/L74F/R82P/M100K/C112S/S127T/K156R</t>
  </si>
  <si>
    <t>same as 0457?</t>
  </si>
  <si>
    <t>WLEK0421</t>
  </si>
  <si>
    <t>need repeat REV seq, same as 0421?</t>
  </si>
  <si>
    <t>WLEK0457</t>
  </si>
  <si>
    <t>V15Q/L74F/R82P/M100K/C112S/S127T/P162S/H235N</t>
  </si>
  <si>
    <t>WLEK0775</t>
  </si>
  <si>
    <t>V15Q/M48K/L74F/R82P/E99A/I111V/C112S/D142F/P214L</t>
  </si>
  <si>
    <t>WLEK0846</t>
  </si>
  <si>
    <t>WLEK0389</t>
  </si>
  <si>
    <t>V15Q/M48K/R82P/C112S/R124G/N169D</t>
  </si>
  <si>
    <t>F05</t>
  </si>
  <si>
    <t>WLEK0440</t>
  </si>
  <si>
    <t>V15Q/M48K/R82P/C112S/R124G/N169D/H242'Y</t>
  </si>
  <si>
    <t>His-seq: HYHHNH</t>
  </si>
  <si>
    <t>WLEK0453</t>
  </si>
  <si>
    <t>V15Q/M48K/R82P/C112S/Y175F</t>
  </si>
  <si>
    <t>WLEK0333</t>
  </si>
  <si>
    <t>V15Q/M48K/R82P/M96L/C112S</t>
  </si>
  <si>
    <t>WLEK0404</t>
  </si>
  <si>
    <t>V15Q/M48K/R82P/M96L/C112S/R124G</t>
  </si>
  <si>
    <t>WLEK0403</t>
  </si>
  <si>
    <t>V15Q/P50S/R82P/C112S</t>
  </si>
  <si>
    <t>P50S random mutation</t>
  </si>
  <si>
    <t>WLEK0391</t>
  </si>
  <si>
    <t>V15Q/R33C/R82P/C112S/R124G</t>
  </si>
  <si>
    <t>R33C random mutation</t>
  </si>
  <si>
    <t>WLEK0454</t>
  </si>
  <si>
    <t>Trip., same as 0571</t>
  </si>
  <si>
    <t>WLEK0430</t>
  </si>
  <si>
    <t>Trip., same as 0430</t>
  </si>
  <si>
    <t>WLEK0571</t>
  </si>
  <si>
    <t>V15Q/R82P/C112S/H241'Y</t>
  </si>
  <si>
    <t>His-seq: YHHHHH</t>
  </si>
  <si>
    <t>WLEK0470</t>
  </si>
  <si>
    <t>WLEK0807</t>
  </si>
  <si>
    <t>V15Q/R82P/C112S/I135V/Y175F</t>
  </si>
  <si>
    <t>same as 0334</t>
  </si>
  <si>
    <t>WLEK0321</t>
  </si>
  <si>
    <t>same as 0321</t>
  </si>
  <si>
    <t>WLEK0334</t>
  </si>
  <si>
    <t>V15Q/R82P/C112S/K156R</t>
  </si>
  <si>
    <t>repeat REV seq</t>
  </si>
  <si>
    <t>WLEK0458</t>
  </si>
  <si>
    <t>WLEK0585</t>
  </si>
  <si>
    <t>V15Q/R82P/C112S/L239'H/E240'L/H241'L/H242'F/H243'I/H244'K/H245'I/H246'Q</t>
  </si>
  <si>
    <t>WLEK0673</t>
  </si>
  <si>
    <t>V15Q/R82P/C112S/N169D</t>
  </si>
  <si>
    <t>WLEK0405</t>
  </si>
  <si>
    <t>V15Q/R82P/C112S/P150T</t>
  </si>
  <si>
    <t>P150T random mutations</t>
  </si>
  <si>
    <t>WLEK0472</t>
  </si>
  <si>
    <t>V15Q/R82P/C112S/P162S</t>
  </si>
  <si>
    <t>WLEK0296</t>
  </si>
  <si>
    <t>V15Q/R82P/C112S/P224L</t>
  </si>
  <si>
    <t>P224L random mutation</t>
  </si>
  <si>
    <t>WLEK0394</t>
  </si>
  <si>
    <t>WLEK0559</t>
  </si>
  <si>
    <t>V15Q/R82P/C112S/Q160L/N165D</t>
  </si>
  <si>
    <t>WLEK0570</t>
  </si>
  <si>
    <t>V15Q/R82P/C112S/R124G</t>
  </si>
  <si>
    <t>WLEK0393</t>
  </si>
  <si>
    <t>V15Q/R82P/C112S/R124G/I135V/Y175F</t>
  </si>
  <si>
    <t>WLEK0369</t>
  </si>
  <si>
    <t>V15Q/R82P/C112S/R124G/N169D</t>
  </si>
  <si>
    <t>WLEK0452</t>
  </si>
  <si>
    <t>WLEK0446</t>
  </si>
  <si>
    <t>V15Q/R82P/C112S/V180A</t>
  </si>
  <si>
    <t>WLEK0566</t>
  </si>
  <si>
    <t>V15Q/R82P/C112S/V180A/L200M</t>
  </si>
  <si>
    <t>WLEK0581</t>
  </si>
  <si>
    <t>WLEK0346</t>
  </si>
  <si>
    <t>V15Q/R82P/E99A/M100K/C112S/K156R</t>
  </si>
  <si>
    <t>E99A random mutation</t>
  </si>
  <si>
    <t>WLEK0433</t>
  </si>
  <si>
    <t>V15Q/R82P/M100K/C112S/S127T</t>
  </si>
  <si>
    <t>WLEK0539</t>
  </si>
  <si>
    <t>V15Q/R82P/M100K/C112S/S127T/P162S</t>
  </si>
  <si>
    <t>WLEK0783</t>
  </si>
  <si>
    <t>V15Q/R82P/M96L/C112S</t>
  </si>
  <si>
    <t>WLEK0303</t>
  </si>
  <si>
    <t>V15Q/R82P/M96L/C112S/N169D</t>
  </si>
  <si>
    <t>WLEK0463</t>
  </si>
  <si>
    <t>V15Q/R82P/M96L/C112S/R124G</t>
  </si>
  <si>
    <t>WLEK0529</t>
  </si>
  <si>
    <t>V15Q/R82P/M96L/C112S/R124G/G188D</t>
  </si>
  <si>
    <t>WLEK0663</t>
  </si>
  <si>
    <t>same as 0779</t>
  </si>
  <si>
    <t>WLEK0415</t>
  </si>
  <si>
    <t>same as 0415</t>
  </si>
  <si>
    <t>V15Q/R82P/M96L/C112S/R124G/N169D/R222Q</t>
  </si>
  <si>
    <t>WLEK0583</t>
  </si>
  <si>
    <t>V15Q/R82P/M96L/C112S/S127T</t>
  </si>
  <si>
    <t>WLEK0520</t>
  </si>
  <si>
    <t>V15Q/R82P/R88H/C112S</t>
  </si>
  <si>
    <t>WLEK0627</t>
  </si>
  <si>
    <t>V15Q/R82P/Y84H/C112S/Q160L</t>
  </si>
  <si>
    <t>WLEK0622</t>
  </si>
  <si>
    <t>V15Q/S29F/S38T/L74F/R82P/M100K/C112S/S127T</t>
  </si>
  <si>
    <t>WLEK0652</t>
  </si>
  <si>
    <t>V15Q/S32T/R82P/C112S</t>
  </si>
  <si>
    <t>S32T random mutation</t>
  </si>
  <si>
    <t>WLEK0477</t>
  </si>
  <si>
    <t>V15Q/S38T/I70V/R82P/C112S</t>
  </si>
  <si>
    <t>WLEK0509</t>
  </si>
  <si>
    <t>V15Q/S38T/I70V/R82P/E99D/C112S/S127T/N169D</t>
  </si>
  <si>
    <t>WLEK0495</t>
  </si>
  <si>
    <t>V15Q/S38T/I75V/R82P/E99A/C112S/I128V/I135T/Y175F</t>
  </si>
  <si>
    <t>WLEK0734</t>
  </si>
  <si>
    <t>WLEK0511</t>
  </si>
  <si>
    <t>V15Q/S38T/L74F/R82P/C112S/A141V/P162S</t>
  </si>
  <si>
    <t>WLEK0306</t>
  </si>
  <si>
    <t>V15Q/S38T/L74F/R82P/C112S/K156R</t>
  </si>
  <si>
    <t>WLEK0419</t>
  </si>
  <si>
    <t>V15Q/S38T/L74F/R82P/C112S/S127T</t>
  </si>
  <si>
    <t>same as 0496</t>
  </si>
  <si>
    <t>WLEK0491</t>
  </si>
  <si>
    <t>same as 0491</t>
  </si>
  <si>
    <t>WLEK0496</t>
  </si>
  <si>
    <t>V15Q/S38T/L74F/R82P/E99D/C112S/I125V/N169D</t>
  </si>
  <si>
    <t>WLEK0499</t>
  </si>
  <si>
    <t>V15Q/S38T/L74F/R82P/M100K/C112S</t>
  </si>
  <si>
    <t>WLEK0409</t>
  </si>
  <si>
    <t>V15Q/S38T/L74F/R82P/M100K/C112S/A141V/P162S</t>
  </si>
  <si>
    <t>same as 0530</t>
  </si>
  <si>
    <t>WLEK0522</t>
  </si>
  <si>
    <t>same as 0522</t>
  </si>
  <si>
    <t>WLEK0530</t>
  </si>
  <si>
    <t>V15Q/S38T/L74F/R82P/M100K/C112S/K156R</t>
  </si>
  <si>
    <t>WLEK0408</t>
  </si>
  <si>
    <t>V15Q/S38T/L74F/R82P/M100K/C112S/Q160L</t>
  </si>
  <si>
    <t>WLEK0518</t>
  </si>
  <si>
    <t>same as 0435, 0324, 0492</t>
  </si>
  <si>
    <t>WLEK0324</t>
  </si>
  <si>
    <t>WLEK0435</t>
  </si>
  <si>
    <t>WLEK0492</t>
  </si>
  <si>
    <t>V15Q/S38T/L74F/R82P/M100K/C112S/S127T/I135S/G179S</t>
  </si>
  <si>
    <t>WLEK0521</t>
  </si>
  <si>
    <t>same as 0362, 0502, 0517</t>
  </si>
  <si>
    <t>WLEK0502</t>
  </si>
  <si>
    <t>WLEK0517</t>
  </si>
  <si>
    <t>WLEK0507</t>
  </si>
  <si>
    <t>V15Q/S38T/L74F/R82P/M100K/C112S/S127T/Q160L</t>
  </si>
  <si>
    <t>WLEK0526</t>
  </si>
  <si>
    <t>V15Q/S38T/L74F/R82P/M100K/C112S/S127T/V204M/H235N</t>
  </si>
  <si>
    <t>same as 0494, 0505</t>
  </si>
  <si>
    <t>WLEK0494</t>
  </si>
  <si>
    <t>WLEK0505</t>
  </si>
  <si>
    <t>V15Q/S38T/L74F/R82P/M100K/C112S/S127T/Y175F</t>
  </si>
  <si>
    <t>WLEK0500</t>
  </si>
  <si>
    <t>V15Q/S38T/L74F/R82P/M100K/C112S/S127T/Y175F/H235N</t>
  </si>
  <si>
    <t>WLEK0684</t>
  </si>
  <si>
    <t>V15Q/S38T/L74F/R82P/M100T/C112S/I125V/H235N</t>
  </si>
  <si>
    <t>WLEK0485</t>
  </si>
  <si>
    <t>V15Q/S38T/L74F/R82P/M96L/C112S/R124G/N169D</t>
  </si>
  <si>
    <t>WLEK0753</t>
  </si>
  <si>
    <t>WLEK0443</t>
  </si>
  <si>
    <t>V15Q/S38T/R82P/C112S/K156R</t>
  </si>
  <si>
    <t>WLEK0420</t>
  </si>
  <si>
    <t>V15Q/S38T/R82P/C112S/R124G/I135V/Y175F</t>
  </si>
  <si>
    <t>WLEK0487</t>
  </si>
  <si>
    <t>V15Q/S38T/R82P/C112S/S127T</t>
  </si>
  <si>
    <t>WLEK0397</t>
  </si>
  <si>
    <t>WLEK0710</t>
  </si>
  <si>
    <t>V15Q/S38T/R82P/E99D/C112S/I125V/P214S/H235N</t>
  </si>
  <si>
    <t>WLEK0515</t>
  </si>
  <si>
    <t>V15Q/S38T/R82P/M100K/C112S</t>
  </si>
  <si>
    <t>WLEK0396</t>
  </si>
  <si>
    <t>V15Q/S38T/R82P/M100K/C112S/K156R</t>
  </si>
  <si>
    <t>WLEK0468</t>
  </si>
  <si>
    <t>V15Q/S38T/R82P/M100K/C112S/S127T</t>
  </si>
  <si>
    <t>same as 0512, 0514</t>
  </si>
  <si>
    <t>WLEK0512</t>
  </si>
  <si>
    <t>WLEK0514</t>
  </si>
  <si>
    <t>V15Q/S38T/R82P/M100T/C112S/I125V/H235N</t>
  </si>
  <si>
    <t>WLEK0501</t>
  </si>
  <si>
    <t>V15Q/S38T/R82P/M96L/C112S/S127T/P162S</t>
  </si>
  <si>
    <t>WLEK0750</t>
  </si>
  <si>
    <t>V15Q/S63N/R82P/C112S</t>
  </si>
  <si>
    <t>WLEK0601</t>
  </si>
  <si>
    <t>V15Q/T66M/R82P/C112S/K156R</t>
  </si>
  <si>
    <t>T66M random mutation</t>
  </si>
  <si>
    <t>WLEK0423</t>
  </si>
  <si>
    <t>V15Q/V43M/R82P/C112S</t>
  </si>
  <si>
    <t>V43M random mutaiton</t>
  </si>
  <si>
    <t>WLEK0418</t>
  </si>
  <si>
    <t>delta heat 30</t>
  </si>
  <si>
    <t>delta heat 37</t>
  </si>
  <si>
    <t>MICROPLAT ERETESTS</t>
  </si>
  <si>
    <t>err</t>
  </si>
  <si>
    <t>% resid</t>
  </si>
  <si>
    <t>TA 37C</t>
  </si>
  <si>
    <t>TA</t>
  </si>
  <si>
    <t>AVG TA</t>
  </si>
  <si>
    <t>AVG % resid</t>
  </si>
  <si>
    <t>remove low resid activity</t>
  </si>
  <si>
    <t>low Tm</t>
  </si>
  <si>
    <t>Set negativ values below to 1, along with control level, so plotted error bars correctly</t>
  </si>
  <si>
    <t>Subhas V15Q</t>
  </si>
  <si>
    <t>WT cny EK</t>
  </si>
  <si>
    <t>interconvert mutations</t>
  </si>
  <si>
    <t>P82R/E176D (identical to pelB-CnyEKL)</t>
  </si>
  <si>
    <t>REFERENCE WT: Bovine EK (E176, P82)</t>
  </si>
  <si>
    <t>Reference ET cnyEK (D176, R82)</t>
  </si>
  <si>
    <t>Wild type WT cnyEK</t>
  </si>
  <si>
    <t>WEK0xxx</t>
  </si>
  <si>
    <t>X/E176D</t>
  </si>
  <si>
    <t>X/R82P</t>
  </si>
  <si>
    <t>WT CnyEK</t>
  </si>
  <si>
    <t>V15Qopt</t>
  </si>
  <si>
    <t>V15Q/R82P/C112Sopt</t>
  </si>
  <si>
    <t>30 without 50C pre-incubation,
initial rate @ 25C</t>
  </si>
  <si>
    <t>30 2hr 50C pre-incubation,
initial rate @ 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</si>
</sst>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sz val="11"/>
      <color theme="1"/>
      <name val="Symbol"/>
      <charset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 style="thin">
        <color rgb="FF95B3D7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95B3D7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rgb="FF95B3D7"/>
      </right>
      <top style="thin">
        <color auto="1"/>
      </top>
      <bottom/>
      <diagonal/>
    </border>
    <border>
      <left style="thin">
        <color rgb="FF95B3D7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rgb="FF95B3D7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theme="4" tint="0.39997558519241921"/>
      </bottom>
      <diagonal/>
    </border>
  </borders>
  <cellStyleXfs count="18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/>
    <xf numFmtId="0" fontId="28" fillId="0" borderId="0"/>
  </cellStyleXfs>
  <cellXfs count="233">
    <xf numFmtId="0" fontId="0" fillId="0" borderId="0" xfId="0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/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 vertical="center"/>
    </xf>
    <xf numFmtId="1" fontId="5" fillId="4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164" fontId="5" fillId="4" borderId="22" xfId="0" applyNumberFormat="1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1" fontId="5" fillId="4" borderId="22" xfId="0" applyNumberFormat="1" applyFont="1" applyFill="1" applyBorder="1" applyAlignment="1">
      <alignment horizontal="center" vertical="center"/>
    </xf>
    <xf numFmtId="1" fontId="5" fillId="4" borderId="2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vertical="center" wrapText="1"/>
    </xf>
    <xf numFmtId="0" fontId="7" fillId="3" borderId="29" xfId="0" applyFont="1" applyFill="1" applyBorder="1" applyAlignment="1">
      <alignment horizontal="center" vertical="center"/>
    </xf>
    <xf numFmtId="164" fontId="5" fillId="4" borderId="28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4" fontId="5" fillId="4" borderId="29" xfId="0" applyNumberFormat="1" applyFont="1" applyFill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1" fontId="5" fillId="4" borderId="28" xfId="0" applyNumberFormat="1" applyFont="1" applyFill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 vertical="center" wrapText="1"/>
    </xf>
    <xf numFmtId="164" fontId="0" fillId="4" borderId="23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vertical="center" wrapText="1"/>
    </xf>
    <xf numFmtId="0" fontId="8" fillId="3" borderId="2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2" fontId="5" fillId="4" borderId="14" xfId="0" applyNumberFormat="1" applyFont="1" applyFill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1" fillId="0" borderId="0" xfId="0" applyFont="1"/>
    <xf numFmtId="1" fontId="0" fillId="0" borderId="0" xfId="0" applyNumberFormat="1"/>
    <xf numFmtId="2" fontId="0" fillId="0" borderId="0" xfId="0" applyNumberFormat="1"/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16" fillId="0" borderId="0" xfId="0" applyFont="1"/>
    <xf numFmtId="0" fontId="17" fillId="0" borderId="0" xfId="0" applyFont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0" borderId="3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5" fillId="0" borderId="0" xfId="0" quotePrefix="1" applyFont="1" applyAlignment="1">
      <alignment horizontal="center"/>
    </xf>
    <xf numFmtId="1" fontId="0" fillId="0" borderId="0" xfId="0" applyNumberFormat="1" applyBorder="1"/>
    <xf numFmtId="0" fontId="22" fillId="0" borderId="0" xfId="0" quotePrefix="1" applyFont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Border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>
      <alignment horizontal="center" vertical="center"/>
    </xf>
    <xf numFmtId="1" fontId="0" fillId="0" borderId="0" xfId="0" applyNumberFormat="1" applyAlignment="1">
      <alignment wrapText="1"/>
    </xf>
    <xf numFmtId="0" fontId="15" fillId="2" borderId="0" xfId="0" applyFont="1" applyFill="1"/>
    <xf numFmtId="0" fontId="27" fillId="0" borderId="0" xfId="0" applyFont="1"/>
    <xf numFmtId="0" fontId="28" fillId="0" borderId="0" xfId="182"/>
    <xf numFmtId="0" fontId="7" fillId="3" borderId="40" xfId="182" applyFont="1" applyFill="1" applyBorder="1" applyAlignment="1">
      <alignment horizontal="center" vertical="center"/>
    </xf>
    <xf numFmtId="0" fontId="7" fillId="3" borderId="14" xfId="182" applyFont="1" applyFill="1" applyBorder="1" applyAlignment="1">
      <alignment horizontal="center" vertical="center" wrapText="1"/>
    </xf>
    <xf numFmtId="0" fontId="7" fillId="3" borderId="14" xfId="182" applyFont="1" applyFill="1" applyBorder="1" applyAlignment="1">
      <alignment horizontal="center" vertical="center"/>
    </xf>
    <xf numFmtId="0" fontId="7" fillId="3" borderId="11" xfId="182" applyFont="1" applyFill="1" applyBorder="1" applyAlignment="1">
      <alignment horizontal="center" vertical="center"/>
    </xf>
    <xf numFmtId="0" fontId="7" fillId="3" borderId="32" xfId="182" applyFont="1" applyFill="1" applyBorder="1" applyAlignment="1">
      <alignment horizontal="center" vertical="center"/>
    </xf>
    <xf numFmtId="0" fontId="7" fillId="3" borderId="32" xfId="182" applyFont="1" applyFill="1" applyBorder="1" applyAlignment="1">
      <alignment horizontal="center" vertical="center" wrapText="1"/>
    </xf>
    <xf numFmtId="0" fontId="7" fillId="3" borderId="28" xfId="182" applyFont="1" applyFill="1" applyBorder="1"/>
    <xf numFmtId="0" fontId="7" fillId="3" borderId="41" xfId="182" applyFont="1" applyFill="1" applyBorder="1" applyAlignment="1">
      <alignment horizontal="center" vertical="center" wrapText="1"/>
    </xf>
    <xf numFmtId="0" fontId="7" fillId="3" borderId="42" xfId="182" applyFont="1" applyFill="1" applyBorder="1" applyAlignment="1">
      <alignment horizontal="center" vertical="center" wrapText="1"/>
    </xf>
    <xf numFmtId="0" fontId="4" fillId="0" borderId="0" xfId="182" applyFont="1" applyFill="1" applyBorder="1" applyAlignment="1">
      <alignment horizontal="center" vertical="center" wrapText="1"/>
    </xf>
    <xf numFmtId="0" fontId="28" fillId="4" borderId="40" xfId="182" applyFont="1" applyFill="1" applyBorder="1" applyAlignment="1">
      <alignment horizontal="center" vertical="center"/>
    </xf>
    <xf numFmtId="0" fontId="28" fillId="4" borderId="14" xfId="182" applyFont="1" applyFill="1" applyBorder="1" applyAlignment="1">
      <alignment horizontal="center" vertical="center"/>
    </xf>
    <xf numFmtId="0" fontId="28" fillId="4" borderId="43" xfId="182" applyFont="1" applyFill="1" applyBorder="1" applyAlignment="1">
      <alignment horizontal="center"/>
    </xf>
    <xf numFmtId="164" fontId="28" fillId="4" borderId="43" xfId="182" applyNumberFormat="1" applyFont="1" applyFill="1" applyBorder="1" applyAlignment="1">
      <alignment horizontal="center" vertical="center"/>
    </xf>
    <xf numFmtId="164" fontId="28" fillId="4" borderId="41" xfId="182" applyNumberFormat="1" applyFont="1" applyFill="1" applyBorder="1" applyAlignment="1">
      <alignment horizontal="center" vertical="center"/>
    </xf>
    <xf numFmtId="164" fontId="28" fillId="4" borderId="44" xfId="182" applyNumberFormat="1" applyFont="1" applyFill="1" applyBorder="1" applyAlignment="1">
      <alignment horizontal="center" vertical="center"/>
    </xf>
    <xf numFmtId="164" fontId="28" fillId="0" borderId="0" xfId="182" applyNumberFormat="1" applyBorder="1" applyAlignment="1">
      <alignment horizontal="center" vertical="center"/>
    </xf>
    <xf numFmtId="164" fontId="28" fillId="4" borderId="45" xfId="182" applyNumberFormat="1" applyFont="1" applyFill="1" applyBorder="1" applyAlignment="1">
      <alignment horizontal="center" vertical="center"/>
    </xf>
    <xf numFmtId="0" fontId="28" fillId="0" borderId="40" xfId="182" applyFont="1" applyBorder="1" applyAlignment="1">
      <alignment horizontal="center" vertical="center"/>
    </xf>
    <xf numFmtId="0" fontId="28" fillId="0" borderId="14" xfId="182" applyFont="1" applyBorder="1" applyAlignment="1">
      <alignment horizontal="center" vertical="center"/>
    </xf>
    <xf numFmtId="0" fontId="28" fillId="0" borderId="43" xfId="182" applyFont="1" applyBorder="1" applyAlignment="1">
      <alignment horizontal="center"/>
    </xf>
    <xf numFmtId="164" fontId="28" fillId="0" borderId="43" xfId="182" applyNumberFormat="1" applyFont="1" applyBorder="1" applyAlignment="1">
      <alignment horizontal="center" vertical="center"/>
    </xf>
    <xf numFmtId="164" fontId="28" fillId="0" borderId="45" xfId="182" applyNumberFormat="1" applyFont="1" applyBorder="1" applyAlignment="1">
      <alignment horizontal="center" vertical="center"/>
    </xf>
    <xf numFmtId="0" fontId="28" fillId="4" borderId="40" xfId="182" applyFont="1" applyFill="1" applyBorder="1" applyAlignment="1">
      <alignment horizontal="center"/>
    </xf>
    <xf numFmtId="0" fontId="28" fillId="4" borderId="14" xfId="182" applyFont="1" applyFill="1" applyBorder="1" applyAlignment="1">
      <alignment horizontal="center"/>
    </xf>
    <xf numFmtId="0" fontId="28" fillId="0" borderId="40" xfId="182" applyFont="1" applyBorder="1" applyAlignment="1">
      <alignment horizontal="center"/>
    </xf>
    <xf numFmtId="0" fontId="28" fillId="0" borderId="14" xfId="182" applyFont="1" applyBorder="1" applyAlignment="1">
      <alignment horizontal="center"/>
    </xf>
    <xf numFmtId="0" fontId="28" fillId="4" borderId="41" xfId="182" applyFont="1" applyFill="1" applyBorder="1" applyAlignment="1">
      <alignment horizontal="center"/>
    </xf>
    <xf numFmtId="0" fontId="28" fillId="0" borderId="41" xfId="182" applyFont="1" applyBorder="1" applyAlignment="1">
      <alignment horizontal="center"/>
    </xf>
    <xf numFmtId="164" fontId="28" fillId="4" borderId="32" xfId="182" applyNumberFormat="1" applyFont="1" applyFill="1" applyBorder="1" applyAlignment="1">
      <alignment horizontal="center" vertical="center"/>
    </xf>
    <xf numFmtId="164" fontId="28" fillId="7" borderId="0" xfId="182" applyNumberFormat="1" applyFill="1" applyBorder="1" applyAlignment="1">
      <alignment horizontal="center" vertical="center"/>
    </xf>
    <xf numFmtId="0" fontId="28" fillId="7" borderId="0" xfId="182" applyFill="1"/>
    <xf numFmtId="0" fontId="0" fillId="4" borderId="40" xfId="182" applyFont="1" applyFill="1" applyBorder="1" applyAlignment="1">
      <alignment horizontal="center" vertical="center"/>
    </xf>
    <xf numFmtId="0" fontId="28" fillId="6" borderId="46" xfId="182" applyFont="1" applyFill="1" applyBorder="1" applyAlignment="1">
      <alignment horizontal="center" vertical="center"/>
    </xf>
    <xf numFmtId="0" fontId="28" fillId="6" borderId="15" xfId="182" applyFont="1" applyFill="1" applyBorder="1" applyAlignment="1">
      <alignment horizontal="center" vertical="center"/>
    </xf>
    <xf numFmtId="0" fontId="28" fillId="6" borderId="47" xfId="182" applyFont="1" applyFill="1" applyBorder="1" applyAlignment="1">
      <alignment horizontal="center"/>
    </xf>
    <xf numFmtId="164" fontId="28" fillId="0" borderId="32" xfId="182" applyNumberFormat="1" applyFont="1" applyBorder="1" applyAlignment="1">
      <alignment horizontal="center" vertical="center"/>
    </xf>
    <xf numFmtId="164" fontId="28" fillId="6" borderId="47" xfId="182" applyNumberFormat="1" applyFont="1" applyFill="1" applyBorder="1" applyAlignment="1">
      <alignment horizontal="center" vertical="center"/>
    </xf>
    <xf numFmtId="0" fontId="28" fillId="6" borderId="48" xfId="182" applyFont="1" applyFill="1" applyBorder="1"/>
    <xf numFmtId="164" fontId="28" fillId="6" borderId="49" xfId="182" applyNumberFormat="1" applyFont="1" applyFill="1" applyBorder="1" applyAlignment="1">
      <alignment horizontal="center" vertical="center"/>
    </xf>
    <xf numFmtId="164" fontId="15" fillId="0" borderId="0" xfId="0" applyNumberFormat="1" applyFont="1"/>
    <xf numFmtId="164" fontId="28" fillId="4" borderId="28" xfId="182" applyNumberFormat="1" applyFont="1" applyFill="1" applyBorder="1"/>
    <xf numFmtId="0" fontId="5" fillId="0" borderId="15" xfId="0" applyFont="1" applyBorder="1" applyAlignment="1">
      <alignment horizontal="center"/>
    </xf>
    <xf numFmtId="164" fontId="5" fillId="4" borderId="48" xfId="0" applyNumberFormat="1" applyFont="1" applyFill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1" fontId="5" fillId="4" borderId="48" xfId="0" applyNumberFormat="1" applyFont="1" applyFill="1" applyBorder="1" applyAlignment="1">
      <alignment horizontal="center" vertical="center"/>
    </xf>
    <xf numFmtId="1" fontId="5" fillId="4" borderId="15" xfId="0" applyNumberFormat="1" applyFont="1" applyFill="1" applyBorder="1" applyAlignment="1">
      <alignment horizontal="center" vertical="center"/>
    </xf>
    <xf numFmtId="1" fontId="5" fillId="0" borderId="48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164" fontId="5" fillId="0" borderId="50" xfId="0" applyNumberFormat="1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164" fontId="0" fillId="2" borderId="0" xfId="0" applyNumberFormat="1" applyFill="1"/>
    <xf numFmtId="164" fontId="0" fillId="5" borderId="0" xfId="0" applyNumberFormat="1" applyFill="1"/>
    <xf numFmtId="1" fontId="15" fillId="0" borderId="0" xfId="0" applyNumberFormat="1" applyFont="1"/>
    <xf numFmtId="0" fontId="1" fillId="0" borderId="0" xfId="0" applyFont="1"/>
    <xf numFmtId="0" fontId="20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6" fillId="0" borderId="25" xfId="0" quotePrefix="1" applyFont="1" applyFill="1" applyBorder="1" applyAlignment="1">
      <alignment horizontal="center"/>
    </xf>
    <xf numFmtId="0" fontId="6" fillId="0" borderId="26" xfId="0" quotePrefix="1" applyFont="1" applyFill="1" applyBorder="1" applyAlignment="1">
      <alignment horizontal="center"/>
    </xf>
    <xf numFmtId="0" fontId="6" fillId="0" borderId="27" xfId="0" quotePrefix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Normal 2" xfId="181"/>
    <cellStyle name="Normal 2 2" xfId="182"/>
  </cellStyles>
  <dxfs count="123"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color auto="1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color auto="1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1447607510599"/>
          <c:y val="2.2964509394572025E-2"/>
          <c:w val="0.82008552392489398"/>
          <c:h val="0.58419426579311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'Functional expression summary'!$G$7</c:f>
              <c:strCache>
                <c:ptCount val="1"/>
                <c:pt idx="0">
                  <c:v>30C EXPRESSION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summary'!$H$53:$H$74</c:f>
                <c:numCache>
                  <c:formatCode>General</c:formatCode>
                  <c:ptCount val="22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  <c:pt idx="9">
                    <c:v>167.12725358599815</c:v>
                  </c:pt>
                  <c:pt idx="10">
                    <c:v>39.513488616923283</c:v>
                  </c:pt>
                  <c:pt idx="11">
                    <c:v>1.7474746677194366</c:v>
                  </c:pt>
                  <c:pt idx="12">
                    <c:v>51.842071325174366</c:v>
                  </c:pt>
                  <c:pt idx="13">
                    <c:v>70.596597905349398</c:v>
                  </c:pt>
                  <c:pt idx="14">
                    <c:v>196.07843137254903</c:v>
                  </c:pt>
                  <c:pt idx="15">
                    <c:v>209.23805763916306</c:v>
                  </c:pt>
                  <c:pt idx="16">
                    <c:v>197.39439399921042</c:v>
                  </c:pt>
                  <c:pt idx="17">
                    <c:v>5.1097548286499936</c:v>
                  </c:pt>
                  <c:pt idx="18">
                    <c:v>108.44002763521516</c:v>
                  </c:pt>
                  <c:pt idx="19">
                    <c:v>180.28687985261217</c:v>
                  </c:pt>
                  <c:pt idx="20">
                    <c:v>114.32965390182919</c:v>
                  </c:pt>
                  <c:pt idx="21">
                    <c:v>72.991606413568888</c:v>
                  </c:pt>
                </c:numCache>
              </c:numRef>
            </c:plus>
            <c:minus>
              <c:numRef>
                <c:f>'Functional expression summary'!$H$53:$H$74</c:f>
                <c:numCache>
                  <c:formatCode>General</c:formatCode>
                  <c:ptCount val="22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  <c:pt idx="9">
                    <c:v>167.12725358599815</c:v>
                  </c:pt>
                  <c:pt idx="10">
                    <c:v>39.513488616923283</c:v>
                  </c:pt>
                  <c:pt idx="11">
                    <c:v>1.7474746677194366</c:v>
                  </c:pt>
                  <c:pt idx="12">
                    <c:v>51.842071325174366</c:v>
                  </c:pt>
                  <c:pt idx="13">
                    <c:v>70.596597905349398</c:v>
                  </c:pt>
                  <c:pt idx="14">
                    <c:v>196.07843137254903</c:v>
                  </c:pt>
                  <c:pt idx="15">
                    <c:v>209.23805763916306</c:v>
                  </c:pt>
                  <c:pt idx="16">
                    <c:v>197.39439399921042</c:v>
                  </c:pt>
                  <c:pt idx="17">
                    <c:v>5.1097548286499936</c:v>
                  </c:pt>
                  <c:pt idx="18">
                    <c:v>108.44002763521516</c:v>
                  </c:pt>
                  <c:pt idx="19">
                    <c:v>180.28687985261217</c:v>
                  </c:pt>
                  <c:pt idx="20">
                    <c:v>114.32965390182919</c:v>
                  </c:pt>
                  <c:pt idx="21">
                    <c:v>72.991606413568888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summary'!$C$53:$C$74</c:f>
              <c:strCache>
                <c:ptCount val="22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  <c:pt idx="9">
                  <c:v>WLEK0294</c:v>
                </c:pt>
                <c:pt idx="10">
                  <c:v>WLEK0362</c:v>
                </c:pt>
                <c:pt idx="11">
                  <c:v>WLEK0488</c:v>
                </c:pt>
                <c:pt idx="12">
                  <c:v>WLEK0513</c:v>
                </c:pt>
                <c:pt idx="13">
                  <c:v>WLEK0528</c:v>
                </c:pt>
                <c:pt idx="14">
                  <c:v>WLEK0699</c:v>
                </c:pt>
                <c:pt idx="15">
                  <c:v>WLEK0707</c:v>
                </c:pt>
                <c:pt idx="16">
                  <c:v>WLEK0779</c:v>
                </c:pt>
                <c:pt idx="17">
                  <c:v>V15Qopt</c:v>
                </c:pt>
                <c:pt idx="18">
                  <c:v>V15Q/R82P/C112Sopt</c:v>
                </c:pt>
                <c:pt idx="19">
                  <c:v>WLEK0362opt</c:v>
                </c:pt>
                <c:pt idx="20">
                  <c:v>WLEK0513opt</c:v>
                </c:pt>
                <c:pt idx="21">
                  <c:v>WLEK0528opt</c:v>
                </c:pt>
              </c:strCache>
            </c:strRef>
          </c:cat>
          <c:val>
            <c:numRef>
              <c:f>'Functional expression summary'!$G$53:$G$74</c:f>
              <c:numCache>
                <c:formatCode>0</c:formatCode>
                <c:ptCount val="22"/>
                <c:pt idx="0">
                  <c:v>1</c:v>
                </c:pt>
                <c:pt idx="1">
                  <c:v>28.292092028556389</c:v>
                </c:pt>
                <c:pt idx="2">
                  <c:v>240.08102694159317</c:v>
                </c:pt>
                <c:pt idx="3">
                  <c:v>157.33793763762776</c:v>
                </c:pt>
                <c:pt idx="4">
                  <c:v>173.74474439728911</c:v>
                </c:pt>
                <c:pt idx="5">
                  <c:v>251.99259207461506</c:v>
                </c:pt>
                <c:pt idx="6">
                  <c:v>656.16796672917474</c:v>
                </c:pt>
                <c:pt idx="7">
                  <c:v>5595.8788676152562</c:v>
                </c:pt>
                <c:pt idx="8">
                  <c:v>4765.7965537137552</c:v>
                </c:pt>
                <c:pt idx="9">
                  <c:v>12067.377286485063</c:v>
                </c:pt>
                <c:pt idx="10">
                  <c:v>8724.8322147651015</c:v>
                </c:pt>
                <c:pt idx="11">
                  <c:v>14080.800105277011</c:v>
                </c:pt>
                <c:pt idx="12">
                  <c:v>8461.6396894328209</c:v>
                </c:pt>
                <c:pt idx="13">
                  <c:v>8311.8217309295032</c:v>
                </c:pt>
                <c:pt idx="14">
                  <c:v>17633.899197262799</c:v>
                </c:pt>
                <c:pt idx="15">
                  <c:v>7500.9869719699964</c:v>
                </c:pt>
                <c:pt idx="16">
                  <c:v>19081.458086590341</c:v>
                </c:pt>
                <c:pt idx="17">
                  <c:v>238.63666271877878</c:v>
                </c:pt>
                <c:pt idx="18">
                  <c:v>6948.2826687722072</c:v>
                </c:pt>
                <c:pt idx="19">
                  <c:v>12001.579155151994</c:v>
                </c:pt>
                <c:pt idx="20">
                  <c:v>12896.433741281748</c:v>
                </c:pt>
                <c:pt idx="21">
                  <c:v>5965.3550905820894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E44D-99EC-BE7FAF835B35}"/>
            </c:ext>
          </c:extLst>
        </c:ser>
        <c:ser>
          <c:idx val="1"/>
          <c:order val="1"/>
          <c:tx>
            <c:strRef>
              <c:f>'Functional expression summary'!$O$7</c:f>
              <c:strCache>
                <c:ptCount val="1"/>
                <c:pt idx="0">
                  <c:v>37C EXPRESSION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summary'!$P$53:$P$74</c:f>
                <c:numCache>
                  <c:formatCode>General</c:formatCode>
                  <c:ptCount val="22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  <c:pt idx="9">
                    <c:v>102.73452691143572</c:v>
                  </c:pt>
                  <c:pt idx="10">
                    <c:v>153.96762731938412</c:v>
                  </c:pt>
                  <c:pt idx="11">
                    <c:v>34.813017502302934</c:v>
                  </c:pt>
                  <c:pt idx="12">
                    <c:v>98.826182392420066</c:v>
                  </c:pt>
                  <c:pt idx="13">
                    <c:v>23.150711351000659</c:v>
                  </c:pt>
                  <c:pt idx="14">
                    <c:v>81.983592577970782</c:v>
                  </c:pt>
                  <c:pt idx="15">
                    <c:v>46.596208711672595</c:v>
                  </c:pt>
                  <c:pt idx="16">
                    <c:v>190.81458086590339</c:v>
                  </c:pt>
                  <c:pt idx="17">
                    <c:v>10.925864627159481</c:v>
                  </c:pt>
                  <c:pt idx="18">
                    <c:v>66.860340834320297</c:v>
                  </c:pt>
                  <c:pt idx="19">
                    <c:v>75.399711804184761</c:v>
                  </c:pt>
                  <c:pt idx="20">
                    <c:v>19.548327411501511</c:v>
                  </c:pt>
                  <c:pt idx="21">
                    <c:v>48.088826057620736</c:v>
                  </c:pt>
                </c:numCache>
              </c:numRef>
            </c:plus>
            <c:minus>
              <c:numRef>
                <c:f>'Functional expression summary'!$P$53:$P$74</c:f>
                <c:numCache>
                  <c:formatCode>General</c:formatCode>
                  <c:ptCount val="22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  <c:pt idx="9">
                    <c:v>102.73452691143572</c:v>
                  </c:pt>
                  <c:pt idx="10">
                    <c:v>153.96762731938412</c:v>
                  </c:pt>
                  <c:pt idx="11">
                    <c:v>34.813017502302934</c:v>
                  </c:pt>
                  <c:pt idx="12">
                    <c:v>98.826182392420066</c:v>
                  </c:pt>
                  <c:pt idx="13">
                    <c:v>23.150711351000659</c:v>
                  </c:pt>
                  <c:pt idx="14">
                    <c:v>81.983592577970782</c:v>
                  </c:pt>
                  <c:pt idx="15">
                    <c:v>46.596208711672595</c:v>
                  </c:pt>
                  <c:pt idx="16">
                    <c:v>190.81458086590339</c:v>
                  </c:pt>
                  <c:pt idx="17">
                    <c:v>10.925864627159481</c:v>
                  </c:pt>
                  <c:pt idx="18">
                    <c:v>66.860340834320297</c:v>
                  </c:pt>
                  <c:pt idx="19">
                    <c:v>75.399711804184761</c:v>
                  </c:pt>
                  <c:pt idx="20">
                    <c:v>19.548327411501511</c:v>
                  </c:pt>
                  <c:pt idx="21">
                    <c:v>48.088826057620736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summary'!$C$53:$C$74</c:f>
              <c:strCache>
                <c:ptCount val="22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  <c:pt idx="9">
                  <c:v>WLEK0294</c:v>
                </c:pt>
                <c:pt idx="10">
                  <c:v>WLEK0362</c:v>
                </c:pt>
                <c:pt idx="11">
                  <c:v>WLEK0488</c:v>
                </c:pt>
                <c:pt idx="12">
                  <c:v>WLEK0513</c:v>
                </c:pt>
                <c:pt idx="13">
                  <c:v>WLEK0528</c:v>
                </c:pt>
                <c:pt idx="14">
                  <c:v>WLEK0699</c:v>
                </c:pt>
                <c:pt idx="15">
                  <c:v>WLEK0707</c:v>
                </c:pt>
                <c:pt idx="16">
                  <c:v>WLEK0779</c:v>
                </c:pt>
                <c:pt idx="17">
                  <c:v>V15Qopt</c:v>
                </c:pt>
                <c:pt idx="18">
                  <c:v>V15Q/R82P/C112Sopt</c:v>
                </c:pt>
                <c:pt idx="19">
                  <c:v>WLEK0362opt</c:v>
                </c:pt>
                <c:pt idx="20">
                  <c:v>WLEK0513opt</c:v>
                </c:pt>
                <c:pt idx="21">
                  <c:v>WLEK0528opt</c:v>
                </c:pt>
              </c:strCache>
            </c:strRef>
          </c:cat>
          <c:val>
            <c:numRef>
              <c:f>'Functional expression summary'!$O$53:$O$74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36.210238787998435</c:v>
                </c:pt>
                <c:pt idx="3">
                  <c:v>212.71091048383556</c:v>
                </c:pt>
                <c:pt idx="4">
                  <c:v>196.93513474141332</c:v>
                </c:pt>
                <c:pt idx="5">
                  <c:v>384.03583507917699</c:v>
                </c:pt>
                <c:pt idx="6">
                  <c:v>824.81100920296524</c:v>
                </c:pt>
                <c:pt idx="7">
                  <c:v>6744.8286137123305</c:v>
                </c:pt>
                <c:pt idx="8">
                  <c:v>8371.9022515418692</c:v>
                </c:pt>
                <c:pt idx="9">
                  <c:v>10001.315962626661</c:v>
                </c:pt>
                <c:pt idx="10">
                  <c:v>11330.438215554679</c:v>
                </c:pt>
                <c:pt idx="11">
                  <c:v>9080.1421239636802</c:v>
                </c:pt>
                <c:pt idx="12">
                  <c:v>10856.691669956574</c:v>
                </c:pt>
                <c:pt idx="13">
                  <c:v>1890.9330175023028</c:v>
                </c:pt>
                <c:pt idx="14">
                  <c:v>10106.592972759574</c:v>
                </c:pt>
                <c:pt idx="15">
                  <c:v>5619.1604158441896</c:v>
                </c:pt>
                <c:pt idx="16">
                  <c:v>10632.978023424135</c:v>
                </c:pt>
                <c:pt idx="17">
                  <c:v>61.70110102206435</c:v>
                </c:pt>
                <c:pt idx="18">
                  <c:v>4645.3480721147516</c:v>
                </c:pt>
                <c:pt idx="19">
                  <c:v>4263.7189103829451</c:v>
                </c:pt>
                <c:pt idx="20">
                  <c:v>4382.155546782471</c:v>
                </c:pt>
                <c:pt idx="21">
                  <c:v>3245.3656182831028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4-E44D-99EC-BE7FAF83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123979680"/>
        <c:axId val="1169136528"/>
      </c:barChart>
      <c:catAx>
        <c:axId val="11239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36528"/>
        <c:crossesAt val="0.9"/>
        <c:auto val="1"/>
        <c:lblAlgn val="ctr"/>
        <c:lblOffset val="100"/>
        <c:noMultiLvlLbl val="0"/>
      </c:catAx>
      <c:valAx>
        <c:axId val="116913652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Total activity (mM/hr/L)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4952318460192475E-2"/>
                  <c:y val="-3.93700643882821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'Variant summary PAD final'!$AJ$15:$AJ$44</c:f>
              <c:numCache>
                <c:formatCode>General</c:formatCode>
                <c:ptCount val="30"/>
                <c:pt idx="0">
                  <c:v>240.08102694159317</c:v>
                </c:pt>
                <c:pt idx="1">
                  <c:v>4765.7965537137552</c:v>
                </c:pt>
                <c:pt idx="2">
                  <c:v>8724.8322147651015</c:v>
                </c:pt>
                <c:pt idx="3">
                  <c:v>8461.6396894328209</c:v>
                </c:pt>
                <c:pt idx="4">
                  <c:v>8311.8217309295032</c:v>
                </c:pt>
                <c:pt idx="5">
                  <c:v>12067.377286485063</c:v>
                </c:pt>
                <c:pt idx="6">
                  <c:v>14080.800105277011</c:v>
                </c:pt>
                <c:pt idx="7">
                  <c:v>17633.899197262799</c:v>
                </c:pt>
                <c:pt idx="8">
                  <c:v>7500.9869719699964</c:v>
                </c:pt>
                <c:pt idx="9">
                  <c:v>19081.458086590341</c:v>
                </c:pt>
                <c:pt idx="10">
                  <c:v>238.63666271877878</c:v>
                </c:pt>
                <c:pt idx="11">
                  <c:v>6948.2826687722072</c:v>
                </c:pt>
                <c:pt idx="12">
                  <c:v>12001.579155151994</c:v>
                </c:pt>
                <c:pt idx="13">
                  <c:v>12896.433741281748</c:v>
                </c:pt>
                <c:pt idx="14">
                  <c:v>5965.3550905820894</c:v>
                </c:pt>
                <c:pt idx="15">
                  <c:v>36.210238787998435</c:v>
                </c:pt>
                <c:pt idx="16">
                  <c:v>8371.9022515418692</c:v>
                </c:pt>
                <c:pt idx="17">
                  <c:v>11330.438215554679</c:v>
                </c:pt>
                <c:pt idx="18">
                  <c:v>10856.691669956574</c:v>
                </c:pt>
                <c:pt idx="19">
                  <c:v>1890.9330175023028</c:v>
                </c:pt>
                <c:pt idx="20">
                  <c:v>10001.315962626661</c:v>
                </c:pt>
                <c:pt idx="21">
                  <c:v>9080.1421239636802</c:v>
                </c:pt>
                <c:pt idx="22">
                  <c:v>10106.592972759574</c:v>
                </c:pt>
                <c:pt idx="23">
                  <c:v>5619.1604158441896</c:v>
                </c:pt>
                <c:pt idx="24">
                  <c:v>10632.978023424135</c:v>
                </c:pt>
                <c:pt idx="25">
                  <c:v>61.70110102206435</c:v>
                </c:pt>
                <c:pt idx="26">
                  <c:v>4645.3480721147516</c:v>
                </c:pt>
                <c:pt idx="27">
                  <c:v>4263.7189103829451</c:v>
                </c:pt>
                <c:pt idx="28">
                  <c:v>4382.155546782471</c:v>
                </c:pt>
                <c:pt idx="29">
                  <c:v>3245.3656182831028</c:v>
                </c:pt>
              </c:numCache>
            </c:numRef>
          </c:xVal>
          <c:yVal>
            <c:numRef>
              <c:f>'Variant summary PAD final'!$BC$15:$BC$44</c:f>
              <c:numCache>
                <c:formatCode>0.0</c:formatCode>
                <c:ptCount val="30"/>
                <c:pt idx="0">
                  <c:v>7.8161838156666663</c:v>
                </c:pt>
                <c:pt idx="1">
                  <c:v>595.32467533333329</c:v>
                </c:pt>
                <c:pt idx="2">
                  <c:v>3140.835164666667</c:v>
                </c:pt>
                <c:pt idx="3">
                  <c:v>3210.6053945000003</c:v>
                </c:pt>
                <c:pt idx="4">
                  <c:v>4321.102896833333</c:v>
                </c:pt>
                <c:pt idx="5">
                  <c:v>4662.2337660000003</c:v>
                </c:pt>
                <c:pt idx="6">
                  <c:v>4783.7922079999998</c:v>
                </c:pt>
                <c:pt idx="7">
                  <c:v>5688.9350649999997</c:v>
                </c:pt>
                <c:pt idx="8">
                  <c:v>2433.0389610000002</c:v>
                </c:pt>
                <c:pt idx="9">
                  <c:v>7171.9480519999997</c:v>
                </c:pt>
                <c:pt idx="10">
                  <c:v>2.7812187829999999</c:v>
                </c:pt>
                <c:pt idx="11">
                  <c:v>848.51148853333336</c:v>
                </c:pt>
                <c:pt idx="12">
                  <c:v>3849.1588413333334</c:v>
                </c:pt>
                <c:pt idx="13">
                  <c:v>3582.2577423333332</c:v>
                </c:pt>
                <c:pt idx="14">
                  <c:v>2657.5504493333333</c:v>
                </c:pt>
                <c:pt idx="15">
                  <c:v>-0.86313686333333328</c:v>
                </c:pt>
                <c:pt idx="16">
                  <c:v>1556.8591406666667</c:v>
                </c:pt>
                <c:pt idx="17">
                  <c:v>3979.6363636666665</c:v>
                </c:pt>
                <c:pt idx="18">
                  <c:v>4114.1658340000004</c:v>
                </c:pt>
                <c:pt idx="19">
                  <c:v>1592.6793208333333</c:v>
                </c:pt>
                <c:pt idx="20">
                  <c:v>4018.909091</c:v>
                </c:pt>
                <c:pt idx="21">
                  <c:v>4901.6103899999998</c:v>
                </c:pt>
                <c:pt idx="22">
                  <c:v>6072.3116879999998</c:v>
                </c:pt>
                <c:pt idx="23">
                  <c:v>5197.0909089999996</c:v>
                </c:pt>
                <c:pt idx="24">
                  <c:v>3749.6103899999998</c:v>
                </c:pt>
                <c:pt idx="25">
                  <c:v>-0.81518481533333331</c:v>
                </c:pt>
                <c:pt idx="26">
                  <c:v>1755.3326673333333</c:v>
                </c:pt>
                <c:pt idx="27">
                  <c:v>3792.8631366666668</c:v>
                </c:pt>
                <c:pt idx="28">
                  <c:v>1945.7502496666666</c:v>
                </c:pt>
                <c:pt idx="29">
                  <c:v>1996.2437563333333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C-A74C-9682-23842EC8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35392"/>
        <c:axId val="533878448"/>
      </c:scatterChart>
      <c:valAx>
        <c:axId val="5341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8448"/>
        <c:crosses val="autoZero"/>
        <c:crossBetween val="midCat"/>
      </c:valAx>
      <c:valAx>
        <c:axId val="533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 vs % resid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'Variant summary PAD final'!$R$15:$R$44</c:f>
              <c:numCache>
                <c:formatCode>General</c:formatCode>
                <c:ptCount val="30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'Variant summary PAD final'!$BD$15:$BD$44</c:f>
              <c:numCache>
                <c:formatCode>0.0</c:formatCode>
                <c:ptCount val="30"/>
                <c:pt idx="0">
                  <c:v>0</c:v>
                </c:pt>
                <c:pt idx="1">
                  <c:v>4.059846781155751</c:v>
                </c:pt>
                <c:pt idx="2">
                  <c:v>93.015649878466419</c:v>
                </c:pt>
                <c:pt idx="3">
                  <c:v>96.665264976292434</c:v>
                </c:pt>
                <c:pt idx="4">
                  <c:v>35.453009287289056</c:v>
                </c:pt>
                <c:pt idx="5">
                  <c:v>98.836742885019888</c:v>
                </c:pt>
                <c:pt idx="6">
                  <c:v>92.963252533480443</c:v>
                </c:pt>
                <c:pt idx="7">
                  <c:v>84.056541749259708</c:v>
                </c:pt>
                <c:pt idx="8">
                  <c:v>54.650269038581165</c:v>
                </c:pt>
                <c:pt idx="9">
                  <c:v>10.717079530235281</c:v>
                </c:pt>
                <c:pt idx="10">
                  <c:v>0</c:v>
                </c:pt>
                <c:pt idx="11">
                  <c:v>4.5860253673895768</c:v>
                </c:pt>
                <c:pt idx="12">
                  <c:v>92.837563961089401</c:v>
                </c:pt>
                <c:pt idx="13">
                  <c:v>87.310204904504459</c:v>
                </c:pt>
                <c:pt idx="14">
                  <c:v>19.009387457670396</c:v>
                </c:pt>
                <c:pt idx="15">
                  <c:v>0</c:v>
                </c:pt>
                <c:pt idx="16">
                  <c:v>2.3921372592720069</c:v>
                </c:pt>
                <c:pt idx="17">
                  <c:v>97.312235739241885</c:v>
                </c:pt>
                <c:pt idx="18">
                  <c:v>89.661794720042963</c:v>
                </c:pt>
                <c:pt idx="19">
                  <c:v>27.41301320372007</c:v>
                </c:pt>
                <c:pt idx="20">
                  <c:v>102.23359702763676</c:v>
                </c:pt>
                <c:pt idx="21">
                  <c:v>95.154521165440883</c:v>
                </c:pt>
                <c:pt idx="22">
                  <c:v>89.959963053200909</c:v>
                </c:pt>
                <c:pt idx="23">
                  <c:v>44.944224545986287</c:v>
                </c:pt>
                <c:pt idx="24">
                  <c:v>10.224438902304195</c:v>
                </c:pt>
                <c:pt idx="25">
                  <c:v>0</c:v>
                </c:pt>
                <c:pt idx="26">
                  <c:v>1.5981438854741521</c:v>
                </c:pt>
                <c:pt idx="27">
                  <c:v>91.562750278076393</c:v>
                </c:pt>
                <c:pt idx="28">
                  <c:v>86.128356972520848</c:v>
                </c:pt>
                <c:pt idx="29">
                  <c:v>10.458841864972984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2-BA4B-BE77-33DD8CF43D5E}"/>
            </c:ext>
          </c:extLst>
        </c:ser>
        <c:ser>
          <c:idx val="1"/>
          <c:order val="1"/>
          <c:tx>
            <c:v>30C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'Variant summary PAD final'!$R$15:$R$29</c:f>
              <c:numCache>
                <c:formatCode>General</c:formatCode>
                <c:ptCount val="15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'Variant summary PAD final'!$BD$15:$BD$29</c:f>
              <c:numCache>
                <c:formatCode>0.0</c:formatCode>
                <c:ptCount val="15"/>
                <c:pt idx="0">
                  <c:v>0</c:v>
                </c:pt>
                <c:pt idx="1">
                  <c:v>4.059846781155751</c:v>
                </c:pt>
                <c:pt idx="2">
                  <c:v>93.015649878466419</c:v>
                </c:pt>
                <c:pt idx="3">
                  <c:v>96.665264976292434</c:v>
                </c:pt>
                <c:pt idx="4">
                  <c:v>35.453009287289056</c:v>
                </c:pt>
                <c:pt idx="5">
                  <c:v>98.836742885019888</c:v>
                </c:pt>
                <c:pt idx="6">
                  <c:v>92.963252533480443</c:v>
                </c:pt>
                <c:pt idx="7">
                  <c:v>84.056541749259708</c:v>
                </c:pt>
                <c:pt idx="8">
                  <c:v>54.650269038581165</c:v>
                </c:pt>
                <c:pt idx="9">
                  <c:v>10.717079530235281</c:v>
                </c:pt>
                <c:pt idx="10">
                  <c:v>0</c:v>
                </c:pt>
                <c:pt idx="11">
                  <c:v>4.5860253673895768</c:v>
                </c:pt>
                <c:pt idx="12">
                  <c:v>92.837563961089401</c:v>
                </c:pt>
                <c:pt idx="13">
                  <c:v>87.310204904504459</c:v>
                </c:pt>
                <c:pt idx="14">
                  <c:v>19.009387457670396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2-BA4B-BE77-33DD8CF4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35392"/>
        <c:axId val="533878448"/>
      </c:scatterChart>
      <c:valAx>
        <c:axId val="5341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8448"/>
        <c:crosses val="autoZero"/>
        <c:crossBetween val="midCat"/>
      </c:valAx>
      <c:valAx>
        <c:axId val="533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vs residual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'Variant summary PAD final'!$BC$15:$BC$44</c:f>
              <c:numCache>
                <c:formatCode>0.0</c:formatCode>
                <c:ptCount val="30"/>
                <c:pt idx="0">
                  <c:v>7.8161838156666663</c:v>
                </c:pt>
                <c:pt idx="1">
                  <c:v>595.32467533333329</c:v>
                </c:pt>
                <c:pt idx="2">
                  <c:v>3140.835164666667</c:v>
                </c:pt>
                <c:pt idx="3">
                  <c:v>3210.6053945000003</c:v>
                </c:pt>
                <c:pt idx="4">
                  <c:v>4321.102896833333</c:v>
                </c:pt>
                <c:pt idx="5">
                  <c:v>4662.2337660000003</c:v>
                </c:pt>
                <c:pt idx="6">
                  <c:v>4783.7922079999998</c:v>
                </c:pt>
                <c:pt idx="7">
                  <c:v>5688.9350649999997</c:v>
                </c:pt>
                <c:pt idx="8">
                  <c:v>2433.0389610000002</c:v>
                </c:pt>
                <c:pt idx="9">
                  <c:v>7171.9480519999997</c:v>
                </c:pt>
                <c:pt idx="10">
                  <c:v>2.7812187829999999</c:v>
                </c:pt>
                <c:pt idx="11">
                  <c:v>848.51148853333336</c:v>
                </c:pt>
                <c:pt idx="12">
                  <c:v>3849.1588413333334</c:v>
                </c:pt>
                <c:pt idx="13">
                  <c:v>3582.2577423333332</c:v>
                </c:pt>
                <c:pt idx="14">
                  <c:v>2657.5504493333333</c:v>
                </c:pt>
                <c:pt idx="15">
                  <c:v>-0.86313686333333328</c:v>
                </c:pt>
                <c:pt idx="16">
                  <c:v>1556.8591406666667</c:v>
                </c:pt>
                <c:pt idx="17">
                  <c:v>3979.6363636666665</c:v>
                </c:pt>
                <c:pt idx="18">
                  <c:v>4114.1658340000004</c:v>
                </c:pt>
                <c:pt idx="19">
                  <c:v>1592.6793208333333</c:v>
                </c:pt>
                <c:pt idx="20">
                  <c:v>4018.909091</c:v>
                </c:pt>
                <c:pt idx="21">
                  <c:v>4901.6103899999998</c:v>
                </c:pt>
                <c:pt idx="22">
                  <c:v>6072.3116879999998</c:v>
                </c:pt>
                <c:pt idx="23">
                  <c:v>5197.0909089999996</c:v>
                </c:pt>
                <c:pt idx="24">
                  <c:v>3749.6103899999998</c:v>
                </c:pt>
                <c:pt idx="25">
                  <c:v>-0.81518481533333331</c:v>
                </c:pt>
                <c:pt idx="26">
                  <c:v>1755.3326673333333</c:v>
                </c:pt>
                <c:pt idx="27">
                  <c:v>3792.8631366666668</c:v>
                </c:pt>
                <c:pt idx="28">
                  <c:v>1945.7502496666666</c:v>
                </c:pt>
                <c:pt idx="29">
                  <c:v>1996.2437563333333</c:v>
                </c:pt>
              </c:numCache>
            </c:numRef>
          </c:xVal>
          <c:yVal>
            <c:numRef>
              <c:f>'Variant summary PAD final'!$BD$15:$BD$44</c:f>
              <c:numCache>
                <c:formatCode>0.0</c:formatCode>
                <c:ptCount val="30"/>
                <c:pt idx="0">
                  <c:v>0</c:v>
                </c:pt>
                <c:pt idx="1">
                  <c:v>4.059846781155751</c:v>
                </c:pt>
                <c:pt idx="2">
                  <c:v>93.015649878466419</c:v>
                </c:pt>
                <c:pt idx="3">
                  <c:v>96.665264976292434</c:v>
                </c:pt>
                <c:pt idx="4">
                  <c:v>35.453009287289056</c:v>
                </c:pt>
                <c:pt idx="5">
                  <c:v>98.836742885019888</c:v>
                </c:pt>
                <c:pt idx="6">
                  <c:v>92.963252533480443</c:v>
                </c:pt>
                <c:pt idx="7">
                  <c:v>84.056541749259708</c:v>
                </c:pt>
                <c:pt idx="8">
                  <c:v>54.650269038581165</c:v>
                </c:pt>
                <c:pt idx="9">
                  <c:v>10.717079530235281</c:v>
                </c:pt>
                <c:pt idx="10">
                  <c:v>0</c:v>
                </c:pt>
                <c:pt idx="11">
                  <c:v>4.5860253673895768</c:v>
                </c:pt>
                <c:pt idx="12">
                  <c:v>92.837563961089401</c:v>
                </c:pt>
                <c:pt idx="13">
                  <c:v>87.310204904504459</c:v>
                </c:pt>
                <c:pt idx="14">
                  <c:v>19.009387457670396</c:v>
                </c:pt>
                <c:pt idx="15">
                  <c:v>0</c:v>
                </c:pt>
                <c:pt idx="16">
                  <c:v>2.3921372592720069</c:v>
                </c:pt>
                <c:pt idx="17">
                  <c:v>97.312235739241885</c:v>
                </c:pt>
                <c:pt idx="18">
                  <c:v>89.661794720042963</c:v>
                </c:pt>
                <c:pt idx="19">
                  <c:v>27.41301320372007</c:v>
                </c:pt>
                <c:pt idx="20">
                  <c:v>102.23359702763676</c:v>
                </c:pt>
                <c:pt idx="21">
                  <c:v>95.154521165440883</c:v>
                </c:pt>
                <c:pt idx="22">
                  <c:v>89.959963053200909</c:v>
                </c:pt>
                <c:pt idx="23">
                  <c:v>44.944224545986287</c:v>
                </c:pt>
                <c:pt idx="24">
                  <c:v>10.224438902304195</c:v>
                </c:pt>
                <c:pt idx="25">
                  <c:v>0</c:v>
                </c:pt>
                <c:pt idx="26">
                  <c:v>1.5981438854741521</c:v>
                </c:pt>
                <c:pt idx="27">
                  <c:v>91.562750278076393</c:v>
                </c:pt>
                <c:pt idx="28">
                  <c:v>86.128356972520848</c:v>
                </c:pt>
                <c:pt idx="29">
                  <c:v>10.458841864972984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F-1240-BCF9-23AB83F3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44288"/>
        <c:axId val="448285536"/>
      </c:scatterChart>
      <c:valAx>
        <c:axId val="5501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5536"/>
        <c:crosses val="autoZero"/>
        <c:crossBetween val="midCat"/>
      </c:valAx>
      <c:valAx>
        <c:axId val="4482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 vs Total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'Variant summary PAD final'!$R$15:$R$44</c:f>
              <c:numCache>
                <c:formatCode>General</c:formatCode>
                <c:ptCount val="30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'Variant summary PAD final'!$BC$15:$BC$44</c:f>
              <c:numCache>
                <c:formatCode>0.0</c:formatCode>
                <c:ptCount val="30"/>
                <c:pt idx="0">
                  <c:v>7.8161838156666663</c:v>
                </c:pt>
                <c:pt idx="1">
                  <c:v>595.32467533333329</c:v>
                </c:pt>
                <c:pt idx="2">
                  <c:v>3140.835164666667</c:v>
                </c:pt>
                <c:pt idx="3">
                  <c:v>3210.6053945000003</c:v>
                </c:pt>
                <c:pt idx="4">
                  <c:v>4321.102896833333</c:v>
                </c:pt>
                <c:pt idx="5">
                  <c:v>4662.2337660000003</c:v>
                </c:pt>
                <c:pt idx="6">
                  <c:v>4783.7922079999998</c:v>
                </c:pt>
                <c:pt idx="7">
                  <c:v>5688.9350649999997</c:v>
                </c:pt>
                <c:pt idx="8">
                  <c:v>2433.0389610000002</c:v>
                </c:pt>
                <c:pt idx="9">
                  <c:v>7171.9480519999997</c:v>
                </c:pt>
                <c:pt idx="10">
                  <c:v>2.7812187829999999</c:v>
                </c:pt>
                <c:pt idx="11">
                  <c:v>848.51148853333336</c:v>
                </c:pt>
                <c:pt idx="12">
                  <c:v>3849.1588413333334</c:v>
                </c:pt>
                <c:pt idx="13">
                  <c:v>3582.2577423333332</c:v>
                </c:pt>
                <c:pt idx="14">
                  <c:v>2657.5504493333333</c:v>
                </c:pt>
                <c:pt idx="15">
                  <c:v>-0.86313686333333328</c:v>
                </c:pt>
                <c:pt idx="16">
                  <c:v>1556.8591406666667</c:v>
                </c:pt>
                <c:pt idx="17">
                  <c:v>3979.6363636666665</c:v>
                </c:pt>
                <c:pt idx="18">
                  <c:v>4114.1658340000004</c:v>
                </c:pt>
                <c:pt idx="19">
                  <c:v>1592.6793208333333</c:v>
                </c:pt>
                <c:pt idx="20">
                  <c:v>4018.909091</c:v>
                </c:pt>
                <c:pt idx="21">
                  <c:v>4901.6103899999998</c:v>
                </c:pt>
                <c:pt idx="22">
                  <c:v>6072.3116879999998</c:v>
                </c:pt>
                <c:pt idx="23">
                  <c:v>5197.0909089999996</c:v>
                </c:pt>
                <c:pt idx="24">
                  <c:v>3749.6103899999998</c:v>
                </c:pt>
                <c:pt idx="25">
                  <c:v>-0.81518481533333331</c:v>
                </c:pt>
                <c:pt idx="26">
                  <c:v>1755.3326673333333</c:v>
                </c:pt>
                <c:pt idx="27">
                  <c:v>3792.8631366666668</c:v>
                </c:pt>
                <c:pt idx="28">
                  <c:v>1945.7502496666666</c:v>
                </c:pt>
                <c:pt idx="29">
                  <c:v>1996.2437563333333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D-344D-9536-6BA349EE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35392"/>
        <c:axId val="533878448"/>
      </c:scatterChart>
      <c:valAx>
        <c:axId val="5341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8448"/>
        <c:crosses val="autoZero"/>
        <c:crossBetween val="midCat"/>
      </c:valAx>
      <c:valAx>
        <c:axId val="533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'Variant summary PAD final'!$R$14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'Variant summary PAD final'!$BC$15:$BC$43</c:f>
              <c:numCache>
                <c:formatCode>0.0</c:formatCode>
                <c:ptCount val="29"/>
                <c:pt idx="0">
                  <c:v>7.8161838156666663</c:v>
                </c:pt>
                <c:pt idx="1">
                  <c:v>595.32467533333329</c:v>
                </c:pt>
                <c:pt idx="2">
                  <c:v>3140.835164666667</c:v>
                </c:pt>
                <c:pt idx="3">
                  <c:v>3210.6053945000003</c:v>
                </c:pt>
                <c:pt idx="4">
                  <c:v>4321.102896833333</c:v>
                </c:pt>
                <c:pt idx="5">
                  <c:v>4662.2337660000003</c:v>
                </c:pt>
                <c:pt idx="6">
                  <c:v>4783.7922079999998</c:v>
                </c:pt>
                <c:pt idx="7">
                  <c:v>5688.9350649999997</c:v>
                </c:pt>
                <c:pt idx="8">
                  <c:v>2433.0389610000002</c:v>
                </c:pt>
                <c:pt idx="9">
                  <c:v>7171.9480519999997</c:v>
                </c:pt>
                <c:pt idx="10">
                  <c:v>2.7812187829999999</c:v>
                </c:pt>
                <c:pt idx="11">
                  <c:v>848.51148853333336</c:v>
                </c:pt>
                <c:pt idx="12">
                  <c:v>3849.1588413333334</c:v>
                </c:pt>
                <c:pt idx="13">
                  <c:v>3582.2577423333332</c:v>
                </c:pt>
                <c:pt idx="14">
                  <c:v>2657.5504493333333</c:v>
                </c:pt>
                <c:pt idx="15">
                  <c:v>-0.86313686333333328</c:v>
                </c:pt>
                <c:pt idx="16">
                  <c:v>1556.8591406666667</c:v>
                </c:pt>
                <c:pt idx="17">
                  <c:v>3979.6363636666665</c:v>
                </c:pt>
                <c:pt idx="18">
                  <c:v>4114.1658340000004</c:v>
                </c:pt>
                <c:pt idx="19">
                  <c:v>1592.6793208333333</c:v>
                </c:pt>
                <c:pt idx="20">
                  <c:v>4018.909091</c:v>
                </c:pt>
                <c:pt idx="21">
                  <c:v>4901.6103899999998</c:v>
                </c:pt>
                <c:pt idx="22">
                  <c:v>6072.3116879999998</c:v>
                </c:pt>
                <c:pt idx="23">
                  <c:v>5197.0909089999996</c:v>
                </c:pt>
                <c:pt idx="24">
                  <c:v>3749.6103899999998</c:v>
                </c:pt>
                <c:pt idx="25">
                  <c:v>-0.81518481533333331</c:v>
                </c:pt>
                <c:pt idx="26">
                  <c:v>1755.3326673333333</c:v>
                </c:pt>
                <c:pt idx="27">
                  <c:v>3792.8631366666668</c:v>
                </c:pt>
                <c:pt idx="28">
                  <c:v>1945.7502496666666</c:v>
                </c:pt>
              </c:numCache>
            </c:numRef>
          </c:xVal>
          <c:yVal>
            <c:numRef>
              <c:f>'Variant summary PAD final'!$R$15:$R$43</c:f>
              <c:numCache>
                <c:formatCode>General</c:formatCode>
                <c:ptCount val="29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1-E746-B86F-8B55B931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28416"/>
        <c:axId val="653830096"/>
      </c:scatterChart>
      <c:valAx>
        <c:axId val="6538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30096"/>
        <c:crosses val="autoZero"/>
        <c:crossBetween val="midCat"/>
      </c:valAx>
      <c:valAx>
        <c:axId val="653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'Variant summary PAD final'!$BI$15:$BI$42</c:f>
              <c:numCache>
                <c:formatCode>General</c:formatCode>
                <c:ptCount val="28"/>
                <c:pt idx="1">
                  <c:v>443.2804414281045</c:v>
                </c:pt>
                <c:pt idx="2">
                  <c:v>565.65435282813735</c:v>
                </c:pt>
                <c:pt idx="4">
                  <c:v>566.80911372783885</c:v>
                </c:pt>
                <c:pt idx="5">
                  <c:v>1364.9776206000997</c:v>
                </c:pt>
                <c:pt idx="6">
                  <c:v>695.95908317001022</c:v>
                </c:pt>
                <c:pt idx="7">
                  <c:v>1174.1898684468879</c:v>
                </c:pt>
                <c:pt idx="11">
                  <c:v>939.43879992119548</c:v>
                </c:pt>
                <c:pt idx="12">
                  <c:v>567.01114560582062</c:v>
                </c:pt>
                <c:pt idx="16">
                  <c:v>1352.1442473322743</c:v>
                </c:pt>
                <c:pt idx="17">
                  <c:v>1426.4456541628547</c:v>
                </c:pt>
                <c:pt idx="19">
                  <c:v>894.10557615958976</c:v>
                </c:pt>
                <c:pt idx="20">
                  <c:v>847.48776592175022</c:v>
                </c:pt>
                <c:pt idx="21">
                  <c:v>248.73287190506528</c:v>
                </c:pt>
                <c:pt idx="25">
                  <c:v>243.47231043357752</c:v>
                </c:pt>
                <c:pt idx="27">
                  <c:v>329.02632725125187</c:v>
                </c:pt>
              </c:numCache>
            </c:numRef>
          </c:xVal>
          <c:yVal>
            <c:numRef>
              <c:f>'Variant summary PAD final'!$BK$15:$BK$42</c:f>
              <c:numCache>
                <c:formatCode>General</c:formatCode>
                <c:ptCount val="28"/>
                <c:pt idx="1">
                  <c:v>52.761333333333333</c:v>
                </c:pt>
                <c:pt idx="2">
                  <c:v>51.225666666666662</c:v>
                </c:pt>
                <c:pt idx="4">
                  <c:v>48.741666666666667</c:v>
                </c:pt>
                <c:pt idx="5">
                  <c:v>49.17499999999999</c:v>
                </c:pt>
                <c:pt idx="6">
                  <c:v>50.176333333333332</c:v>
                </c:pt>
                <c:pt idx="11">
                  <c:v>52.661666666666669</c:v>
                </c:pt>
                <c:pt idx="12">
                  <c:v>51.157666666666671</c:v>
                </c:pt>
                <c:pt idx="16">
                  <c:v>52.061999999999998</c:v>
                </c:pt>
                <c:pt idx="17">
                  <c:v>50.840666666666664</c:v>
                </c:pt>
                <c:pt idx="19">
                  <c:v>48.436666666666667</c:v>
                </c:pt>
                <c:pt idx="20">
                  <c:v>48.794999999999995</c:v>
                </c:pt>
                <c:pt idx="21">
                  <c:v>49.072000000000003</c:v>
                </c:pt>
                <c:pt idx="25">
                  <c:v>49.004999999999995</c:v>
                </c:pt>
                <c:pt idx="27">
                  <c:v>52.581000000000003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F-5042-965D-51D8886A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1568"/>
        <c:axId val="548607920"/>
      </c:scatterChart>
      <c:valAx>
        <c:axId val="5637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7920"/>
        <c:crosses val="autoZero"/>
        <c:crossBetween val="midCat"/>
      </c:valAx>
      <c:valAx>
        <c:axId val="5486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QC: comparability across screening expts</a:t>
            </a:r>
          </a:p>
          <a:p>
            <a:pPr>
              <a:defRPr/>
            </a:pPr>
            <a:r>
              <a:rPr lang="en-GB">
                <a:solidFill>
                  <a:srgbClr val="FF0000"/>
                </a:solidFill>
              </a:rPr>
              <a:t>(30C growth, w/o 50C heat-challenge)</a:t>
            </a:r>
          </a:p>
        </c:rich>
      </c:tx>
      <c:layout>
        <c:manualLayout>
          <c:xMode val="edge"/>
          <c:yMode val="edge"/>
          <c:x val="0.276548317478628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492699196600507E-2"/>
          <c:y val="0.113217481689755"/>
          <c:w val="0.89703217245731404"/>
          <c:h val="0.81112408193269303"/>
        </c:manualLayout>
      </c:layout>
      <c:barChart>
        <c:barDir val="col"/>
        <c:grouping val="clustered"/>
        <c:varyColors val="0"/>
        <c:ser>
          <c:idx val="0"/>
          <c:order val="0"/>
          <c:tx>
            <c:v>non-redundant screening expt</c:v>
          </c:tx>
          <c:invertIfNegative val="0"/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results'!$H$25:$H$28</c:f>
              <c:numCache>
                <c:formatCode>0.0</c:formatCode>
                <c:ptCount val="4"/>
                <c:pt idx="0">
                  <c:v>4.1195965409928803</c:v>
                </c:pt>
                <c:pt idx="1">
                  <c:v>4.574548193183591</c:v>
                </c:pt>
                <c:pt idx="2">
                  <c:v>5.5256024097478891</c:v>
                </c:pt>
                <c:pt idx="3">
                  <c:v>5.0896084337250258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1-9F40-9978-50DEF403596A}"/>
            </c:ext>
          </c:extLst>
        </c:ser>
        <c:ser>
          <c:idx val="1"/>
          <c:order val="1"/>
          <c:tx>
            <c:v>code-opt, BL21 vs C41 screening expt</c:v>
          </c:tx>
          <c:invertIfNegative val="0"/>
          <c:errBars>
            <c:errBarType val="both"/>
            <c:errValType val="cust"/>
            <c:noEndCap val="0"/>
            <c:plus>
              <c:numRef>
                <c:f>'screening vs purified results'!$W$25:$W$28</c:f>
                <c:numCache>
                  <c:formatCode>General</c:formatCode>
                  <c:ptCount val="4"/>
                  <c:pt idx="0">
                    <c:v>0.10250523160270084</c:v>
                  </c:pt>
                  <c:pt idx="1">
                    <c:v>0.16010156559013203</c:v>
                  </c:pt>
                  <c:pt idx="2">
                    <c:v>0.53547769267309886</c:v>
                  </c:pt>
                  <c:pt idx="3">
                    <c:v>0.1582984735010961</c:v>
                  </c:pt>
                </c:numCache>
              </c:numRef>
            </c:plus>
            <c:minus>
              <c:numRef>
                <c:f>'screening vs purified results'!$W$25:$W$28</c:f>
                <c:numCache>
                  <c:formatCode>General</c:formatCode>
                  <c:ptCount val="4"/>
                  <c:pt idx="0">
                    <c:v>0.10250523160270084</c:v>
                  </c:pt>
                  <c:pt idx="1">
                    <c:v>0.16010156559013203</c:v>
                  </c:pt>
                  <c:pt idx="2">
                    <c:v>0.53547769267309886</c:v>
                  </c:pt>
                  <c:pt idx="3">
                    <c:v>0.1582984735010961</c:v>
                  </c:pt>
                </c:numCache>
              </c:numRef>
            </c:minus>
          </c:errBars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results'!$V$25:$V$28</c:f>
              <c:numCache>
                <c:formatCode>0.0</c:formatCode>
                <c:ptCount val="4"/>
                <c:pt idx="0">
                  <c:v>4.5642368104629982</c:v>
                </c:pt>
                <c:pt idx="1">
                  <c:v>4.424808698757638</c:v>
                </c:pt>
                <c:pt idx="2">
                  <c:v>6.833024566618195</c:v>
                </c:pt>
                <c:pt idx="3">
                  <c:v>5.907531212326826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1-9F40-9978-50DEF403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75256"/>
        <c:axId val="2113172296"/>
      </c:barChart>
      <c:catAx>
        <c:axId val="211317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3172296"/>
        <c:crosses val="autoZero"/>
        <c:auto val="1"/>
        <c:lblAlgn val="ctr"/>
        <c:lblOffset val="100"/>
        <c:noMultiLvlLbl val="0"/>
      </c:catAx>
      <c:valAx>
        <c:axId val="211317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GB" sz="2000"/>
                  <a:t>FIOP</a:t>
                </a:r>
              </a:p>
            </c:rich>
          </c:tx>
          <c:layout>
            <c:manualLayout>
              <c:xMode val="edge"/>
              <c:yMode val="edge"/>
              <c:x val="6.2471488780258396E-3"/>
              <c:y val="0.4530639212938620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3175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20462891319895"/>
          <c:y val="9.4582272041280301E-3"/>
          <c:w val="0.22908247408080701"/>
          <c:h val="8.69296134833961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QC: comparability across screening expts</a:t>
            </a:r>
          </a:p>
          <a:p>
            <a:pPr>
              <a:defRPr/>
            </a:pPr>
            <a:r>
              <a:rPr lang="en-GB">
                <a:solidFill>
                  <a:srgbClr val="FF0000"/>
                </a:solidFill>
              </a:rPr>
              <a:t>(37C growth, w/o 50C heat-challenge)</a:t>
            </a:r>
          </a:p>
        </c:rich>
      </c:tx>
      <c:layout>
        <c:manualLayout>
          <c:xMode val="edge"/>
          <c:yMode val="edge"/>
          <c:x val="0.276548317478628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492699196600507E-2"/>
          <c:y val="0.113217481689755"/>
          <c:w val="0.89703217245731404"/>
          <c:h val="0.81112408193269303"/>
        </c:manualLayout>
      </c:layout>
      <c:barChart>
        <c:barDir val="col"/>
        <c:grouping val="clustered"/>
        <c:varyColors val="0"/>
        <c:ser>
          <c:idx val="0"/>
          <c:order val="0"/>
          <c:tx>
            <c:v>non-redundant screening expt</c:v>
          </c:tx>
          <c:invertIfNegative val="0"/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results'!$L$25:$L$28</c:f>
              <c:numCache>
                <c:formatCode>0.0</c:formatCode>
                <c:ptCount val="4"/>
                <c:pt idx="0">
                  <c:v>3.4325054002129933</c:v>
                </c:pt>
                <c:pt idx="1">
                  <c:v>3.3084527929143932</c:v>
                </c:pt>
                <c:pt idx="2">
                  <c:v>1.4087988140433103</c:v>
                </c:pt>
                <c:pt idx="3">
                  <c:v>3.3662876916354021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5749-AAD1-53AF2D1E8623}"/>
            </c:ext>
          </c:extLst>
        </c:ser>
        <c:ser>
          <c:idx val="1"/>
          <c:order val="1"/>
          <c:tx>
            <c:v>code-opt, BL21 vs C41 screening expt</c:v>
          </c:tx>
          <c:invertIfNegative val="0"/>
          <c:errBars>
            <c:errBarType val="both"/>
            <c:errValType val="cust"/>
            <c:noEndCap val="0"/>
            <c:plus>
              <c:numRef>
                <c:f>'screening vs purified results'!$AI$25:$AI$28</c:f>
                <c:numCache>
                  <c:formatCode>General</c:formatCode>
                  <c:ptCount val="4"/>
                  <c:pt idx="0">
                    <c:v>3.5597616423746627E-2</c:v>
                  </c:pt>
                  <c:pt idx="1">
                    <c:v>6.2379600619599462E-2</c:v>
                  </c:pt>
                  <c:pt idx="2">
                    <c:v>9.2889829656847903E-2</c:v>
                  </c:pt>
                  <c:pt idx="3">
                    <c:v>7.9533840644192152E-2</c:v>
                  </c:pt>
                </c:numCache>
              </c:numRef>
            </c:plus>
            <c:minus>
              <c:numRef>
                <c:f>'screening vs purified results'!$AI$25:$AI$28</c:f>
                <c:numCache>
                  <c:formatCode>General</c:formatCode>
                  <c:ptCount val="4"/>
                  <c:pt idx="0">
                    <c:v>3.5597616423746627E-2</c:v>
                  </c:pt>
                  <c:pt idx="1">
                    <c:v>6.2379600619599462E-2</c:v>
                  </c:pt>
                  <c:pt idx="2">
                    <c:v>9.2889829656847903E-2</c:v>
                  </c:pt>
                  <c:pt idx="3">
                    <c:v>7.9533840644192152E-2</c:v>
                  </c:pt>
                </c:numCache>
              </c:numRef>
            </c:minus>
          </c:errBars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results'!$AH$25:$AH$28</c:f>
              <c:numCache>
                <c:formatCode>0.0</c:formatCode>
                <c:ptCount val="4"/>
                <c:pt idx="0">
                  <c:v>2.5670064991377419</c:v>
                </c:pt>
                <c:pt idx="1">
                  <c:v>2.6052915270569303</c:v>
                </c:pt>
                <c:pt idx="2">
                  <c:v>0.90485723972653587</c:v>
                </c:pt>
                <c:pt idx="3">
                  <c:v>2.5041426682938304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5749-AAD1-53AF2D1E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36056"/>
        <c:axId val="2113133096"/>
      </c:barChart>
      <c:catAx>
        <c:axId val="211313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3133096"/>
        <c:crosses val="autoZero"/>
        <c:auto val="1"/>
        <c:lblAlgn val="ctr"/>
        <c:lblOffset val="100"/>
        <c:noMultiLvlLbl val="0"/>
      </c:catAx>
      <c:valAx>
        <c:axId val="211313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GB" sz="2000"/>
                  <a:t>FIOP</a:t>
                </a:r>
              </a:p>
            </c:rich>
          </c:tx>
          <c:layout>
            <c:manualLayout>
              <c:xMode val="edge"/>
              <c:yMode val="edge"/>
              <c:x val="6.2471488780258396E-3"/>
              <c:y val="0.4530639212938620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3136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20462891319895"/>
          <c:y val="9.4582272041280301E-3"/>
          <c:w val="0.22908247408080701"/>
          <c:h val="8.69296134833961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QC: comparability across screening expts</a:t>
            </a:r>
          </a:p>
          <a:p>
            <a:pPr>
              <a:defRPr/>
            </a:pPr>
            <a:r>
              <a:rPr lang="en-GB">
                <a:solidFill>
                  <a:srgbClr val="FF0000"/>
                </a:solidFill>
              </a:rPr>
              <a:t>(30C growth, w/ 50C heat-challenge)</a:t>
            </a:r>
          </a:p>
        </c:rich>
      </c:tx>
      <c:layout>
        <c:manualLayout>
          <c:xMode val="edge"/>
          <c:yMode val="edge"/>
          <c:x val="0.276548317478628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492699196600507E-2"/>
          <c:y val="0.113217481689755"/>
          <c:w val="0.89703217245731404"/>
          <c:h val="0.81112408193269303"/>
        </c:manualLayout>
      </c:layout>
      <c:barChart>
        <c:barDir val="col"/>
        <c:grouping val="clustered"/>
        <c:varyColors val="0"/>
        <c:ser>
          <c:idx val="0"/>
          <c:order val="0"/>
          <c:tx>
            <c:v>non-redundant screening expt</c:v>
          </c:tx>
          <c:invertIfNegative val="0"/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results'!$I$25:$I$28</c:f>
              <c:numCache>
                <c:formatCode>0.0</c:formatCode>
                <c:ptCount val="4"/>
                <c:pt idx="0">
                  <c:v>7.4347826097912479</c:v>
                </c:pt>
                <c:pt idx="1">
                  <c:v>8.9125364424526108</c:v>
                </c:pt>
                <c:pt idx="2">
                  <c:v>6.1311953355026301</c:v>
                </c:pt>
                <c:pt idx="3">
                  <c:v>8.5583090383259517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1841-B327-B7C018EF9126}"/>
            </c:ext>
          </c:extLst>
        </c:ser>
        <c:ser>
          <c:idx val="1"/>
          <c:order val="1"/>
          <c:tx>
            <c:v>code-opt, BL21 vs C41 screening expt</c:v>
          </c:tx>
          <c:invertIfNegative val="0"/>
          <c:errBars>
            <c:errBarType val="both"/>
            <c:errValType val="cust"/>
            <c:noEndCap val="0"/>
            <c:plus>
              <c:numRef>
                <c:f>'screening vs purified results'!$Z$25:$Z$28</c:f>
                <c:numCache>
                  <c:formatCode>General</c:formatCode>
                  <c:ptCount val="4"/>
                  <c:pt idx="0">
                    <c:v>3.2187921848589518</c:v>
                  </c:pt>
                  <c:pt idx="1">
                    <c:v>2.7745743624259642</c:v>
                  </c:pt>
                  <c:pt idx="2">
                    <c:v>1.4270371022404051</c:v>
                  </c:pt>
                  <c:pt idx="3">
                    <c:v>3.734989976172586</c:v>
                  </c:pt>
                </c:numCache>
              </c:numRef>
            </c:plus>
            <c:minus>
              <c:numRef>
                <c:f>'screening vs purified results'!$Z$25:$Z$28</c:f>
                <c:numCache>
                  <c:formatCode>General</c:formatCode>
                  <c:ptCount val="4"/>
                  <c:pt idx="0">
                    <c:v>3.2187921848589518</c:v>
                  </c:pt>
                  <c:pt idx="1">
                    <c:v>2.7745743624259642</c:v>
                  </c:pt>
                  <c:pt idx="2">
                    <c:v>1.4270371022404051</c:v>
                  </c:pt>
                  <c:pt idx="3">
                    <c:v>3.734989976172586</c:v>
                  </c:pt>
                </c:numCache>
              </c:numRef>
            </c:minus>
          </c:errBars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results'!$Y$25:$Y$28</c:f>
              <c:numCache>
                <c:formatCode>0.0</c:formatCode>
                <c:ptCount val="4"/>
                <c:pt idx="0">
                  <c:v>106.19678714946218</c:v>
                </c:pt>
                <c:pt idx="1">
                  <c:v>102.21285141220153</c:v>
                </c:pt>
                <c:pt idx="2">
                  <c:v>23.126506024335196</c:v>
                </c:pt>
                <c:pt idx="3">
                  <c:v>74.761044178365054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B-1841-B327-B7C018EF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944040"/>
        <c:axId val="-2146941096"/>
      </c:barChart>
      <c:catAx>
        <c:axId val="-214694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6941096"/>
        <c:crosses val="autoZero"/>
        <c:auto val="1"/>
        <c:lblAlgn val="ctr"/>
        <c:lblOffset val="100"/>
        <c:noMultiLvlLbl val="0"/>
      </c:catAx>
      <c:valAx>
        <c:axId val="-214694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GB" sz="2000"/>
                  <a:t>FIOP</a:t>
                </a:r>
              </a:p>
            </c:rich>
          </c:tx>
          <c:layout>
            <c:manualLayout>
              <c:xMode val="edge"/>
              <c:yMode val="edge"/>
              <c:x val="6.2471488780258396E-3"/>
              <c:y val="0.4530639212938620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6944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20462891319895"/>
          <c:y val="9.4582272041280301E-3"/>
          <c:w val="0.22908247408080701"/>
          <c:h val="8.69296134833961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QC: comparability across screening expts</a:t>
            </a:r>
          </a:p>
          <a:p>
            <a:pPr>
              <a:defRPr/>
            </a:pPr>
            <a:r>
              <a:rPr lang="en-GB">
                <a:solidFill>
                  <a:srgbClr val="FF0000"/>
                </a:solidFill>
              </a:rPr>
              <a:t>(37C growth, w/ 50C heat-challenge)</a:t>
            </a:r>
          </a:p>
        </c:rich>
      </c:tx>
      <c:layout>
        <c:manualLayout>
          <c:xMode val="edge"/>
          <c:yMode val="edge"/>
          <c:x val="0.276548317478628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492699196600507E-2"/>
          <c:y val="0.113217481689755"/>
          <c:w val="0.89703217245731404"/>
          <c:h val="0.81112408193269303"/>
        </c:manualLayout>
      </c:layout>
      <c:barChart>
        <c:barDir val="col"/>
        <c:grouping val="clustered"/>
        <c:varyColors val="0"/>
        <c:ser>
          <c:idx val="0"/>
          <c:order val="0"/>
          <c:tx>
            <c:v>non-redundant screening expt</c:v>
          </c:tx>
          <c:invertIfNegative val="0"/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results'!$M$25:$M$28</c:f>
              <c:numCache>
                <c:formatCode>0.0</c:formatCode>
                <c:ptCount val="4"/>
                <c:pt idx="0">
                  <c:v>6.3452380950214833</c:v>
                </c:pt>
                <c:pt idx="1">
                  <c:v>6.8815789466524944</c:v>
                </c:pt>
                <c:pt idx="2">
                  <c:v>1.4539473683901936</c:v>
                </c:pt>
                <c:pt idx="3">
                  <c:v>6.6085526312580143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9-9C4D-B7AA-2474FBA918CC}"/>
            </c:ext>
          </c:extLst>
        </c:ser>
        <c:ser>
          <c:idx val="1"/>
          <c:order val="1"/>
          <c:tx>
            <c:v>code-opt, BL21 vs C41 screening expt</c:v>
          </c:tx>
          <c:invertIfNegative val="0"/>
          <c:errBars>
            <c:errBarType val="both"/>
            <c:errValType val="cust"/>
            <c:noEndCap val="0"/>
            <c:plus>
              <c:numRef>
                <c:f>'screening vs purified results'!$AL$25:$AL$28</c:f>
                <c:numCache>
                  <c:formatCode>General</c:formatCode>
                  <c:ptCount val="4"/>
                  <c:pt idx="0">
                    <c:v>2.0257525989349601</c:v>
                  </c:pt>
                  <c:pt idx="1">
                    <c:v>1.3885325545105682</c:v>
                  </c:pt>
                  <c:pt idx="2">
                    <c:v>0.52612704287853584</c:v>
                  </c:pt>
                  <c:pt idx="3">
                    <c:v>0.20019714196157784</c:v>
                  </c:pt>
                </c:numCache>
              </c:numRef>
            </c:plus>
            <c:minus>
              <c:numRef>
                <c:f>'screening vs purified results'!$AL$25:$AL$28</c:f>
                <c:numCache>
                  <c:formatCode>General</c:formatCode>
                  <c:ptCount val="4"/>
                  <c:pt idx="0">
                    <c:v>2.0257525989349601</c:v>
                  </c:pt>
                  <c:pt idx="1">
                    <c:v>1.3885325545105682</c:v>
                  </c:pt>
                  <c:pt idx="2">
                    <c:v>0.52612704287853584</c:v>
                  </c:pt>
                  <c:pt idx="3">
                    <c:v>0.20019714196157784</c:v>
                  </c:pt>
                </c:numCache>
              </c:numRef>
            </c:minus>
          </c:errBars>
          <c:cat>
            <c:strRef>
              <c:f>'screening vs purified results'!$C$25:$C$28</c:f>
              <c:strCache>
                <c:ptCount val="4"/>
                <c:pt idx="0">
                  <c:v>WLEK0362</c:v>
                </c:pt>
                <c:pt idx="1">
                  <c:v>WLEK0513</c:v>
                </c:pt>
                <c:pt idx="2">
                  <c:v>WLEK0528</c:v>
                </c:pt>
                <c:pt idx="3">
                  <c:v>WLEK0503</c:v>
                </c:pt>
              </c:strCache>
            </c:strRef>
          </c:cat>
          <c:val>
            <c:numRef>
              <c:f>'screening vs purified results'!$AK$25:$AK$28</c:f>
              <c:numCache>
                <c:formatCode>0.0</c:formatCode>
                <c:ptCount val="4"/>
                <c:pt idx="0">
                  <c:v>100.45641024559286</c:v>
                </c:pt>
                <c:pt idx="1">
                  <c:v>92.72051281900896</c:v>
                </c:pt>
                <c:pt idx="2">
                  <c:v>3.1397435903618334</c:v>
                </c:pt>
                <c:pt idx="3">
                  <c:v>46.029487170853578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9-9C4D-B7AA-2474FBA9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898216"/>
        <c:axId val="-2146895272"/>
      </c:barChart>
      <c:catAx>
        <c:axId val="-214689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6895272"/>
        <c:crosses val="autoZero"/>
        <c:auto val="1"/>
        <c:lblAlgn val="ctr"/>
        <c:lblOffset val="100"/>
        <c:noMultiLvlLbl val="0"/>
      </c:catAx>
      <c:valAx>
        <c:axId val="-214689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GB" sz="2000"/>
                  <a:t>FIOP</a:t>
                </a:r>
              </a:p>
            </c:rich>
          </c:tx>
          <c:layout>
            <c:manualLayout>
              <c:xMode val="edge"/>
              <c:yMode val="edge"/>
              <c:x val="6.2471488780258396E-3"/>
              <c:y val="0.4530639212938620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6898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20462891319895"/>
          <c:y val="9.4582272041280301E-3"/>
          <c:w val="0.22908247408080701"/>
          <c:h val="8.69296134833961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vs 37C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'Functional expression summary'!$G$53:$G$74</c:f>
              <c:numCache>
                <c:formatCode>0</c:formatCode>
                <c:ptCount val="22"/>
                <c:pt idx="0">
                  <c:v>1</c:v>
                </c:pt>
                <c:pt idx="1">
                  <c:v>28.292092028556389</c:v>
                </c:pt>
                <c:pt idx="2">
                  <c:v>240.08102694159317</c:v>
                </c:pt>
                <c:pt idx="3">
                  <c:v>157.33793763762776</c:v>
                </c:pt>
                <c:pt idx="4">
                  <c:v>173.74474439728911</c:v>
                </c:pt>
                <c:pt idx="5">
                  <c:v>251.99259207461506</c:v>
                </c:pt>
                <c:pt idx="6">
                  <c:v>656.16796672917474</c:v>
                </c:pt>
                <c:pt idx="7">
                  <c:v>5595.8788676152562</c:v>
                </c:pt>
                <c:pt idx="8">
                  <c:v>4765.7965537137552</c:v>
                </c:pt>
                <c:pt idx="9">
                  <c:v>12067.377286485063</c:v>
                </c:pt>
                <c:pt idx="10">
                  <c:v>8724.8322147651015</c:v>
                </c:pt>
                <c:pt idx="11">
                  <c:v>14080.800105277011</c:v>
                </c:pt>
                <c:pt idx="12">
                  <c:v>8461.6396894328209</c:v>
                </c:pt>
                <c:pt idx="13">
                  <c:v>8311.8217309295032</c:v>
                </c:pt>
                <c:pt idx="14">
                  <c:v>17633.899197262799</c:v>
                </c:pt>
                <c:pt idx="15">
                  <c:v>7500.9869719699964</c:v>
                </c:pt>
                <c:pt idx="16">
                  <c:v>19081.458086590341</c:v>
                </c:pt>
                <c:pt idx="17">
                  <c:v>238.63666271877878</c:v>
                </c:pt>
                <c:pt idx="18">
                  <c:v>6948.2826687722072</c:v>
                </c:pt>
                <c:pt idx="19">
                  <c:v>12001.579155151994</c:v>
                </c:pt>
                <c:pt idx="20">
                  <c:v>12896.433741281748</c:v>
                </c:pt>
                <c:pt idx="21">
                  <c:v>5965.3550905820894</c:v>
                </c:pt>
              </c:numCache>
            </c:numRef>
          </c:xVal>
          <c:yVal>
            <c:numRef>
              <c:f>'Functional expression summary'!$O$53:$O$74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36.210238787998435</c:v>
                </c:pt>
                <c:pt idx="3">
                  <c:v>212.71091048383556</c:v>
                </c:pt>
                <c:pt idx="4">
                  <c:v>196.93513474141332</c:v>
                </c:pt>
                <c:pt idx="5">
                  <c:v>384.03583507917699</c:v>
                </c:pt>
                <c:pt idx="6">
                  <c:v>824.81100920296524</c:v>
                </c:pt>
                <c:pt idx="7">
                  <c:v>6744.8286137123305</c:v>
                </c:pt>
                <c:pt idx="8">
                  <c:v>8371.9022515418692</c:v>
                </c:pt>
                <c:pt idx="9">
                  <c:v>10001.315962626661</c:v>
                </c:pt>
                <c:pt idx="10">
                  <c:v>11330.438215554679</c:v>
                </c:pt>
                <c:pt idx="11">
                  <c:v>9080.1421239636802</c:v>
                </c:pt>
                <c:pt idx="12">
                  <c:v>10856.691669956574</c:v>
                </c:pt>
                <c:pt idx="13">
                  <c:v>1890.9330175023028</c:v>
                </c:pt>
                <c:pt idx="14">
                  <c:v>10106.592972759574</c:v>
                </c:pt>
                <c:pt idx="15">
                  <c:v>5619.1604158441896</c:v>
                </c:pt>
                <c:pt idx="16">
                  <c:v>10632.978023424135</c:v>
                </c:pt>
                <c:pt idx="17">
                  <c:v>61.70110102206435</c:v>
                </c:pt>
                <c:pt idx="18">
                  <c:v>4645.3480721147516</c:v>
                </c:pt>
                <c:pt idx="19">
                  <c:v>4263.7189103829451</c:v>
                </c:pt>
                <c:pt idx="20">
                  <c:v>4382.155546782471</c:v>
                </c:pt>
                <c:pt idx="21">
                  <c:v>3245.3656182831028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5-4846-A525-3C371B0A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905760"/>
        <c:axId val="1173683232"/>
      </c:scatterChart>
      <c:valAx>
        <c:axId val="11689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83232"/>
        <c:crosses val="autoZero"/>
        <c:crossBetween val="midCat"/>
      </c:valAx>
      <c:valAx>
        <c:axId val="1173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GB"/>
              <a:t>Functional expression</a:t>
            </a:r>
            <a:r>
              <a:rPr lang="en-GB" baseline="0"/>
              <a:t> of EK</a:t>
            </a:r>
            <a:r>
              <a:rPr lang="en-GB" baseline="-25000"/>
              <a:t>L</a:t>
            </a:r>
            <a:r>
              <a:rPr lang="en-GB" baseline="0"/>
              <a:t> variants at 30</a:t>
            </a:r>
            <a:r>
              <a:rPr lang="en-GB" baseline="0">
                <a:latin typeface="Arial"/>
                <a:cs typeface="Arial"/>
              </a:rPr>
              <a:t>°C</a:t>
            </a:r>
          </a:p>
          <a:p>
            <a:pPr algn="ctr">
              <a:defRPr/>
            </a:pPr>
            <a:r>
              <a:rPr lang="en-GB" sz="1200" b="0" baseline="0">
                <a:latin typeface="Arial"/>
                <a:cs typeface="Arial"/>
              </a:rPr>
              <a:t>(sample n = 3, error bars = standard error)</a:t>
            </a:r>
            <a:endParaRPr lang="en-GB" sz="1200" b="0"/>
          </a:p>
        </c:rich>
      </c:tx>
      <c:layout>
        <c:manualLayout>
          <c:xMode val="edge"/>
          <c:yMode val="edge"/>
          <c:x val="0.18829033292441816"/>
          <c:y val="1.9664643722665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9945448400843"/>
          <c:y val="4.3344723637653827E-2"/>
          <c:w val="0.85298061289386939"/>
          <c:h val="0.69799686073539147"/>
        </c:manualLayout>
      </c:layout>
      <c:barChart>
        <c:barDir val="col"/>
        <c:grouping val="clustered"/>
        <c:varyColors val="0"/>
        <c:ser>
          <c:idx val="0"/>
          <c:order val="0"/>
          <c:tx>
            <c:v>BL21(DE3)</c:v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'func. express. (BL21 vs C41)'!$H$9:$H$17</c:f>
                <c:numCache>
                  <c:formatCode>General</c:formatCode>
                  <c:ptCount val="9"/>
                  <c:pt idx="0">
                    <c:v>1.8930930879063019</c:v>
                  </c:pt>
                  <c:pt idx="1">
                    <c:v>21.462013784981355</c:v>
                  </c:pt>
                  <c:pt idx="2">
                    <c:v>7.0480827190106172</c:v>
                  </c:pt>
                  <c:pt idx="3">
                    <c:v>40.303324971866772</c:v>
                  </c:pt>
                  <c:pt idx="4">
                    <c:v>151.67635157127404</c:v>
                  </c:pt>
                  <c:pt idx="5">
                    <c:v>73.327326212793281</c:v>
                  </c:pt>
                  <c:pt idx="6">
                    <c:v>123.0401286243907</c:v>
                  </c:pt>
                  <c:pt idx="7">
                    <c:v>78.740561658344021</c:v>
                  </c:pt>
                  <c:pt idx="8">
                    <c:v>825.75039750285043</c:v>
                  </c:pt>
                </c:numCache>
              </c:numRef>
            </c:plus>
            <c:minus>
              <c:numRef>
                <c:f>'func. express. (BL21 vs C41)'!$H$9:$H$17</c:f>
                <c:numCache>
                  <c:formatCode>General</c:formatCode>
                  <c:ptCount val="9"/>
                  <c:pt idx="0">
                    <c:v>1.8930930879063019</c:v>
                  </c:pt>
                  <c:pt idx="1">
                    <c:v>21.462013784981355</c:v>
                  </c:pt>
                  <c:pt idx="2">
                    <c:v>7.0480827190106172</c:v>
                  </c:pt>
                  <c:pt idx="3">
                    <c:v>40.303324971866772</c:v>
                  </c:pt>
                  <c:pt idx="4">
                    <c:v>151.67635157127404</c:v>
                  </c:pt>
                  <c:pt idx="5">
                    <c:v>73.327326212793281</c:v>
                  </c:pt>
                  <c:pt idx="6">
                    <c:v>123.0401286243907</c:v>
                  </c:pt>
                  <c:pt idx="7">
                    <c:v>78.740561658344021</c:v>
                  </c:pt>
                  <c:pt idx="8">
                    <c:v>825.75039750285043</c:v>
                  </c:pt>
                </c:numCache>
              </c:numRef>
            </c:minus>
          </c:errBars>
          <c:cat>
            <c:strRef>
              <c:f>'func. express. (BL21 vs C41)'!$C$9:$C$17</c:f>
              <c:strCache>
                <c:ptCount val="9"/>
                <c:pt idx="0">
                  <c:v>-CTRL (pET26b+)</c:v>
                </c:pt>
                <c:pt idx="1">
                  <c:v>P82R (Cny-EKL)</c:v>
                </c:pt>
                <c:pt idx="2">
                  <c:v>V15Q/P82R</c:v>
                </c:pt>
                <c:pt idx="3">
                  <c:v>pWT-EKL</c:v>
                </c:pt>
                <c:pt idx="4">
                  <c:v>P82R/C112S</c:v>
                </c:pt>
                <c:pt idx="5">
                  <c:v>V15Q</c:v>
                </c:pt>
                <c:pt idx="6">
                  <c:v>V15Q/P82R/C112S</c:v>
                </c:pt>
                <c:pt idx="7">
                  <c:v>C112S</c:v>
                </c:pt>
                <c:pt idx="8">
                  <c:v>V15Q/C112S</c:v>
                </c:pt>
              </c:strCache>
            </c:strRef>
          </c:cat>
          <c:val>
            <c:numRef>
              <c:f>'func. express. (BL21 vs C41)'!$G$9:$G$17</c:f>
              <c:numCache>
                <c:formatCode>0</c:formatCode>
                <c:ptCount val="9"/>
                <c:pt idx="0">
                  <c:v>24.61021016252138</c:v>
                </c:pt>
                <c:pt idx="1">
                  <c:v>-25.872272220028954</c:v>
                </c:pt>
                <c:pt idx="2">
                  <c:v>-20.192992950826863</c:v>
                </c:pt>
                <c:pt idx="3">
                  <c:v>391.87026948721319</c:v>
                </c:pt>
                <c:pt idx="4">
                  <c:v>492.51971873492124</c:v>
                </c:pt>
                <c:pt idx="5">
                  <c:v>301.00180120191254</c:v>
                </c:pt>
                <c:pt idx="6">
                  <c:v>121.1579577093477</c:v>
                </c:pt>
                <c:pt idx="7">
                  <c:v>177.31971936658329</c:v>
                </c:pt>
                <c:pt idx="8">
                  <c:v>2656.640635171294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194D-BC08-475EA1811D98}"/>
            </c:ext>
          </c:extLst>
        </c:ser>
        <c:ser>
          <c:idx val="1"/>
          <c:order val="1"/>
          <c:tx>
            <c:v>C41(DE3)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'func. express. (BL21 vs C41)'!$H$18:$H$26</c:f>
                <c:numCache>
                  <c:formatCode>General</c:formatCode>
                  <c:ptCount val="9"/>
                  <c:pt idx="0">
                    <c:v>11.831831796947</c:v>
                  </c:pt>
                  <c:pt idx="1">
                    <c:v>11.68685821885405</c:v>
                  </c:pt>
                  <c:pt idx="2">
                    <c:v>15.671309736293152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192.10956978992675</c:v>
                  </c:pt>
                </c:numCache>
              </c:numRef>
            </c:plus>
            <c:minus>
              <c:numRef>
                <c:f>'func. express. (BL21 vs C41)'!$H$18:$H$26</c:f>
                <c:numCache>
                  <c:formatCode>General</c:formatCode>
                  <c:ptCount val="9"/>
                  <c:pt idx="0">
                    <c:v>11.831831796947</c:v>
                  </c:pt>
                  <c:pt idx="1">
                    <c:v>11.68685821885405</c:v>
                  </c:pt>
                  <c:pt idx="2">
                    <c:v>15.671309736293152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192.10956978992675</c:v>
                  </c:pt>
                </c:numCache>
              </c:numRef>
            </c:minus>
          </c:errBars>
          <c:cat>
            <c:strRef>
              <c:f>'func. express. (BL21 vs C41)'!$C$9:$C$17</c:f>
              <c:strCache>
                <c:ptCount val="9"/>
                <c:pt idx="0">
                  <c:v>-CTRL (pET26b+)</c:v>
                </c:pt>
                <c:pt idx="1">
                  <c:v>P82R (Cny-EKL)</c:v>
                </c:pt>
                <c:pt idx="2">
                  <c:v>V15Q/P82R</c:v>
                </c:pt>
                <c:pt idx="3">
                  <c:v>pWT-EKL</c:v>
                </c:pt>
                <c:pt idx="4">
                  <c:v>P82R/C112S</c:v>
                </c:pt>
                <c:pt idx="5">
                  <c:v>V15Q</c:v>
                </c:pt>
                <c:pt idx="6">
                  <c:v>V15Q/P82R/C112S</c:v>
                </c:pt>
                <c:pt idx="7">
                  <c:v>C112S</c:v>
                </c:pt>
                <c:pt idx="8">
                  <c:v>V15Q/C112S</c:v>
                </c:pt>
              </c:strCache>
            </c:strRef>
          </c:cat>
          <c:val>
            <c:numRef>
              <c:f>'func. express. (BL21 vs C41)'!$G$18:$G$26</c:f>
              <c:numCache>
                <c:formatCode>0</c:formatCode>
                <c:ptCount val="9"/>
                <c:pt idx="0">
                  <c:v>-60.105705576391621</c:v>
                </c:pt>
                <c:pt idx="1">
                  <c:v>-32.813613547835239</c:v>
                </c:pt>
                <c:pt idx="2">
                  <c:v>51.42902892266526</c:v>
                </c:pt>
                <c:pt idx="3">
                  <c:v>96.232232061236132</c:v>
                </c:pt>
                <c:pt idx="4">
                  <c:v>112.63903882089748</c:v>
                </c:pt>
                <c:pt idx="5">
                  <c:v>190.88688649822345</c:v>
                </c:pt>
                <c:pt idx="6">
                  <c:v>595.06226115278309</c:v>
                </c:pt>
                <c:pt idx="7">
                  <c:v>5534.773162038864</c:v>
                </c:pt>
                <c:pt idx="8">
                  <c:v>3917.1251173400005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C-194D-BC08-475EA181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09216"/>
        <c:axId val="125227776"/>
      </c:barChart>
      <c:catAx>
        <c:axId val="1252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V15Q,</a:t>
                </a:r>
                <a:r>
                  <a:rPr lang="en-US" sz="1400" b="1" baseline="0"/>
                  <a:t> P82R, C112S combination mutants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24168228314532869"/>
              <c:y val="0.924409239306989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227776"/>
        <c:crosses val="autoZero"/>
        <c:auto val="1"/>
        <c:lblAlgn val="ctr"/>
        <c:lblOffset val="100"/>
        <c:noMultiLvlLbl val="0"/>
      </c:catAx>
      <c:valAx>
        <c:axId val="125227776"/>
        <c:scaling>
          <c:orientation val="minMax"/>
          <c:max val="12000"/>
          <c:min val="-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Functional expression (mM/hr/L)</a:t>
                </a:r>
              </a:p>
            </c:rich>
          </c:tx>
          <c:layout>
            <c:manualLayout>
              <c:xMode val="edge"/>
              <c:yMode val="edge"/>
              <c:x val="8.9562748974829111E-3"/>
              <c:y val="0.15874455074805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20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831770851351"/>
          <c:y val="0.16086120964324041"/>
          <c:w val="0.22689689880811409"/>
          <c:h val="0.10629569430570315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GB"/>
              <a:t>Functional expression</a:t>
            </a:r>
            <a:r>
              <a:rPr lang="en-GB" baseline="0"/>
              <a:t> of EK</a:t>
            </a:r>
            <a:r>
              <a:rPr lang="en-GB" baseline="-25000"/>
              <a:t>L</a:t>
            </a:r>
            <a:r>
              <a:rPr lang="en-GB" baseline="0"/>
              <a:t> variants at 37</a:t>
            </a:r>
            <a:r>
              <a:rPr lang="en-GB" baseline="0">
                <a:latin typeface="Arial"/>
                <a:cs typeface="Arial"/>
              </a:rPr>
              <a:t>°C</a:t>
            </a:r>
          </a:p>
          <a:p>
            <a:pPr algn="ctr">
              <a:defRPr/>
            </a:pPr>
            <a:r>
              <a:rPr lang="en-GB" sz="1200" b="0" baseline="0">
                <a:latin typeface="Arial"/>
                <a:cs typeface="Arial"/>
              </a:rPr>
              <a:t>(sample n = 3, error bars = standard error)</a:t>
            </a:r>
            <a:endParaRPr lang="en-GB" sz="1200" b="0"/>
          </a:p>
        </c:rich>
      </c:tx>
      <c:layout>
        <c:manualLayout>
          <c:xMode val="edge"/>
          <c:yMode val="edge"/>
          <c:x val="0.18829033292441816"/>
          <c:y val="1.9664643722665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9945448400843"/>
          <c:y val="4.3344723637653827E-2"/>
          <c:w val="0.85298061289386939"/>
          <c:h val="0.69799686073539147"/>
        </c:manualLayout>
      </c:layout>
      <c:barChart>
        <c:barDir val="col"/>
        <c:grouping val="clustered"/>
        <c:varyColors val="0"/>
        <c:ser>
          <c:idx val="0"/>
          <c:order val="0"/>
          <c:tx>
            <c:v>BL21(DE3)</c:v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'func. express. (BL21 vs C41)'!$O$9:$O$17</c:f>
                <c:numCache>
                  <c:formatCode>General</c:formatCode>
                  <c:ptCount val="9"/>
                  <c:pt idx="0">
                    <c:v>45.907507408869584</c:v>
                  </c:pt>
                  <c:pt idx="1">
                    <c:v>8.5887472748193208</c:v>
                  </c:pt>
                  <c:pt idx="2">
                    <c:v>29.451307268057842</c:v>
                  </c:pt>
                  <c:pt idx="3">
                    <c:v>3.412822110242018</c:v>
                  </c:pt>
                  <c:pt idx="4">
                    <c:v>65.901969634067669</c:v>
                  </c:pt>
                  <c:pt idx="5">
                    <c:v>39.620759487170275</c:v>
                  </c:pt>
                  <c:pt idx="6">
                    <c:v>160.35546425249572</c:v>
                  </c:pt>
                  <c:pt idx="7">
                    <c:v>421.78854667449048</c:v>
                  </c:pt>
                  <c:pt idx="8">
                    <c:v>657.63992524611865</c:v>
                  </c:pt>
                </c:numCache>
              </c:numRef>
            </c:plus>
            <c:minus>
              <c:numRef>
                <c:f>'func. express. (BL21 vs C41)'!$O$9:$O$17</c:f>
                <c:numCache>
                  <c:formatCode>General</c:formatCode>
                  <c:ptCount val="9"/>
                  <c:pt idx="0">
                    <c:v>45.907507408869584</c:v>
                  </c:pt>
                  <c:pt idx="1">
                    <c:v>8.5887472748193208</c:v>
                  </c:pt>
                  <c:pt idx="2">
                    <c:v>29.451307268057842</c:v>
                  </c:pt>
                  <c:pt idx="3">
                    <c:v>3.412822110242018</c:v>
                  </c:pt>
                  <c:pt idx="4">
                    <c:v>65.901969634067669</c:v>
                  </c:pt>
                  <c:pt idx="5">
                    <c:v>39.620759487170275</c:v>
                  </c:pt>
                  <c:pt idx="6">
                    <c:v>160.35546425249572</c:v>
                  </c:pt>
                  <c:pt idx="7">
                    <c:v>421.78854667449048</c:v>
                  </c:pt>
                  <c:pt idx="8">
                    <c:v>657.63992524611865</c:v>
                  </c:pt>
                </c:numCache>
              </c:numRef>
            </c:minus>
          </c:errBars>
          <c:cat>
            <c:strRef>
              <c:f>'func. express. (BL21 vs C41)'!$C$9:$C$17</c:f>
              <c:strCache>
                <c:ptCount val="9"/>
                <c:pt idx="0">
                  <c:v>-CTRL (pET26b+)</c:v>
                </c:pt>
                <c:pt idx="1">
                  <c:v>P82R (Cny-EKL)</c:v>
                </c:pt>
                <c:pt idx="2">
                  <c:v>V15Q/P82R</c:v>
                </c:pt>
                <c:pt idx="3">
                  <c:v>pWT-EKL</c:v>
                </c:pt>
                <c:pt idx="4">
                  <c:v>P82R/C112S</c:v>
                </c:pt>
                <c:pt idx="5">
                  <c:v>V15Q</c:v>
                </c:pt>
                <c:pt idx="6">
                  <c:v>V15Q/P82R/C112S</c:v>
                </c:pt>
                <c:pt idx="7">
                  <c:v>C112S</c:v>
                </c:pt>
                <c:pt idx="8">
                  <c:v>V15Q/C112S</c:v>
                </c:pt>
              </c:strCache>
            </c:strRef>
          </c:cat>
          <c:val>
            <c:numRef>
              <c:f>'func. express. (BL21 vs C41)'!$N$9:$N$17</c:f>
              <c:numCache>
                <c:formatCode>0</c:formatCode>
                <c:ptCount val="9"/>
                <c:pt idx="0">
                  <c:v>-30.762762692459532</c:v>
                </c:pt>
                <c:pt idx="1">
                  <c:v>-34.075675606439439</c:v>
                </c:pt>
                <c:pt idx="2">
                  <c:v>-42.910110027635213</c:v>
                </c:pt>
                <c:pt idx="3">
                  <c:v>83.296095933675474</c:v>
                </c:pt>
                <c:pt idx="4">
                  <c:v>137.56476451068121</c:v>
                </c:pt>
                <c:pt idx="5">
                  <c:v>46.696296196868012</c:v>
                </c:pt>
                <c:pt idx="6">
                  <c:v>299.42422361933586</c:v>
                </c:pt>
                <c:pt idx="7">
                  <c:v>2760.1297243058293</c:v>
                </c:pt>
                <c:pt idx="8">
                  <c:v>3643.5731659867524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D14F-A13B-91575A7D2776}"/>
            </c:ext>
          </c:extLst>
        </c:ser>
        <c:ser>
          <c:idx val="1"/>
          <c:order val="1"/>
          <c:tx>
            <c:v>C41(DE3)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'func. express. (BL21 vs C41)'!$O$18:$O$26</c:f>
                <c:numCache>
                  <c:formatCode>General</c:formatCode>
                  <c:ptCount val="9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24.664758163162773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202.52581896299563</c:v>
                  </c:pt>
                </c:numCache>
              </c:numRef>
            </c:plus>
            <c:minus>
              <c:numRef>
                <c:f>'func. express. (BL21 vs C41)'!$O$18:$O$26</c:f>
                <c:numCache>
                  <c:formatCode>General</c:formatCode>
                  <c:ptCount val="9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24.664758163162773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202.52581896299563</c:v>
                  </c:pt>
                </c:numCache>
              </c:numRef>
            </c:minus>
          </c:errBars>
          <c:cat>
            <c:strRef>
              <c:f>'func. express. (BL21 vs C41)'!$C$9:$C$17</c:f>
              <c:strCache>
                <c:ptCount val="9"/>
                <c:pt idx="0">
                  <c:v>-CTRL (pET26b+)</c:v>
                </c:pt>
                <c:pt idx="1">
                  <c:v>P82R (Cny-EKL)</c:v>
                </c:pt>
                <c:pt idx="2">
                  <c:v>V15Q/P82R</c:v>
                </c:pt>
                <c:pt idx="3">
                  <c:v>pWT-EKL</c:v>
                </c:pt>
                <c:pt idx="4">
                  <c:v>P82R/C112S</c:v>
                </c:pt>
                <c:pt idx="5">
                  <c:v>V15Q</c:v>
                </c:pt>
                <c:pt idx="6">
                  <c:v>V15Q/P82R/C112S</c:v>
                </c:pt>
                <c:pt idx="7">
                  <c:v>C112S</c:v>
                </c:pt>
                <c:pt idx="8">
                  <c:v>V15Q/C112S</c:v>
                </c:pt>
              </c:strCache>
            </c:strRef>
          </c:cat>
          <c:val>
            <c:numRef>
              <c:f>'func. express. (BL21 vs C41)'!$N$18:$N$26</c:f>
              <c:numCache>
                <c:formatCode>0</c:formatCode>
                <c:ptCount val="9"/>
                <c:pt idx="0">
                  <c:v>1.8930930911962101</c:v>
                </c:pt>
                <c:pt idx="1">
                  <c:v>-28.080880817651448</c:v>
                </c:pt>
                <c:pt idx="2">
                  <c:v>-5.6792792692020875</c:v>
                </c:pt>
                <c:pt idx="3">
                  <c:v>213.60400357503181</c:v>
                </c:pt>
                <c:pt idx="4">
                  <c:v>197.82822783260954</c:v>
                </c:pt>
                <c:pt idx="5">
                  <c:v>384.92892817037324</c:v>
                </c:pt>
                <c:pt idx="6">
                  <c:v>825.70410229416143</c:v>
                </c:pt>
                <c:pt idx="7">
                  <c:v>6745.721706803527</c:v>
                </c:pt>
                <c:pt idx="8">
                  <c:v>10243.842220467604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D14F-A13B-91575A7D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58752"/>
        <c:axId val="125277312"/>
      </c:barChart>
      <c:catAx>
        <c:axId val="1252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V15Q,</a:t>
                </a:r>
                <a:r>
                  <a:rPr lang="en-US" sz="1400" b="1" baseline="0"/>
                  <a:t> P82R, C112S combination mutants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24168228314532869"/>
              <c:y val="0.924409239306989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277312"/>
        <c:crosses val="autoZero"/>
        <c:auto val="1"/>
        <c:lblAlgn val="ctr"/>
        <c:lblOffset val="100"/>
        <c:noMultiLvlLbl val="0"/>
      </c:catAx>
      <c:valAx>
        <c:axId val="125277312"/>
        <c:scaling>
          <c:orientation val="minMax"/>
          <c:min val="-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Functional expression (mM/hr/L)</a:t>
                </a:r>
              </a:p>
            </c:rich>
          </c:tx>
          <c:layout>
            <c:manualLayout>
              <c:xMode val="edge"/>
              <c:yMode val="edge"/>
              <c:x val="8.9562748974829111E-3"/>
              <c:y val="0.15874455074805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25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831770851351"/>
          <c:y val="0.16086120964324041"/>
          <c:w val="0.22689689880811409"/>
          <c:h val="0.10629569430570315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'func. express. (BL21 vs C41)'!$D$9:$D$26</c:f>
              <c:numCache>
                <c:formatCode>0.0</c:formatCode>
                <c:ptCount val="18"/>
                <c:pt idx="0">
                  <c:v>3.7402597405</c:v>
                </c:pt>
                <c:pt idx="1">
                  <c:v>-3.9320679320000003</c:v>
                </c:pt>
                <c:pt idx="2">
                  <c:v>-3.0689310686666667</c:v>
                </c:pt>
                <c:pt idx="3">
                  <c:v>59.556443556666672</c:v>
                </c:pt>
                <c:pt idx="4">
                  <c:v>74.853146853333328</c:v>
                </c:pt>
                <c:pt idx="5">
                  <c:v>45.746253746666667</c:v>
                </c:pt>
                <c:pt idx="6">
                  <c:v>18.413586412666664</c:v>
                </c:pt>
                <c:pt idx="7">
                  <c:v>26.94905094933333</c:v>
                </c:pt>
                <c:pt idx="8">
                  <c:v>403.75624373333335</c:v>
                </c:pt>
                <c:pt idx="9">
                  <c:v>-9.1348651335</c:v>
                </c:pt>
                <c:pt idx="10">
                  <c:v>-4.987012987</c:v>
                </c:pt>
                <c:pt idx="11">
                  <c:v>7.8161838156666663</c:v>
                </c:pt>
                <c:pt idx="12">
                  <c:v>14.625374628666668</c:v>
                </c:pt>
                <c:pt idx="13">
                  <c:v>17.118881120000001</c:v>
                </c:pt>
                <c:pt idx="14">
                  <c:v>29.010989010000003</c:v>
                </c:pt>
                <c:pt idx="15">
                  <c:v>90.437562449999987</c:v>
                </c:pt>
                <c:pt idx="16">
                  <c:v>841.17482516666666</c:v>
                </c:pt>
                <c:pt idx="17">
                  <c:v>595.32467533333329</c:v>
                </c:pt>
              </c:numCache>
            </c:numRef>
          </c:xVal>
          <c:yVal>
            <c:numRef>
              <c:f>'func. express. (BL21 vs C41)'!$G$9:$G$26</c:f>
              <c:numCache>
                <c:formatCode>0</c:formatCode>
                <c:ptCount val="18"/>
                <c:pt idx="0">
                  <c:v>24.61021016252138</c:v>
                </c:pt>
                <c:pt idx="1">
                  <c:v>-25.872272220028954</c:v>
                </c:pt>
                <c:pt idx="2">
                  <c:v>-20.192992950826863</c:v>
                </c:pt>
                <c:pt idx="3">
                  <c:v>391.87026948721319</c:v>
                </c:pt>
                <c:pt idx="4">
                  <c:v>492.51971873492124</c:v>
                </c:pt>
                <c:pt idx="5">
                  <c:v>301.00180120191254</c:v>
                </c:pt>
                <c:pt idx="6">
                  <c:v>121.1579577093477</c:v>
                </c:pt>
                <c:pt idx="7">
                  <c:v>177.31971936658329</c:v>
                </c:pt>
                <c:pt idx="8">
                  <c:v>2656.640635171294</c:v>
                </c:pt>
                <c:pt idx="9">
                  <c:v>-60.105705576391621</c:v>
                </c:pt>
                <c:pt idx="10">
                  <c:v>-32.813613547835239</c:v>
                </c:pt>
                <c:pt idx="11">
                  <c:v>51.42902892266526</c:v>
                </c:pt>
                <c:pt idx="12">
                  <c:v>96.232232061236132</c:v>
                </c:pt>
                <c:pt idx="13">
                  <c:v>112.63903882089748</c:v>
                </c:pt>
                <c:pt idx="14">
                  <c:v>190.88688649822345</c:v>
                </c:pt>
                <c:pt idx="15">
                  <c:v>595.06226115278309</c:v>
                </c:pt>
                <c:pt idx="16">
                  <c:v>5534.773162038864</c:v>
                </c:pt>
                <c:pt idx="17">
                  <c:v>3917.1251173400005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5-8646-B0B6-70DDC844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03904"/>
        <c:axId val="1122014816"/>
      </c:scatterChart>
      <c:valAx>
        <c:axId val="11064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14816"/>
        <c:crosses val="autoZero"/>
        <c:crossBetween val="midCat"/>
      </c:valAx>
      <c:valAx>
        <c:axId val="11220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variants</a:t>
            </a:r>
            <a:r>
              <a:rPr lang="en-US" baseline="0"/>
              <a:t> spread :</a:t>
            </a:r>
          </a:p>
          <a:p>
            <a:pPr>
              <a:defRPr/>
            </a:pPr>
            <a:r>
              <a:rPr lang="en-US" baseline="0"/>
              <a:t>"EK mutations only" VS "with silent + expression/secretion mutations"</a:t>
            </a:r>
            <a:endParaRPr lang="en-US"/>
          </a:p>
        </c:rich>
      </c:tx>
      <c:layout>
        <c:manualLayout>
          <c:xMode val="edge"/>
          <c:yMode val="edge"/>
          <c:x val="0.15634518960744501"/>
          <c:y val="5.1583222958724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604289894385197E-2"/>
          <c:y val="8.6289067799109401E-2"/>
          <c:w val="0.91989096284960403"/>
          <c:h val="0.84914781089450797"/>
        </c:manualLayout>
      </c:layout>
      <c:scatterChart>
        <c:scatterStyle val="lineMarker"/>
        <c:varyColors val="0"/>
        <c:ser>
          <c:idx val="1"/>
          <c:order val="1"/>
          <c:tx>
            <c:v>EK mutations only</c:v>
          </c:tx>
          <c:spPr>
            <a:ln w="28575">
              <a:noFill/>
            </a:ln>
          </c:spPr>
          <c:xVal>
            <c:numRef>
              <c:f>'seq vs screen sorted'!$L$194:$L$314</c:f>
              <c:numCache>
                <c:formatCode>0.0</c:formatCode>
                <c:ptCount val="121"/>
                <c:pt idx="0">
                  <c:v>-0.43758385788030019</c:v>
                </c:pt>
                <c:pt idx="1">
                  <c:v>0.70835738763294565</c:v>
                </c:pt>
                <c:pt idx="2">
                  <c:v>0.46682812818089925</c:v>
                </c:pt>
                <c:pt idx="3">
                  <c:v>0.24317070437441002</c:v>
                </c:pt>
                <c:pt idx="4">
                  <c:v>0.1473709724763097</c:v>
                </c:pt>
                <c:pt idx="5">
                  <c:v>2.5496451572974914</c:v>
                </c:pt>
                <c:pt idx="6">
                  <c:v>0.32662037285324219</c:v>
                </c:pt>
                <c:pt idx="7">
                  <c:v>1.0922578510665941</c:v>
                </c:pt>
                <c:pt idx="8">
                  <c:v>0.69906240478531889</c:v>
                </c:pt>
                <c:pt idx="9">
                  <c:v>1.3417152294608381</c:v>
                </c:pt>
                <c:pt idx="10">
                  <c:v>0.2823073966775711</c:v>
                </c:pt>
                <c:pt idx="11">
                  <c:v>0.2933403796646199</c:v>
                </c:pt>
                <c:pt idx="12">
                  <c:v>-0.1162333065792498</c:v>
                </c:pt>
                <c:pt idx="13">
                  <c:v>0.63250090959703176</c:v>
                </c:pt>
                <c:pt idx="14">
                  <c:v>0.73803163364435553</c:v>
                </c:pt>
                <c:pt idx="15">
                  <c:v>-0.1055639149654688</c:v>
                </c:pt>
                <c:pt idx="16">
                  <c:v>0.24570981391503377</c:v>
                </c:pt>
                <c:pt idx="17">
                  <c:v>9.8516865585215996E-2</c:v>
                </c:pt>
                <c:pt idx="18">
                  <c:v>0.67756068365653821</c:v>
                </c:pt>
                <c:pt idx="19">
                  <c:v>0.6295288084616022</c:v>
                </c:pt>
                <c:pt idx="20">
                  <c:v>-4.6425130086466204E-2</c:v>
                </c:pt>
                <c:pt idx="21">
                  <c:v>0.789735637895149</c:v>
                </c:pt>
                <c:pt idx="22">
                  <c:v>0.1480800522880632</c:v>
                </c:pt>
                <c:pt idx="23">
                  <c:v>-0.1396812269010379</c:v>
                </c:pt>
                <c:pt idx="24">
                  <c:v>-0.17833966789864508</c:v>
                </c:pt>
                <c:pt idx="25">
                  <c:v>0.26702144057839683</c:v>
                </c:pt>
                <c:pt idx="26">
                  <c:v>0.24172236984381179</c:v>
                </c:pt>
                <c:pt idx="27">
                  <c:v>2.8557820704624426E-2</c:v>
                </c:pt>
                <c:pt idx="28">
                  <c:v>-0.59695035276761121</c:v>
                </c:pt>
                <c:pt idx="29">
                  <c:v>0.22740197062126244</c:v>
                </c:pt>
                <c:pt idx="30">
                  <c:v>8.5902784352632988E-2</c:v>
                </c:pt>
                <c:pt idx="31">
                  <c:v>0.27481981334303707</c:v>
                </c:pt>
                <c:pt idx="32">
                  <c:v>0.17712065225769025</c:v>
                </c:pt>
                <c:pt idx="33">
                  <c:v>0.94339630116550932</c:v>
                </c:pt>
                <c:pt idx="34">
                  <c:v>0.11421619987998755</c:v>
                </c:pt>
                <c:pt idx="35">
                  <c:v>0.42865095678938481</c:v>
                </c:pt>
                <c:pt idx="36">
                  <c:v>0.34941352411748117</c:v>
                </c:pt>
                <c:pt idx="37">
                  <c:v>0.82736364983875021</c:v>
                </c:pt>
                <c:pt idx="38">
                  <c:v>0.14506419859954534</c:v>
                </c:pt>
                <c:pt idx="39">
                  <c:v>0.15436521764948774</c:v>
                </c:pt>
                <c:pt idx="40">
                  <c:v>0.89001615226316444</c:v>
                </c:pt>
                <c:pt idx="41">
                  <c:v>0.10709975108371106</c:v>
                </c:pt>
                <c:pt idx="42">
                  <c:v>-0.10623829500568105</c:v>
                </c:pt>
                <c:pt idx="43">
                  <c:v>0.72677083884061622</c:v>
                </c:pt>
                <c:pt idx="44">
                  <c:v>0.40515928645811372</c:v>
                </c:pt>
                <c:pt idx="45">
                  <c:v>-0.30425870530534138</c:v>
                </c:pt>
                <c:pt idx="46">
                  <c:v>0.13761282380524165</c:v>
                </c:pt>
                <c:pt idx="47">
                  <c:v>0.20370964512220646</c:v>
                </c:pt>
                <c:pt idx="48">
                  <c:v>0.26903854723530696</c:v>
                </c:pt>
                <c:pt idx="49">
                  <c:v>0.48192549862569756</c:v>
                </c:pt>
                <c:pt idx="50">
                  <c:v>0.19764625652828793</c:v>
                </c:pt>
                <c:pt idx="51">
                  <c:v>0.27792316946706697</c:v>
                </c:pt>
                <c:pt idx="52">
                  <c:v>0.52540719206175357</c:v>
                </c:pt>
                <c:pt idx="53">
                  <c:v>-1.516452166956487</c:v>
                </c:pt>
                <c:pt idx="54">
                  <c:v>-1.6167024897956406E-2</c:v>
                </c:pt>
                <c:pt idx="55">
                  <c:v>-0.10937786043310327</c:v>
                </c:pt>
                <c:pt idx="56">
                  <c:v>0.38108677372395838</c:v>
                </c:pt>
                <c:pt idx="57">
                  <c:v>-0.50374555234957352</c:v>
                </c:pt>
                <c:pt idx="58">
                  <c:v>3.4689100751390534E-2</c:v>
                </c:pt>
                <c:pt idx="59">
                  <c:v>-2.2941832306763668</c:v>
                </c:pt>
                <c:pt idx="60">
                  <c:v>-1.4254259006745063</c:v>
                </c:pt>
                <c:pt idx="61">
                  <c:v>-0.21995964856615258</c:v>
                </c:pt>
                <c:pt idx="62">
                  <c:v>0.30602989632055699</c:v>
                </c:pt>
                <c:pt idx="63">
                  <c:v>-0.42663083424847992</c:v>
                </c:pt>
                <c:pt idx="64">
                  <c:v>3.9857841543617933E-2</c:v>
                </c:pt>
                <c:pt idx="65">
                  <c:v>-0.4706134099690289</c:v>
                </c:pt>
                <c:pt idx="66">
                  <c:v>-0.14810570008357171</c:v>
                </c:pt>
                <c:pt idx="67">
                  <c:v>0.15639891916772752</c:v>
                </c:pt>
                <c:pt idx="68">
                  <c:v>-0.56976908829144501</c:v>
                </c:pt>
                <c:pt idx="69">
                  <c:v>-0.2486822648671716</c:v>
                </c:pt>
                <c:pt idx="70">
                  <c:v>-0.78538485095422761</c:v>
                </c:pt>
                <c:pt idx="71">
                  <c:v>0.47365455718193594</c:v>
                </c:pt>
                <c:pt idx="72">
                  <c:v>-0.37047413716910427</c:v>
                </c:pt>
                <c:pt idx="73">
                  <c:v>-0.32332204372305973</c:v>
                </c:pt>
                <c:pt idx="74">
                  <c:v>-0.41359913787838121</c:v>
                </c:pt>
                <c:pt idx="75">
                  <c:v>-0.4593842366660652</c:v>
                </c:pt>
                <c:pt idx="76">
                  <c:v>-8.4116378750896059E-2</c:v>
                </c:pt>
                <c:pt idx="77">
                  <c:v>-0.22521243760195753</c:v>
                </c:pt>
                <c:pt idx="78">
                  <c:v>-0.55453817704501596</c:v>
                </c:pt>
                <c:pt idx="79">
                  <c:v>-0.15284482771602925</c:v>
                </c:pt>
                <c:pt idx="80">
                  <c:v>-0.61648706813643028</c:v>
                </c:pt>
                <c:pt idx="81">
                  <c:v>0.20188115779179316</c:v>
                </c:pt>
                <c:pt idx="82">
                  <c:v>-0.35238916181145052</c:v>
                </c:pt>
                <c:pt idx="83">
                  <c:v>0.18347290720433573</c:v>
                </c:pt>
                <c:pt idx="84">
                  <c:v>-1.5545874378154072</c:v>
                </c:pt>
                <c:pt idx="85">
                  <c:v>9.3463670550053557E-2</c:v>
                </c:pt>
                <c:pt idx="86">
                  <c:v>-1.5732265999439599</c:v>
                </c:pt>
                <c:pt idx="87">
                  <c:v>0.60616071495261126</c:v>
                </c:pt>
                <c:pt idx="88">
                  <c:v>-3.2139162561219559</c:v>
                </c:pt>
                <c:pt idx="89">
                  <c:v>-0.13717980286854115</c:v>
                </c:pt>
                <c:pt idx="90">
                  <c:v>0.34229371947826437</c:v>
                </c:pt>
                <c:pt idx="91">
                  <c:v>-0.30602216730291792</c:v>
                </c:pt>
                <c:pt idx="92">
                  <c:v>-0.10266317712752226</c:v>
                </c:pt>
                <c:pt idx="93">
                  <c:v>-0.34349445798598094</c:v>
                </c:pt>
                <c:pt idx="94">
                  <c:v>6.9707512496996915E-2</c:v>
                </c:pt>
                <c:pt idx="95">
                  <c:v>-0.83493842303839227</c:v>
                </c:pt>
                <c:pt idx="96">
                  <c:v>-1.4881681033966692</c:v>
                </c:pt>
                <c:pt idx="97">
                  <c:v>-0.22709667472408879</c:v>
                </c:pt>
                <c:pt idx="98">
                  <c:v>-0.18042487669728158</c:v>
                </c:pt>
                <c:pt idx="99">
                  <c:v>-0.29825431018084836</c:v>
                </c:pt>
                <c:pt idx="100">
                  <c:v>-0.81519088648816895</c:v>
                </c:pt>
                <c:pt idx="101">
                  <c:v>-0.51735221661663755</c:v>
                </c:pt>
                <c:pt idx="102">
                  <c:v>-0.46866687188794465</c:v>
                </c:pt>
                <c:pt idx="103">
                  <c:v>9.8340517375739678E-2</c:v>
                </c:pt>
                <c:pt idx="104">
                  <c:v>-0.59604679800305982</c:v>
                </c:pt>
                <c:pt idx="105">
                  <c:v>-0.43949815266079173</c:v>
                </c:pt>
                <c:pt idx="106">
                  <c:v>-0.18706588665588905</c:v>
                </c:pt>
                <c:pt idx="107">
                  <c:v>3.6428571425788689E-2</c:v>
                </c:pt>
                <c:pt idx="108">
                  <c:v>-0.27198583733846782</c:v>
                </c:pt>
                <c:pt idx="109">
                  <c:v>-0.17008004930307849</c:v>
                </c:pt>
                <c:pt idx="110">
                  <c:v>2.7145935949800901E-2</c:v>
                </c:pt>
                <c:pt idx="111">
                  <c:v>-9.7352216787208595E-3</c:v>
                </c:pt>
                <c:pt idx="112">
                  <c:v>-0.48941194578036262</c:v>
                </c:pt>
                <c:pt idx="113">
                  <c:v>-4.23029546669762E-3</c:v>
                </c:pt>
                <c:pt idx="114">
                  <c:v>1.5452586201587237E-2</c:v>
                </c:pt>
                <c:pt idx="115">
                  <c:v>-3.5301724132481761E-2</c:v>
                </c:pt>
                <c:pt idx="116">
                  <c:v>-0.22699507391277873</c:v>
                </c:pt>
                <c:pt idx="117">
                  <c:v>-4.3457512315162636E-2</c:v>
                </c:pt>
                <c:pt idx="118">
                  <c:v>3.2780172416335504E-2</c:v>
                </c:pt>
                <c:pt idx="119">
                  <c:v>4.5526477828575822E-2</c:v>
                </c:pt>
              </c:numCache>
            </c:numRef>
          </c:xVal>
          <c:yVal>
            <c:numRef>
              <c:f>'seq vs screen sorted'!$M$194:$M$314</c:f>
              <c:numCache>
                <c:formatCode>0.0</c:formatCode>
                <c:ptCount val="121"/>
                <c:pt idx="0">
                  <c:v>1.7957249485428628</c:v>
                </c:pt>
                <c:pt idx="1">
                  <c:v>2.1917870642038761</c:v>
                </c:pt>
                <c:pt idx="2">
                  <c:v>2.769828037108955</c:v>
                </c:pt>
                <c:pt idx="3">
                  <c:v>1.5809202111944232</c:v>
                </c:pt>
                <c:pt idx="4">
                  <c:v>1.7969030784522366</c:v>
                </c:pt>
                <c:pt idx="5">
                  <c:v>0.28261521063422679</c:v>
                </c:pt>
                <c:pt idx="6">
                  <c:v>1.0067686401359688</c:v>
                </c:pt>
                <c:pt idx="7">
                  <c:v>1.8244724667687038</c:v>
                </c:pt>
                <c:pt idx="8">
                  <c:v>1.5335616742996543</c:v>
                </c:pt>
                <c:pt idx="9">
                  <c:v>1.3336932788444771</c:v>
                </c:pt>
                <c:pt idx="10">
                  <c:v>1.1695982332481107</c:v>
                </c:pt>
                <c:pt idx="11">
                  <c:v>2.2206619865348207</c:v>
                </c:pt>
                <c:pt idx="12">
                  <c:v>1.2403432949962205</c:v>
                </c:pt>
                <c:pt idx="13">
                  <c:v>2.197326995658063</c:v>
                </c:pt>
                <c:pt idx="14">
                  <c:v>1.4502708894663519</c:v>
                </c:pt>
                <c:pt idx="15">
                  <c:v>2.2490172705364673</c:v>
                </c:pt>
                <c:pt idx="16">
                  <c:v>1.5437296662635291</c:v>
                </c:pt>
                <c:pt idx="17">
                  <c:v>1.6731636398750158</c:v>
                </c:pt>
                <c:pt idx="18">
                  <c:v>2.1528586710717184</c:v>
                </c:pt>
                <c:pt idx="19">
                  <c:v>0.79538949888623622</c:v>
                </c:pt>
                <c:pt idx="20">
                  <c:v>0.81024424400489825</c:v>
                </c:pt>
                <c:pt idx="21">
                  <c:v>2.1132860996740317</c:v>
                </c:pt>
                <c:pt idx="22">
                  <c:v>0.68433893524978306</c:v>
                </c:pt>
                <c:pt idx="23">
                  <c:v>2.7439893415018872</c:v>
                </c:pt>
                <c:pt idx="24">
                  <c:v>2.6860934840748749</c:v>
                </c:pt>
                <c:pt idx="25">
                  <c:v>0.96014733068632552</c:v>
                </c:pt>
                <c:pt idx="26">
                  <c:v>1.4398638347119221</c:v>
                </c:pt>
                <c:pt idx="27">
                  <c:v>2.9057395780755106</c:v>
                </c:pt>
                <c:pt idx="28">
                  <c:v>2.7914924599438447</c:v>
                </c:pt>
                <c:pt idx="29">
                  <c:v>1.5375899350285338</c:v>
                </c:pt>
                <c:pt idx="30">
                  <c:v>1.1222883678113813</c:v>
                </c:pt>
                <c:pt idx="31">
                  <c:v>0.97998658278643491</c:v>
                </c:pt>
                <c:pt idx="32">
                  <c:v>0.7970772459378479</c:v>
                </c:pt>
                <c:pt idx="33">
                  <c:v>2.2401533821322932</c:v>
                </c:pt>
                <c:pt idx="34">
                  <c:v>1.0088228532374064</c:v>
                </c:pt>
                <c:pt idx="35">
                  <c:v>1.6754712274725612</c:v>
                </c:pt>
                <c:pt idx="36">
                  <c:v>2.5467348758310457</c:v>
                </c:pt>
                <c:pt idx="37">
                  <c:v>1.0231221731201663</c:v>
                </c:pt>
                <c:pt idx="38">
                  <c:v>1.1177576502177728</c:v>
                </c:pt>
                <c:pt idx="39">
                  <c:v>0.53768536829115665</c:v>
                </c:pt>
                <c:pt idx="40">
                  <c:v>0.8471899995818255</c:v>
                </c:pt>
                <c:pt idx="41">
                  <c:v>1.7784981972986365</c:v>
                </c:pt>
                <c:pt idx="42">
                  <c:v>0.94410300393378588</c:v>
                </c:pt>
                <c:pt idx="43">
                  <c:v>0.78524011638688052</c:v>
                </c:pt>
                <c:pt idx="44">
                  <c:v>0.76271822227927166</c:v>
                </c:pt>
                <c:pt idx="45">
                  <c:v>0.78888329999242179</c:v>
                </c:pt>
                <c:pt idx="46">
                  <c:v>1.218018947671655</c:v>
                </c:pt>
                <c:pt idx="47">
                  <c:v>1.3008673987401032</c:v>
                </c:pt>
                <c:pt idx="48">
                  <c:v>0.9361567099022059</c:v>
                </c:pt>
                <c:pt idx="49">
                  <c:v>-0.18587971306334561</c:v>
                </c:pt>
                <c:pt idx="50">
                  <c:v>0.69898324879483686</c:v>
                </c:pt>
                <c:pt idx="51">
                  <c:v>0.51226467191426872</c:v>
                </c:pt>
                <c:pt idx="52">
                  <c:v>-0.14394229264095193</c:v>
                </c:pt>
                <c:pt idx="53">
                  <c:v>0.77324408960202273</c:v>
                </c:pt>
                <c:pt idx="54">
                  <c:v>-0.79462077983864576</c:v>
                </c:pt>
                <c:pt idx="55">
                  <c:v>1.4629998138815381E-2</c:v>
                </c:pt>
                <c:pt idx="56">
                  <c:v>0.24235981049779831</c:v>
                </c:pt>
                <c:pt idx="57">
                  <c:v>-1.4163713786237082</c:v>
                </c:pt>
                <c:pt idx="58">
                  <c:v>0.36150411319695985</c:v>
                </c:pt>
                <c:pt idx="59">
                  <c:v>-4.2366485756855354</c:v>
                </c:pt>
                <c:pt idx="60">
                  <c:v>-2.7772647148441281</c:v>
                </c:pt>
                <c:pt idx="61">
                  <c:v>2.0247230980793729E-2</c:v>
                </c:pt>
                <c:pt idx="62">
                  <c:v>0.65816240428580364</c:v>
                </c:pt>
                <c:pt idx="63">
                  <c:v>0.78896203340264748</c:v>
                </c:pt>
                <c:pt idx="64">
                  <c:v>0.71616848596234439</c:v>
                </c:pt>
                <c:pt idx="65">
                  <c:v>0.61550064173288166</c:v>
                </c:pt>
                <c:pt idx="66">
                  <c:v>-0.15665407235481799</c:v>
                </c:pt>
                <c:pt idx="67">
                  <c:v>0.255442349997971</c:v>
                </c:pt>
                <c:pt idx="68">
                  <c:v>-0.77027472568865973</c:v>
                </c:pt>
                <c:pt idx="69">
                  <c:v>-1.5215934060104499</c:v>
                </c:pt>
                <c:pt idx="70">
                  <c:v>-0.43582417444686872</c:v>
                </c:pt>
                <c:pt idx="71">
                  <c:v>0.40862637364480636</c:v>
                </c:pt>
                <c:pt idx="72">
                  <c:v>0.17307692363049987</c:v>
                </c:pt>
                <c:pt idx="73">
                  <c:v>-1.1184065934701346</c:v>
                </c:pt>
                <c:pt idx="74">
                  <c:v>-1.1573076923010208</c:v>
                </c:pt>
                <c:pt idx="75">
                  <c:v>1.1367032960176657</c:v>
                </c:pt>
                <c:pt idx="76">
                  <c:v>-0.52384615433620407</c:v>
                </c:pt>
                <c:pt idx="77">
                  <c:v>-0.18659340623384346</c:v>
                </c:pt>
                <c:pt idx="78">
                  <c:v>-1.8093956044558395</c:v>
                </c:pt>
                <c:pt idx="79">
                  <c:v>0.81807692306714652</c:v>
                </c:pt>
                <c:pt idx="80">
                  <c:v>-0.21346153831156345</c:v>
                </c:pt>
                <c:pt idx="81">
                  <c:v>0.14142857135056042</c:v>
                </c:pt>
                <c:pt idx="82">
                  <c:v>-0.32851648374120002</c:v>
                </c:pt>
                <c:pt idx="83">
                  <c:v>0.31994505494434478</c:v>
                </c:pt>
                <c:pt idx="84">
                  <c:v>-3.8489010988805088</c:v>
                </c:pt>
                <c:pt idx="85">
                  <c:v>0.5820329668517521</c:v>
                </c:pt>
                <c:pt idx="86">
                  <c:v>-3.2797252741103784</c:v>
                </c:pt>
                <c:pt idx="87">
                  <c:v>-0.28302197803625884</c:v>
                </c:pt>
                <c:pt idx="88">
                  <c:v>-3.9939560441101984</c:v>
                </c:pt>
                <c:pt idx="89">
                  <c:v>-0.96148351659325038</c:v>
                </c:pt>
                <c:pt idx="90">
                  <c:v>-0.70285714290856049</c:v>
                </c:pt>
                <c:pt idx="91">
                  <c:v>-0.54445054944882632</c:v>
                </c:pt>
                <c:pt idx="92">
                  <c:v>-3.1318681151329519E-2</c:v>
                </c:pt>
                <c:pt idx="93">
                  <c:v>-0.1122527470860949</c:v>
                </c:pt>
                <c:pt idx="94">
                  <c:v>7.1373626208571128E-2</c:v>
                </c:pt>
                <c:pt idx="95">
                  <c:v>-0.4457142856374896</c:v>
                </c:pt>
                <c:pt idx="96">
                  <c:v>-1.0938461539337085</c:v>
                </c:pt>
                <c:pt idx="97">
                  <c:v>-1.0933516480779131</c:v>
                </c:pt>
                <c:pt idx="98">
                  <c:v>0.17950549451849596</c:v>
                </c:pt>
                <c:pt idx="99">
                  <c:v>1.3880769228693577</c:v>
                </c:pt>
                <c:pt idx="100">
                  <c:v>-0.81543956035357357</c:v>
                </c:pt>
                <c:pt idx="101">
                  <c:v>-1.001868131886013</c:v>
                </c:pt>
                <c:pt idx="102">
                  <c:v>-0.42840659345255061</c:v>
                </c:pt>
                <c:pt idx="103">
                  <c:v>-0.39923076922135847</c:v>
                </c:pt>
                <c:pt idx="104">
                  <c:v>0.25252747257079633</c:v>
                </c:pt>
                <c:pt idx="105">
                  <c:v>-0.61434065937576943</c:v>
                </c:pt>
                <c:pt idx="106">
                  <c:v>-0.24428571423069539</c:v>
                </c:pt>
                <c:pt idx="107">
                  <c:v>6.5274725272061185E-2</c:v>
                </c:pt>
                <c:pt idx="108">
                  <c:v>0.14043956052963535</c:v>
                </c:pt>
                <c:pt idx="109">
                  <c:v>-0.26472527477258223</c:v>
                </c:pt>
                <c:pt idx="110">
                  <c:v>9.8241758233185789E-2</c:v>
                </c:pt>
                <c:pt idx="111">
                  <c:v>8.1428571420368023E-2</c:v>
                </c:pt>
                <c:pt idx="112">
                  <c:v>-0.68126373624454473</c:v>
                </c:pt>
                <c:pt idx="113">
                  <c:v>-0.5187362637783719</c:v>
                </c:pt>
                <c:pt idx="114">
                  <c:v>7.6153846146808424E-2</c:v>
                </c:pt>
                <c:pt idx="115">
                  <c:v>6.461538460755023E-2</c:v>
                </c:pt>
                <c:pt idx="116">
                  <c:v>-0.11439560443636038</c:v>
                </c:pt>
                <c:pt idx="117">
                  <c:v>8.2417582400607994E-3</c:v>
                </c:pt>
                <c:pt idx="118">
                  <c:v>1.4999999998854166E-2</c:v>
                </c:pt>
                <c:pt idx="119">
                  <c:v>4.1373626370618428E-2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5-EB43-BE5F-08993E845E31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'seq vs screen sorted'!$L$2:$L$168</c:f>
              <c:numCache>
                <c:formatCode>0.0</c:formatCode>
                <c:ptCount val="167"/>
                <c:pt idx="0">
                  <c:v>-1.9072270172168411</c:v>
                </c:pt>
                <c:pt idx="1">
                  <c:v>-3.2714846674305798E-2</c:v>
                </c:pt>
                <c:pt idx="2">
                  <c:v>-0.12906679217208272</c:v>
                </c:pt>
                <c:pt idx="3">
                  <c:v>0.28760869199435124</c:v>
                </c:pt>
                <c:pt idx="4">
                  <c:v>-0.47550432167903622</c:v>
                </c:pt>
                <c:pt idx="5">
                  <c:v>-0.92754153191275557</c:v>
                </c:pt>
                <c:pt idx="6">
                  <c:v>0.16711274073740956</c:v>
                </c:pt>
                <c:pt idx="7">
                  <c:v>-0.39492160443138746</c:v>
                </c:pt>
                <c:pt idx="8">
                  <c:v>-0.27826292610918368</c:v>
                </c:pt>
                <c:pt idx="9">
                  <c:v>-0.14091005217443886</c:v>
                </c:pt>
                <c:pt idx="10">
                  <c:v>-0.79363846841344521</c:v>
                </c:pt>
                <c:pt idx="11">
                  <c:v>-0.49498011260742425</c:v>
                </c:pt>
                <c:pt idx="12">
                  <c:v>-0.31627152771313449</c:v>
                </c:pt>
                <c:pt idx="13">
                  <c:v>0.58678055076939617</c:v>
                </c:pt>
                <c:pt idx="14">
                  <c:v>-0.26368409202180532</c:v>
                </c:pt>
                <c:pt idx="15">
                  <c:v>1.8453451860413139E-2</c:v>
                </c:pt>
                <c:pt idx="16">
                  <c:v>-0.30028756171586757</c:v>
                </c:pt>
                <c:pt idx="17">
                  <c:v>0.3589203354025674</c:v>
                </c:pt>
                <c:pt idx="18">
                  <c:v>-0.66860034512059441</c:v>
                </c:pt>
                <c:pt idx="19">
                  <c:v>-0.41296892166203392</c:v>
                </c:pt>
                <c:pt idx="20">
                  <c:v>-0.34219412197078047</c:v>
                </c:pt>
                <c:pt idx="21">
                  <c:v>-0.61854774943958124</c:v>
                </c:pt>
                <c:pt idx="22">
                  <c:v>-0.73288165634675839</c:v>
                </c:pt>
                <c:pt idx="23">
                  <c:v>-0.20554148188466947</c:v>
                </c:pt>
                <c:pt idx="24">
                  <c:v>0.21346344182338861</c:v>
                </c:pt>
                <c:pt idx="25">
                  <c:v>-7.5951848829833232E-3</c:v>
                </c:pt>
                <c:pt idx="26">
                  <c:v>0.16778963165736405</c:v>
                </c:pt>
                <c:pt idx="27">
                  <c:v>-0.68709114077988698</c:v>
                </c:pt>
                <c:pt idx="28">
                  <c:v>-0.7099560563259526</c:v>
                </c:pt>
                <c:pt idx="29">
                  <c:v>2.742109207696708E-2</c:v>
                </c:pt>
                <c:pt idx="30">
                  <c:v>3.9829205580623389E-2</c:v>
                </c:pt>
                <c:pt idx="31">
                  <c:v>0.42814528742100255</c:v>
                </c:pt>
                <c:pt idx="32">
                  <c:v>-0.12449194255767021</c:v>
                </c:pt>
                <c:pt idx="33">
                  <c:v>-1.2639564036031268</c:v>
                </c:pt>
                <c:pt idx="34">
                  <c:v>-0.81281082453463371</c:v>
                </c:pt>
                <c:pt idx="35">
                  <c:v>7.7128238960136306E-2</c:v>
                </c:pt>
                <c:pt idx="36">
                  <c:v>0.46630327209042344</c:v>
                </c:pt>
                <c:pt idx="37">
                  <c:v>-0.48374372097798313</c:v>
                </c:pt>
                <c:pt idx="38">
                  <c:v>0.3865608337136589</c:v>
                </c:pt>
                <c:pt idx="39">
                  <c:v>-8.224927014770278E-2</c:v>
                </c:pt>
                <c:pt idx="40">
                  <c:v>0.62342603469904256</c:v>
                </c:pt>
                <c:pt idx="41">
                  <c:v>-0.36973191894317692</c:v>
                </c:pt>
                <c:pt idx="42">
                  <c:v>7.5485027948720251E-2</c:v>
                </c:pt>
                <c:pt idx="43">
                  <c:v>-5.2372697669671675E-2</c:v>
                </c:pt>
                <c:pt idx="44">
                  <c:v>0.11671002933094099</c:v>
                </c:pt>
                <c:pt idx="45">
                  <c:v>-0.67538325962290147</c:v>
                </c:pt>
                <c:pt idx="46">
                  <c:v>-0.11140226930010172</c:v>
                </c:pt>
                <c:pt idx="47">
                  <c:v>-0.84600182987341732</c:v>
                </c:pt>
                <c:pt idx="48">
                  <c:v>-0.66961334640458148</c:v>
                </c:pt>
                <c:pt idx="49">
                  <c:v>-0.35000871320947802</c:v>
                </c:pt>
                <c:pt idx="50">
                  <c:v>-0.79722365684211027</c:v>
                </c:pt>
                <c:pt idx="51">
                  <c:v>-0.44280348056834506</c:v>
                </c:pt>
                <c:pt idx="52">
                  <c:v>9.7005496103133616E-3</c:v>
                </c:pt>
                <c:pt idx="53">
                  <c:v>-0.84761703169215807</c:v>
                </c:pt>
                <c:pt idx="54">
                  <c:v>-1.6250988103381747</c:v>
                </c:pt>
                <c:pt idx="55">
                  <c:v>-0.13873466467789553</c:v>
                </c:pt>
                <c:pt idx="56">
                  <c:v>-0.39533707531409989</c:v>
                </c:pt>
                <c:pt idx="57">
                  <c:v>-1.3996240526516348</c:v>
                </c:pt>
                <c:pt idx="58">
                  <c:v>-0.99319063038337352</c:v>
                </c:pt>
                <c:pt idx="59">
                  <c:v>-1.1055312111605049</c:v>
                </c:pt>
                <c:pt idx="60">
                  <c:v>-0.80766645264250059</c:v>
                </c:pt>
                <c:pt idx="61">
                  <c:v>8.5909150313964816E-2</c:v>
                </c:pt>
                <c:pt idx="62">
                  <c:v>0.10150098652473451</c:v>
                </c:pt>
                <c:pt idx="63">
                  <c:v>-0.11031457481526408</c:v>
                </c:pt>
                <c:pt idx="64">
                  <c:v>0.17385364270791315</c:v>
                </c:pt>
                <c:pt idx="65">
                  <c:v>-3.0833556356798394E-2</c:v>
                </c:pt>
                <c:pt idx="66">
                  <c:v>0.81042070073487782</c:v>
                </c:pt>
                <c:pt idx="67">
                  <c:v>-0.56561486493661572</c:v>
                </c:pt>
                <c:pt idx="68">
                  <c:v>-0.16051188517554482</c:v>
                </c:pt>
                <c:pt idx="69">
                  <c:v>-0.33241888171849454</c:v>
                </c:pt>
                <c:pt idx="70">
                  <c:v>-0.28469572505927188</c:v>
                </c:pt>
                <c:pt idx="71">
                  <c:v>4.3736501082944308E-2</c:v>
                </c:pt>
                <c:pt idx="72">
                  <c:v>-1.0452225489993352</c:v>
                </c:pt>
                <c:pt idx="73">
                  <c:v>-7.5415004246440154E-2</c:v>
                </c:pt>
                <c:pt idx="74">
                  <c:v>8.1539701692491251E-2</c:v>
                </c:pt>
                <c:pt idx="75">
                  <c:v>0.135023434624019</c:v>
                </c:pt>
                <c:pt idx="76">
                  <c:v>-8.7608380393176061E-2</c:v>
                </c:pt>
                <c:pt idx="77">
                  <c:v>1.4471464636126863E-3</c:v>
                </c:pt>
                <c:pt idx="78">
                  <c:v>-0.28456034751367143</c:v>
                </c:pt>
                <c:pt idx="79">
                  <c:v>-0.82610123050947593</c:v>
                </c:pt>
                <c:pt idx="80">
                  <c:v>-1.1729355593750057</c:v>
                </c:pt>
                <c:pt idx="81">
                  <c:v>-0.40976652643666789</c:v>
                </c:pt>
                <c:pt idx="82">
                  <c:v>-1.2831380972050788</c:v>
                </c:pt>
                <c:pt idx="83">
                  <c:v>-1.5040660142669418</c:v>
                </c:pt>
                <c:pt idx="84">
                  <c:v>-0.82706755148190814</c:v>
                </c:pt>
                <c:pt idx="85">
                  <c:v>-0.78496959362121865</c:v>
                </c:pt>
                <c:pt idx="86">
                  <c:v>-1.2709696917747415</c:v>
                </c:pt>
                <c:pt idx="87">
                  <c:v>-0.45103113969319431</c:v>
                </c:pt>
                <c:pt idx="88">
                  <c:v>-0.71580848834144861</c:v>
                </c:pt>
                <c:pt idx="89">
                  <c:v>-1.7233207420896237</c:v>
                </c:pt>
                <c:pt idx="90">
                  <c:v>-0.56866516979123238</c:v>
                </c:pt>
                <c:pt idx="91">
                  <c:v>-0.86886572504858384</c:v>
                </c:pt>
                <c:pt idx="92">
                  <c:v>-0.95621102833335048</c:v>
                </c:pt>
                <c:pt idx="93">
                  <c:v>-0.39690918900889471</c:v>
                </c:pt>
                <c:pt idx="94">
                  <c:v>-1.8522376706236443</c:v>
                </c:pt>
                <c:pt idx="95">
                  <c:v>-1.8380469487175781</c:v>
                </c:pt>
                <c:pt idx="96">
                  <c:v>-0.96306742002181567</c:v>
                </c:pt>
                <c:pt idx="97">
                  <c:v>0.65976250475843212</c:v>
                </c:pt>
                <c:pt idx="98">
                  <c:v>-0.5250544938586077</c:v>
                </c:pt>
                <c:pt idx="99">
                  <c:v>-0.97805321643828069</c:v>
                </c:pt>
                <c:pt idx="100">
                  <c:v>-1.2660954002691978</c:v>
                </c:pt>
                <c:pt idx="101">
                  <c:v>-1.0849347707196979</c:v>
                </c:pt>
                <c:pt idx="102">
                  <c:v>-1.1297983575629034</c:v>
                </c:pt>
                <c:pt idx="103">
                  <c:v>3.4956434988125284E-2</c:v>
                </c:pt>
                <c:pt idx="104">
                  <c:v>-1.3677296938828967</c:v>
                </c:pt>
                <c:pt idx="105">
                  <c:v>-1.1071309463492414</c:v>
                </c:pt>
                <c:pt idx="106">
                  <c:v>-0.90577522657752763</c:v>
                </c:pt>
                <c:pt idx="107">
                  <c:v>-0.17507362658089898</c:v>
                </c:pt>
                <c:pt idx="108">
                  <c:v>-1.3602602448700134</c:v>
                </c:pt>
                <c:pt idx="109">
                  <c:v>-3.1061468247695956E-2</c:v>
                </c:pt>
                <c:pt idx="110">
                  <c:v>-1.5795944530268464</c:v>
                </c:pt>
                <c:pt idx="111">
                  <c:v>-4.116803595704579</c:v>
                </c:pt>
                <c:pt idx="112">
                  <c:v>-0.86886795842709974</c:v>
                </c:pt>
                <c:pt idx="113">
                  <c:v>5.3700963395972412E-2</c:v>
                </c:pt>
                <c:pt idx="114">
                  <c:v>-0.85462140171717182</c:v>
                </c:pt>
                <c:pt idx="115">
                  <c:v>-1.8184760799340647</c:v>
                </c:pt>
                <c:pt idx="116">
                  <c:v>-0.56617163178278673</c:v>
                </c:pt>
                <c:pt idx="117">
                  <c:v>0.44522553918537977</c:v>
                </c:pt>
                <c:pt idx="118">
                  <c:v>-0.57756508050603106</c:v>
                </c:pt>
                <c:pt idx="119">
                  <c:v>2.3164332950704081E-2</c:v>
                </c:pt>
                <c:pt idx="120">
                  <c:v>-0.28421086767388393</c:v>
                </c:pt>
                <c:pt idx="121">
                  <c:v>0.28426893471649572</c:v>
                </c:pt>
                <c:pt idx="122">
                  <c:v>-0.54409047478346739</c:v>
                </c:pt>
                <c:pt idx="123">
                  <c:v>-0.67736244116536648</c:v>
                </c:pt>
                <c:pt idx="124">
                  <c:v>-0.26646576488396145</c:v>
                </c:pt>
                <c:pt idx="125">
                  <c:v>-0.16056130150596082</c:v>
                </c:pt>
                <c:pt idx="126">
                  <c:v>-3.3326087002986338E-2</c:v>
                </c:pt>
                <c:pt idx="127">
                  <c:v>-0.29972485053730646</c:v>
                </c:pt>
                <c:pt idx="128">
                  <c:v>-0.5610807045114341</c:v>
                </c:pt>
                <c:pt idx="129">
                  <c:v>-0.38655536571348459</c:v>
                </c:pt>
                <c:pt idx="130">
                  <c:v>-0.13990502296196938</c:v>
                </c:pt>
                <c:pt idx="131">
                  <c:v>-0.74496602344049156</c:v>
                </c:pt>
                <c:pt idx="132">
                  <c:v>-0.1482052783301715</c:v>
                </c:pt>
                <c:pt idx="133">
                  <c:v>-6.8238972313131141E-2</c:v>
                </c:pt>
                <c:pt idx="134">
                  <c:v>-0.75882285915793601</c:v>
                </c:pt>
                <c:pt idx="135">
                  <c:v>0.24942528382472751</c:v>
                </c:pt>
                <c:pt idx="136">
                  <c:v>0.13343835057484887</c:v>
                </c:pt>
                <c:pt idx="137">
                  <c:v>-0.47532108185189803</c:v>
                </c:pt>
                <c:pt idx="138">
                  <c:v>-0.70748031654547316</c:v>
                </c:pt>
                <c:pt idx="139">
                  <c:v>-0.69197638260961569</c:v>
                </c:pt>
                <c:pt idx="140">
                  <c:v>0.14818406064100542</c:v>
                </c:pt>
                <c:pt idx="141">
                  <c:v>-0.34735779539612288</c:v>
                </c:pt>
                <c:pt idx="142">
                  <c:v>-0.43829097839353692</c:v>
                </c:pt>
                <c:pt idx="143">
                  <c:v>0.26271708155186313</c:v>
                </c:pt>
                <c:pt idx="144">
                  <c:v>-1.7573637356549827</c:v>
                </c:pt>
                <c:pt idx="145">
                  <c:v>-8.5071750139448787E-2</c:v>
                </c:pt>
                <c:pt idx="146">
                  <c:v>0.23696094337780438</c:v>
                </c:pt>
                <c:pt idx="147">
                  <c:v>0.31291949807117453</c:v>
                </c:pt>
                <c:pt idx="148">
                  <c:v>-0.26630831286892098</c:v>
                </c:pt>
                <c:pt idx="149">
                  <c:v>-8.1730654715349349E-2</c:v>
                </c:pt>
                <c:pt idx="150">
                  <c:v>-0.6577379710091138</c:v>
                </c:pt>
                <c:pt idx="151">
                  <c:v>-0.41268000865599253</c:v>
                </c:pt>
                <c:pt idx="152">
                  <c:v>-8.1282867563621464E-2</c:v>
                </c:pt>
                <c:pt idx="153">
                  <c:v>-0.12163173213175738</c:v>
                </c:pt>
                <c:pt idx="154">
                  <c:v>-0.2102801964237252</c:v>
                </c:pt>
                <c:pt idx="155">
                  <c:v>-0.56343019135030037</c:v>
                </c:pt>
                <c:pt idx="156">
                  <c:v>-0.66211310899243192</c:v>
                </c:pt>
                <c:pt idx="157">
                  <c:v>-0.15607449576835336</c:v>
                </c:pt>
                <c:pt idx="158">
                  <c:v>-1.811594003911742</c:v>
                </c:pt>
                <c:pt idx="159">
                  <c:v>5.287908933935781E-2</c:v>
                </c:pt>
                <c:pt idx="160">
                  <c:v>-0.85296202076210081</c:v>
                </c:pt>
                <c:pt idx="161">
                  <c:v>-0.68835500114239156</c:v>
                </c:pt>
                <c:pt idx="162">
                  <c:v>-0.31642586170854281</c:v>
                </c:pt>
                <c:pt idx="163">
                  <c:v>8.8564713679119667E-2</c:v>
                </c:pt>
                <c:pt idx="164">
                  <c:v>-0.12287012612309178</c:v>
                </c:pt>
                <c:pt idx="165">
                  <c:v>-1.1098645711970306E-2</c:v>
                </c:pt>
                <c:pt idx="166">
                  <c:v>3.2613647880921748E-2</c:v>
                </c:pt>
              </c:numCache>
            </c:numRef>
          </c:xVal>
          <c:yVal>
            <c:numRef>
              <c:f>'seq vs screen sorted'!$M$2:$M$168</c:f>
              <c:numCache>
                <c:formatCode>0.0</c:formatCode>
                <c:ptCount val="167"/>
                <c:pt idx="0">
                  <c:v>4.9791329009376319</c:v>
                </c:pt>
                <c:pt idx="1">
                  <c:v>-0.4198843220035674</c:v>
                </c:pt>
                <c:pt idx="2">
                  <c:v>-0.64859989993528311</c:v>
                </c:pt>
                <c:pt idx="3">
                  <c:v>-0.8306017112259042</c:v>
                </c:pt>
                <c:pt idx="4">
                  <c:v>1.4063329837803589</c:v>
                </c:pt>
                <c:pt idx="5">
                  <c:v>-1.1910919486162186</c:v>
                </c:pt>
                <c:pt idx="6">
                  <c:v>0.31279429789659963</c:v>
                </c:pt>
                <c:pt idx="7">
                  <c:v>-0.60536617198032094</c:v>
                </c:pt>
                <c:pt idx="8">
                  <c:v>-3.525510179323732E-2</c:v>
                </c:pt>
                <c:pt idx="9">
                  <c:v>-0.13184741114363807</c:v>
                </c:pt>
                <c:pt idx="10">
                  <c:v>-1.3985453354275847</c:v>
                </c:pt>
                <c:pt idx="11">
                  <c:v>2.7040390292247403</c:v>
                </c:pt>
                <c:pt idx="12">
                  <c:v>2.8527743300075725</c:v>
                </c:pt>
                <c:pt idx="13">
                  <c:v>0.2878338069106483</c:v>
                </c:pt>
                <c:pt idx="14">
                  <c:v>-0.13728876183205907</c:v>
                </c:pt>
                <c:pt idx="15">
                  <c:v>1.2615779009690791</c:v>
                </c:pt>
                <c:pt idx="16">
                  <c:v>-0.70741802097260598</c:v>
                </c:pt>
                <c:pt idx="17">
                  <c:v>1.2295330546535754E-2</c:v>
                </c:pt>
                <c:pt idx="18">
                  <c:v>0.95963295822056205</c:v>
                </c:pt>
                <c:pt idx="19">
                  <c:v>-0.69482864519599974</c:v>
                </c:pt>
                <c:pt idx="20">
                  <c:v>7.665483813696583E-2</c:v>
                </c:pt>
                <c:pt idx="21">
                  <c:v>-0.59164608672709962</c:v>
                </c:pt>
                <c:pt idx="22">
                  <c:v>0.74617135194850981</c:v>
                </c:pt>
                <c:pt idx="23">
                  <c:v>-0.16156415825612647</c:v>
                </c:pt>
                <c:pt idx="24">
                  <c:v>-0.26786298898767807</c:v>
                </c:pt>
                <c:pt idx="25">
                  <c:v>1.760936256062496E-2</c:v>
                </c:pt>
                <c:pt idx="26">
                  <c:v>0.32627793433485908</c:v>
                </c:pt>
                <c:pt idx="27">
                  <c:v>3.3151860687983676</c:v>
                </c:pt>
                <c:pt idx="28">
                  <c:v>-1.2832402356513162</c:v>
                </c:pt>
                <c:pt idx="29">
                  <c:v>-4.9551151622886369E-2</c:v>
                </c:pt>
                <c:pt idx="30">
                  <c:v>-0.15198798764741492</c:v>
                </c:pt>
                <c:pt idx="31">
                  <c:v>-0.17505992057809938</c:v>
                </c:pt>
                <c:pt idx="32">
                  <c:v>-0.32253416377504013</c:v>
                </c:pt>
                <c:pt idx="33">
                  <c:v>3.1881858530195126</c:v>
                </c:pt>
                <c:pt idx="34">
                  <c:v>3.2259600421354477</c:v>
                </c:pt>
                <c:pt idx="35">
                  <c:v>1.9973849130542135E-2</c:v>
                </c:pt>
                <c:pt idx="36">
                  <c:v>-0.26899066774151548</c:v>
                </c:pt>
                <c:pt idx="37">
                  <c:v>1.6914718832415132</c:v>
                </c:pt>
                <c:pt idx="38">
                  <c:v>0.18860721648273915</c:v>
                </c:pt>
                <c:pt idx="39">
                  <c:v>7.1331711335942488E-2</c:v>
                </c:pt>
                <c:pt idx="40">
                  <c:v>1.8525055482616239</c:v>
                </c:pt>
                <c:pt idx="41">
                  <c:v>1.3673280491890698</c:v>
                </c:pt>
                <c:pt idx="42">
                  <c:v>0.71756712526207767</c:v>
                </c:pt>
                <c:pt idx="43">
                  <c:v>0.18419653940624714</c:v>
                </c:pt>
                <c:pt idx="44">
                  <c:v>-0.48408922806480825</c:v>
                </c:pt>
                <c:pt idx="45">
                  <c:v>0.27729365305821574</c:v>
                </c:pt>
                <c:pt idx="46">
                  <c:v>-0.2503748822489073</c:v>
                </c:pt>
                <c:pt idx="47">
                  <c:v>2.512855126851405</c:v>
                </c:pt>
                <c:pt idx="48">
                  <c:v>2.0655457931015038</c:v>
                </c:pt>
                <c:pt idx="49">
                  <c:v>1.353674655481095</c:v>
                </c:pt>
                <c:pt idx="50">
                  <c:v>0.43684496772243375</c:v>
                </c:pt>
                <c:pt idx="51">
                  <c:v>-0.55158016416131916</c:v>
                </c:pt>
                <c:pt idx="52">
                  <c:v>0.12132847770867622</c:v>
                </c:pt>
                <c:pt idx="53">
                  <c:v>0.15678668339026025</c:v>
                </c:pt>
                <c:pt idx="54">
                  <c:v>3.1125768454476885</c:v>
                </c:pt>
                <c:pt idx="55">
                  <c:v>-0.97699374752689383</c:v>
                </c:pt>
                <c:pt idx="56">
                  <c:v>2.0552724015204822</c:v>
                </c:pt>
                <c:pt idx="57">
                  <c:v>2.9200864160983473</c:v>
                </c:pt>
                <c:pt idx="58">
                  <c:v>0.98415996065011102</c:v>
                </c:pt>
                <c:pt idx="59">
                  <c:v>1.0987739016574851</c:v>
                </c:pt>
                <c:pt idx="60">
                  <c:v>3.094494585284421</c:v>
                </c:pt>
                <c:pt idx="61">
                  <c:v>0.11147038731873812</c:v>
                </c:pt>
                <c:pt idx="62">
                  <c:v>5.9081851683863377E-3</c:v>
                </c:pt>
                <c:pt idx="63">
                  <c:v>-0.65296207519205163</c:v>
                </c:pt>
                <c:pt idx="64">
                  <c:v>-0.7083850353881409</c:v>
                </c:pt>
                <c:pt idx="65">
                  <c:v>-4.4149209202664956E-2</c:v>
                </c:pt>
                <c:pt idx="66">
                  <c:v>1.700999552447799</c:v>
                </c:pt>
                <c:pt idx="67">
                  <c:v>1.4044292697424092</c:v>
                </c:pt>
                <c:pt idx="68">
                  <c:v>-0.34511804243449218</c:v>
                </c:pt>
                <c:pt idx="69">
                  <c:v>-0.99420296578015777</c:v>
                </c:pt>
                <c:pt idx="70">
                  <c:v>1.2434713896285738</c:v>
                </c:pt>
                <c:pt idx="71">
                  <c:v>5.4698457219309458E-2</c:v>
                </c:pt>
                <c:pt idx="72">
                  <c:v>2.4569168303990319</c:v>
                </c:pt>
                <c:pt idx="73">
                  <c:v>-0.24057135708407729</c:v>
                </c:pt>
                <c:pt idx="74">
                  <c:v>-0.45523945978239438</c:v>
                </c:pt>
                <c:pt idx="75">
                  <c:v>-0.14704984809652366</c:v>
                </c:pt>
                <c:pt idx="76">
                  <c:v>6.0206498427270549E-2</c:v>
                </c:pt>
                <c:pt idx="77">
                  <c:v>-0.18521508745252582</c:v>
                </c:pt>
                <c:pt idx="78">
                  <c:v>0.15872071166903834</c:v>
                </c:pt>
                <c:pt idx="79">
                  <c:v>3.6691618404342208</c:v>
                </c:pt>
                <c:pt idx="80">
                  <c:v>4.1315675135525005</c:v>
                </c:pt>
                <c:pt idx="81">
                  <c:v>2.202807272662187</c:v>
                </c:pt>
                <c:pt idx="82">
                  <c:v>4.4767916541124109</c:v>
                </c:pt>
                <c:pt idx="83">
                  <c:v>3.7530768640208834</c:v>
                </c:pt>
                <c:pt idx="84">
                  <c:v>3.411444923523093</c:v>
                </c:pt>
                <c:pt idx="85">
                  <c:v>3.3897158985361244</c:v>
                </c:pt>
                <c:pt idx="86">
                  <c:v>1.0389458707311503</c:v>
                </c:pt>
                <c:pt idx="87">
                  <c:v>2.9484109902483246</c:v>
                </c:pt>
                <c:pt idx="88">
                  <c:v>2.6575156296326385</c:v>
                </c:pt>
                <c:pt idx="89">
                  <c:v>3.4687006046009259</c:v>
                </c:pt>
                <c:pt idx="90">
                  <c:v>3.3747760713730712</c:v>
                </c:pt>
                <c:pt idx="91">
                  <c:v>3.7458507489037363</c:v>
                </c:pt>
                <c:pt idx="92">
                  <c:v>3.7906692368102322</c:v>
                </c:pt>
                <c:pt idx="93">
                  <c:v>2.304625205653152</c:v>
                </c:pt>
                <c:pt idx="94">
                  <c:v>0.88668815140705703</c:v>
                </c:pt>
                <c:pt idx="95">
                  <c:v>3.3063990643147241</c:v>
                </c:pt>
                <c:pt idx="96">
                  <c:v>2.2567112480932332</c:v>
                </c:pt>
                <c:pt idx="97">
                  <c:v>0.9391465265822867</c:v>
                </c:pt>
                <c:pt idx="98">
                  <c:v>3.1448285854936588</c:v>
                </c:pt>
                <c:pt idx="99">
                  <c:v>3.6563652561159738</c:v>
                </c:pt>
                <c:pt idx="100">
                  <c:v>4.3379882492690198</c:v>
                </c:pt>
                <c:pt idx="101">
                  <c:v>3.4431201491835237</c:v>
                </c:pt>
                <c:pt idx="102">
                  <c:v>2.1597241741927218</c:v>
                </c:pt>
                <c:pt idx="103">
                  <c:v>2.9224946427343594</c:v>
                </c:pt>
                <c:pt idx="104">
                  <c:v>3.5534572680345038</c:v>
                </c:pt>
                <c:pt idx="105">
                  <c:v>2.8108732296795162</c:v>
                </c:pt>
                <c:pt idx="106">
                  <c:v>3.5343773042816387</c:v>
                </c:pt>
                <c:pt idx="107">
                  <c:v>0.91980970402657691</c:v>
                </c:pt>
                <c:pt idx="108">
                  <c:v>-0.37854991477741473</c:v>
                </c:pt>
                <c:pt idx="109">
                  <c:v>2.4990867265821364</c:v>
                </c:pt>
                <c:pt idx="110">
                  <c:v>4.2123845228153458</c:v>
                </c:pt>
                <c:pt idx="111">
                  <c:v>0.605592925754741</c:v>
                </c:pt>
                <c:pt idx="112">
                  <c:v>0.20145596900106844</c:v>
                </c:pt>
                <c:pt idx="113">
                  <c:v>0.82817713928294623</c:v>
                </c:pt>
                <c:pt idx="114">
                  <c:v>2.6217069445263959</c:v>
                </c:pt>
                <c:pt idx="115">
                  <c:v>-3.7496048339037387</c:v>
                </c:pt>
                <c:pt idx="116">
                  <c:v>2.3052508866638064</c:v>
                </c:pt>
                <c:pt idx="117">
                  <c:v>0.42068126744758871</c:v>
                </c:pt>
                <c:pt idx="118">
                  <c:v>1.8245503882107235</c:v>
                </c:pt>
                <c:pt idx="119">
                  <c:v>0.65945414300856098</c:v>
                </c:pt>
                <c:pt idx="120">
                  <c:v>0.74684525188835549</c:v>
                </c:pt>
                <c:pt idx="121">
                  <c:v>-2.6983297842884113E-2</c:v>
                </c:pt>
                <c:pt idx="122">
                  <c:v>-5.3643875966649324E-2</c:v>
                </c:pt>
                <c:pt idx="123">
                  <c:v>-0.47807264098428037</c:v>
                </c:pt>
                <c:pt idx="124">
                  <c:v>-2.6818645336136537E-2</c:v>
                </c:pt>
                <c:pt idx="125">
                  <c:v>1.4408237897235703</c:v>
                </c:pt>
                <c:pt idx="126">
                  <c:v>0.18686114777357066</c:v>
                </c:pt>
                <c:pt idx="127">
                  <c:v>0.68284801102573289</c:v>
                </c:pt>
                <c:pt idx="128">
                  <c:v>0.82458112283410512</c:v>
                </c:pt>
                <c:pt idx="129">
                  <c:v>0.17567793061103276</c:v>
                </c:pt>
                <c:pt idx="130">
                  <c:v>7.292800939504418E-2</c:v>
                </c:pt>
                <c:pt idx="131">
                  <c:v>-1.7162352036082191</c:v>
                </c:pt>
                <c:pt idx="132">
                  <c:v>1.0644209477808748</c:v>
                </c:pt>
                <c:pt idx="133">
                  <c:v>0.28822798448523668</c:v>
                </c:pt>
                <c:pt idx="134">
                  <c:v>0.19567994962175739</c:v>
                </c:pt>
                <c:pt idx="135">
                  <c:v>7.4528434276696531E-2</c:v>
                </c:pt>
                <c:pt idx="136">
                  <c:v>-0.62894727610991208</c:v>
                </c:pt>
                <c:pt idx="137">
                  <c:v>-1.806129035077064</c:v>
                </c:pt>
                <c:pt idx="138">
                  <c:v>-1.5654857036646108</c:v>
                </c:pt>
                <c:pt idx="139">
                  <c:v>1.0834153359069898E-2</c:v>
                </c:pt>
                <c:pt idx="140">
                  <c:v>-0.53354745515030499</c:v>
                </c:pt>
                <c:pt idx="141">
                  <c:v>1.0274333272439984E-2</c:v>
                </c:pt>
                <c:pt idx="142">
                  <c:v>-0.59238118639730564</c:v>
                </c:pt>
                <c:pt idx="143">
                  <c:v>-4.7400242467697917E-2</c:v>
                </c:pt>
                <c:pt idx="144">
                  <c:v>-2.6797108258703797</c:v>
                </c:pt>
                <c:pt idx="145">
                  <c:v>-0.45954590970530684</c:v>
                </c:pt>
                <c:pt idx="146">
                  <c:v>-6.7375917668946128E-2</c:v>
                </c:pt>
                <c:pt idx="147">
                  <c:v>-9.2732446078142572E-3</c:v>
                </c:pt>
                <c:pt idx="148">
                  <c:v>-0.59013532280218883</c:v>
                </c:pt>
                <c:pt idx="149">
                  <c:v>-0.17760766111015935</c:v>
                </c:pt>
                <c:pt idx="150">
                  <c:v>-0.37676507815459903</c:v>
                </c:pt>
                <c:pt idx="151">
                  <c:v>-0.46535486023424877</c:v>
                </c:pt>
                <c:pt idx="152">
                  <c:v>-1.0249964875389705</c:v>
                </c:pt>
                <c:pt idx="153">
                  <c:v>-0.73708463600554475</c:v>
                </c:pt>
                <c:pt idx="154">
                  <c:v>1.6353314143847664E-2</c:v>
                </c:pt>
                <c:pt idx="155">
                  <c:v>-0.22566651464323306</c:v>
                </c:pt>
                <c:pt idx="156">
                  <c:v>-0.2324370368608345</c:v>
                </c:pt>
                <c:pt idx="157">
                  <c:v>0.53664292736051111</c:v>
                </c:pt>
                <c:pt idx="158">
                  <c:v>-1.7801797575453899</c:v>
                </c:pt>
                <c:pt idx="159">
                  <c:v>-0.36332941092775073</c:v>
                </c:pt>
                <c:pt idx="160">
                  <c:v>-1.4090062871167355</c:v>
                </c:pt>
                <c:pt idx="161">
                  <c:v>-0.43378762830880446</c:v>
                </c:pt>
                <c:pt idx="162">
                  <c:v>7.7189222946194569E-3</c:v>
                </c:pt>
                <c:pt idx="163">
                  <c:v>-4.1420053352460379E-2</c:v>
                </c:pt>
                <c:pt idx="164">
                  <c:v>-0.43926727323590908</c:v>
                </c:pt>
                <c:pt idx="165">
                  <c:v>-0.13953993824667874</c:v>
                </c:pt>
                <c:pt idx="166">
                  <c:v>1.1262250196880985E-2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5-EB43-BE5F-08993E84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89160"/>
        <c:axId val="-2114968104"/>
      </c:scatterChart>
      <c:valAx>
        <c:axId val="-211448916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RT rxn,</a:t>
                </a:r>
              </a:p>
              <a:p>
                <a:pPr>
                  <a:defRPr sz="1400"/>
                </a:pPr>
                <a:r>
                  <a:rPr lang="en-GB" sz="1400"/>
                  <a:t>delta 37-30C growth</a:t>
                </a:r>
              </a:p>
            </c:rich>
          </c:tx>
          <c:layout>
            <c:manualLayout>
              <c:xMode val="edge"/>
              <c:yMode val="edge"/>
              <c:x val="0.43880900933894901"/>
              <c:y val="0.9368089887640449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14968104"/>
        <c:crosses val="autoZero"/>
        <c:crossBetween val="midCat"/>
      </c:valAx>
      <c:valAx>
        <c:axId val="-2114968104"/>
        <c:scaling>
          <c:orientation val="minMax"/>
          <c:max val="6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30C growth,</a:t>
                </a:r>
              </a:p>
              <a:p>
                <a:pPr>
                  <a:defRPr sz="1400"/>
                </a:pPr>
                <a:r>
                  <a:rPr lang="en-GB" sz="1400"/>
                  <a:t>delta w/</a:t>
                </a:r>
                <a:r>
                  <a:rPr lang="en-GB" sz="1400" baseline="0"/>
                  <a:t> </a:t>
                </a:r>
                <a:r>
                  <a:rPr lang="en-GB" sz="1400"/>
                  <a:t> vsw/o</a:t>
                </a:r>
                <a:r>
                  <a:rPr lang="en-GB" sz="1400" baseline="0"/>
                  <a:t> </a:t>
                </a:r>
                <a:r>
                  <a:rPr lang="en-GB" sz="1400"/>
                  <a:t>- 50C challenge</a:t>
                </a:r>
              </a:p>
            </c:rich>
          </c:tx>
          <c:layout>
            <c:manualLayout>
              <c:xMode val="edge"/>
              <c:yMode val="edge"/>
              <c:x val="9.5346639809558605E-3"/>
              <c:y val="0.356684538028252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14489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51236829703285303"/>
          <c:y val="0.101764194539637"/>
          <c:w val="0.48366491626149399"/>
          <c:h val="8.56012500357010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'seq vs screen sorted'!$F$2:$F$314</c:f>
              <c:numCache>
                <c:formatCode>0.0</c:formatCode>
                <c:ptCount val="313"/>
                <c:pt idx="0">
                  <c:v>5.3883285296575991</c:v>
                </c:pt>
                <c:pt idx="1">
                  <c:v>0.44092219016709017</c:v>
                </c:pt>
                <c:pt idx="2">
                  <c:v>1.5237752155342297</c:v>
                </c:pt>
                <c:pt idx="3">
                  <c:v>1.0115273774353497</c:v>
                </c:pt>
                <c:pt idx="4">
                  <c:v>2.7255043223286717</c:v>
                </c:pt>
                <c:pt idx="5">
                  <c:v>1.3551873202966458</c:v>
                </c:pt>
                <c:pt idx="6">
                  <c:v>1.1304034581692084</c:v>
                </c:pt>
                <c:pt idx="7">
                  <c:v>1.7961095098858662</c:v>
                </c:pt>
                <c:pt idx="8">
                  <c:v>1.0072046109115402</c:v>
                </c:pt>
                <c:pt idx="9">
                  <c:v>1.4740633999903388</c:v>
                </c:pt>
                <c:pt idx="10">
                  <c:v>2.1138328529108623</c:v>
                </c:pt>
                <c:pt idx="11">
                  <c:v>3.5273775213367213</c:v>
                </c:pt>
                <c:pt idx="12">
                  <c:v>3.5511527379689038</c:v>
                </c:pt>
                <c:pt idx="13">
                  <c:v>0.96181556189145878</c:v>
                </c:pt>
                <c:pt idx="14">
                  <c:v>1.757204610362564</c:v>
                </c:pt>
                <c:pt idx="15">
                  <c:v>1.3681556197525</c:v>
                </c:pt>
                <c:pt idx="16">
                  <c:v>1.5994236311455685</c:v>
                </c:pt>
                <c:pt idx="17">
                  <c:v>0.95965417857176716</c:v>
                </c:pt>
                <c:pt idx="18">
                  <c:v>2.4358789628063895</c:v>
                </c:pt>
                <c:pt idx="19">
                  <c:v>1.3638328528819688</c:v>
                </c:pt>
                <c:pt idx="20">
                  <c:v>1.3076368870322808</c:v>
                </c:pt>
                <c:pt idx="21">
                  <c:v>1.9128242073000334</c:v>
                </c:pt>
                <c:pt idx="22">
                  <c:v>2.4726224777386863</c:v>
                </c:pt>
                <c:pt idx="23">
                  <c:v>1.2471181554678017</c:v>
                </c:pt>
                <c:pt idx="24">
                  <c:v>0.49927953887417376</c:v>
                </c:pt>
                <c:pt idx="25">
                  <c:v>4.9711815555448215E-2</c:v>
                </c:pt>
                <c:pt idx="26">
                  <c:v>0.94020172904126398</c:v>
                </c:pt>
                <c:pt idx="27">
                  <c:v>4.1195965409928803</c:v>
                </c:pt>
                <c:pt idx="28">
                  <c:v>2.1289625358019819</c:v>
                </c:pt>
                <c:pt idx="29">
                  <c:v>0.91210374634756808</c:v>
                </c:pt>
                <c:pt idx="30">
                  <c:v>0.17723342944094236</c:v>
                </c:pt>
                <c:pt idx="31">
                  <c:v>0.80619596541628535</c:v>
                </c:pt>
                <c:pt idx="32">
                  <c:v>0.41930835731689531</c:v>
                </c:pt>
                <c:pt idx="33">
                  <c:v>4.385446685038719</c:v>
                </c:pt>
                <c:pt idx="34">
                  <c:v>3.99423631099339</c:v>
                </c:pt>
                <c:pt idx="35">
                  <c:v>0.11887608073385879</c:v>
                </c:pt>
                <c:pt idx="36">
                  <c:v>1.8047550436269288</c:v>
                </c:pt>
                <c:pt idx="37">
                  <c:v>2.9200288187894432</c:v>
                </c:pt>
                <c:pt idx="38">
                  <c:v>0.81700288178359581</c:v>
                </c:pt>
                <c:pt idx="39">
                  <c:v>0.24423631119564468</c:v>
                </c:pt>
                <c:pt idx="40">
                  <c:v>2.5612391928058797</c:v>
                </c:pt>
                <c:pt idx="41">
                  <c:v>2.0576368870611743</c:v>
                </c:pt>
                <c:pt idx="42">
                  <c:v>1.6512968301247251</c:v>
                </c:pt>
                <c:pt idx="43">
                  <c:v>0.74567723338951009</c:v>
                </c:pt>
                <c:pt idx="44">
                  <c:v>0.63976945245822747</c:v>
                </c:pt>
                <c:pt idx="45">
                  <c:v>2.8573487026339586</c:v>
                </c:pt>
                <c:pt idx="46">
                  <c:v>0.23775216135214361</c:v>
                </c:pt>
                <c:pt idx="47">
                  <c:v>3.5965417866422635</c:v>
                </c:pt>
                <c:pt idx="48">
                  <c:v>3.0929394808975585</c:v>
                </c:pt>
                <c:pt idx="49">
                  <c:v>2.412103746174207</c:v>
                </c:pt>
                <c:pt idx="50">
                  <c:v>1.8436599419944912</c:v>
                </c:pt>
                <c:pt idx="51">
                  <c:v>0.80403458209659362</c:v>
                </c:pt>
                <c:pt idx="52">
                  <c:v>2.5936599420233849E-2</c:v>
                </c:pt>
                <c:pt idx="53">
                  <c:v>2.0900576362786798</c:v>
                </c:pt>
                <c:pt idx="54">
                  <c:v>5.0122478385033888</c:v>
                </c:pt>
                <c:pt idx="55">
                  <c:v>1.4524495679491618</c:v>
                </c:pt>
                <c:pt idx="56">
                  <c:v>3.873198846708692</c:v>
                </c:pt>
                <c:pt idx="57">
                  <c:v>4.5778097980642256</c:v>
                </c:pt>
                <c:pt idx="58">
                  <c:v>2.5417867430442285</c:v>
                </c:pt>
                <c:pt idx="59">
                  <c:v>2.582853026002796</c:v>
                </c:pt>
                <c:pt idx="60">
                  <c:v>4.3487031701064227</c:v>
                </c:pt>
                <c:pt idx="61">
                  <c:v>-7.7809798260701543E-2</c:v>
                </c:pt>
                <c:pt idx="62">
                  <c:v>1.5129682995136411E-2</c:v>
                </c:pt>
                <c:pt idx="63">
                  <c:v>0.9769452448981526</c:v>
                </c:pt>
                <c:pt idx="64">
                  <c:v>0.76729106623970489</c:v>
                </c:pt>
                <c:pt idx="65">
                  <c:v>7.7809798260701543E-2</c:v>
                </c:pt>
                <c:pt idx="66">
                  <c:v>2.3256484145422798</c:v>
                </c:pt>
                <c:pt idx="67">
                  <c:v>2.639048990696744</c:v>
                </c:pt>
                <c:pt idx="68">
                  <c:v>0.95100864552414843</c:v>
                </c:pt>
                <c:pt idx="69">
                  <c:v>1.2298270891414163</c:v>
                </c:pt>
                <c:pt idx="70">
                  <c:v>2.4423631119564466</c:v>
                </c:pt>
                <c:pt idx="71">
                  <c:v>0</c:v>
                </c:pt>
                <c:pt idx="72">
                  <c:v>3.5641210374247585</c:v>
                </c:pt>
                <c:pt idx="73">
                  <c:v>0.50144092219386549</c:v>
                </c:pt>
                <c:pt idx="74">
                  <c:v>0.74135446686570072</c:v>
                </c:pt>
                <c:pt idx="75">
                  <c:v>0.70244956768912037</c:v>
                </c:pt>
                <c:pt idx="76">
                  <c:v>0.1880403458082528</c:v>
                </c:pt>
                <c:pt idx="77">
                  <c:v>0.23991354467183529</c:v>
                </c:pt>
                <c:pt idx="78">
                  <c:v>0.75432276655270292</c:v>
                </c:pt>
                <c:pt idx="79">
                  <c:v>5.204610950373155</c:v>
                </c:pt>
                <c:pt idx="80">
                  <c:v>5.4574927949631409</c:v>
                </c:pt>
                <c:pt idx="81">
                  <c:v>4.4157060519766995</c:v>
                </c:pt>
                <c:pt idx="82">
                  <c:v>5.5288184437039476</c:v>
                </c:pt>
                <c:pt idx="83">
                  <c:v>4.8976945245244874</c:v>
                </c:pt>
                <c:pt idx="84">
                  <c:v>4.2968299711272664</c:v>
                </c:pt>
                <c:pt idx="85">
                  <c:v>4.3227665700389748</c:v>
                </c:pt>
                <c:pt idx="86">
                  <c:v>3.8765060242866749</c:v>
                </c:pt>
                <c:pt idx="87">
                  <c:v>3.449548193470481</c:v>
                </c:pt>
                <c:pt idx="88">
                  <c:v>3.7929216871647702</c:v>
                </c:pt>
                <c:pt idx="89">
                  <c:v>5.0896084337250258</c:v>
                </c:pt>
                <c:pt idx="90">
                  <c:v>3.7228915666449116</c:v>
                </c:pt>
                <c:pt idx="91">
                  <c:v>4.1521084337627743</c:v>
                </c:pt>
                <c:pt idx="92">
                  <c:v>4.868222891865071</c:v>
                </c:pt>
                <c:pt idx="93">
                  <c:v>3.5466867471944328</c:v>
                </c:pt>
                <c:pt idx="94">
                  <c:v>4.2605421689950624</c:v>
                </c:pt>
                <c:pt idx="95">
                  <c:v>5.1731927720548869</c:v>
                </c:pt>
                <c:pt idx="96">
                  <c:v>4.1543674700644413</c:v>
                </c:pt>
                <c:pt idx="97">
                  <c:v>2.2838855427432732</c:v>
                </c:pt>
                <c:pt idx="98">
                  <c:v>3.3930722895526695</c:v>
                </c:pt>
                <c:pt idx="99">
                  <c:v>3.8742469879850079</c:v>
                </c:pt>
                <c:pt idx="100">
                  <c:v>4.574548193183591</c:v>
                </c:pt>
                <c:pt idx="101">
                  <c:v>3.978162650613962</c:v>
                </c:pt>
                <c:pt idx="102">
                  <c:v>3.9058734937924364</c:v>
                </c:pt>
                <c:pt idx="103">
                  <c:v>3.2349397593075713</c:v>
                </c:pt>
                <c:pt idx="104">
                  <c:v>4.2876506034071129</c:v>
                </c:pt>
                <c:pt idx="105">
                  <c:v>3.4427710845654786</c:v>
                </c:pt>
                <c:pt idx="106">
                  <c:v>3.9962349398193431</c:v>
                </c:pt>
                <c:pt idx="107">
                  <c:v>1.7959337354059324</c:v>
                </c:pt>
                <c:pt idx="108">
                  <c:v>4.235692770884679</c:v>
                </c:pt>
                <c:pt idx="109">
                  <c:v>2.8012048195863746</c:v>
                </c:pt>
                <c:pt idx="110">
                  <c:v>4.4683734942529698</c:v>
                </c:pt>
                <c:pt idx="111">
                  <c:v>5.5256024097478891</c:v>
                </c:pt>
                <c:pt idx="112">
                  <c:v>2.9909638556389004</c:v>
                </c:pt>
                <c:pt idx="113">
                  <c:v>1.7213855422827393</c:v>
                </c:pt>
                <c:pt idx="114">
                  <c:v>2.9322289154194219</c:v>
                </c:pt>
                <c:pt idx="115">
                  <c:v>4.283132530803778</c:v>
                </c:pt>
                <c:pt idx="116">
                  <c:v>2.6408132530396093</c:v>
                </c:pt>
                <c:pt idx="117">
                  <c:v>0.655120481943538</c:v>
                </c:pt>
                <c:pt idx="118">
                  <c:v>2.5617469885210387</c:v>
                </c:pt>
                <c:pt idx="119">
                  <c:v>1.3915662651904965</c:v>
                </c:pt>
                <c:pt idx="120">
                  <c:v>2.1438253017035565</c:v>
                </c:pt>
                <c:pt idx="121">
                  <c:v>1.0459337350737441</c:v>
                </c:pt>
                <c:pt idx="122">
                  <c:v>1.8772590362261701</c:v>
                </c:pt>
                <c:pt idx="123">
                  <c:v>1.8162650609129807</c:v>
                </c:pt>
                <c:pt idx="124">
                  <c:v>1.5180722896281662</c:v>
                </c:pt>
                <c:pt idx="125">
                  <c:v>1.9134036146369329</c:v>
                </c:pt>
                <c:pt idx="126">
                  <c:v>1.4006024091892089</c:v>
                </c:pt>
                <c:pt idx="127">
                  <c:v>1.7530120480901676</c:v>
                </c:pt>
                <c:pt idx="128">
                  <c:v>1.9698795185547444</c:v>
                </c:pt>
                <c:pt idx="129">
                  <c:v>1.6129518070504512</c:v>
                </c:pt>
                <c:pt idx="130">
                  <c:v>1.3396084338760197</c:v>
                </c:pt>
                <c:pt idx="131">
                  <c:v>1.9698795185547444</c:v>
                </c:pt>
                <c:pt idx="132">
                  <c:v>1.4457831328066408</c:v>
                </c:pt>
                <c:pt idx="133">
                  <c:v>1.3079819280685914</c:v>
                </c:pt>
                <c:pt idx="134">
                  <c:v>2.1483433730989341</c:v>
                </c:pt>
                <c:pt idx="135">
                  <c:v>0.9487951808666093</c:v>
                </c:pt>
                <c:pt idx="136">
                  <c:v>1.0662650603392014</c:v>
                </c:pt>
                <c:pt idx="137">
                  <c:v>1.8411144578154071</c:v>
                </c:pt>
                <c:pt idx="138">
                  <c:v>1.7010542167756906</c:v>
                </c:pt>
                <c:pt idx="139">
                  <c:v>1.3667168670801133</c:v>
                </c:pt>
                <c:pt idx="140">
                  <c:v>1.0233433736274151</c:v>
                </c:pt>
                <c:pt idx="141">
                  <c:v>1.8614457833224558</c:v>
                </c:pt>
                <c:pt idx="142">
                  <c:v>1.6987951804740233</c:v>
                </c:pt>
                <c:pt idx="143">
                  <c:v>1.0007530121810861</c:v>
                </c:pt>
                <c:pt idx="144">
                  <c:v>2.7628012048739445</c:v>
                </c:pt>
                <c:pt idx="145">
                  <c:v>0.76129518075336344</c:v>
                </c:pt>
                <c:pt idx="146">
                  <c:v>0.60090361456898522</c:v>
                </c:pt>
                <c:pt idx="147">
                  <c:v>0.28915662656132818</c:v>
                </c:pt>
                <c:pt idx="148">
                  <c:v>0.87876506034675106</c:v>
                </c:pt>
                <c:pt idx="149">
                  <c:v>0.83358433745409333</c:v>
                </c:pt>
                <c:pt idx="150">
                  <c:v>1.7936746991042651</c:v>
                </c:pt>
                <c:pt idx="151">
                  <c:v>1.6242469885587874</c:v>
                </c:pt>
                <c:pt idx="152">
                  <c:v>1.1430722892808787</c:v>
                </c:pt>
                <c:pt idx="153">
                  <c:v>0.82454819285140257</c:v>
                </c:pt>
                <c:pt idx="154">
                  <c:v>0.51280120484374547</c:v>
                </c:pt>
                <c:pt idx="155">
                  <c:v>1.4457831328066408</c:v>
                </c:pt>
                <c:pt idx="156">
                  <c:v>1.1114457832318592</c:v>
                </c:pt>
                <c:pt idx="157">
                  <c:v>0.65286144588346207</c:v>
                </c:pt>
                <c:pt idx="158">
                  <c:v>1.8501506030220762</c:v>
                </c:pt>
                <c:pt idx="159">
                  <c:v>0.42018072287755837</c:v>
                </c:pt>
                <c:pt idx="160">
                  <c:v>1.6626506020632608</c:v>
                </c:pt>
                <c:pt idx="161">
                  <c:v>1.6626506020632608</c:v>
                </c:pt>
                <c:pt idx="162">
                  <c:v>0.71385542180062977</c:v>
                </c:pt>
                <c:pt idx="163">
                  <c:v>0.26882530117507519</c:v>
                </c:pt>
                <c:pt idx="164">
                  <c:v>0.46987951813195933</c:v>
                </c:pt>
                <c:pt idx="165">
                  <c:v>0.19201807235419346</c:v>
                </c:pt>
                <c:pt idx="166">
                  <c:v>0.19427710841426937</c:v>
                </c:pt>
                <c:pt idx="167">
                  <c:v>0.56024096391727496</c:v>
                </c:pt>
                <c:pt idx="168">
                  <c:v>0.28915662656132818</c:v>
                </c:pt>
                <c:pt idx="169">
                  <c:v>0.46987951813195933</c:v>
                </c:pt>
                <c:pt idx="170">
                  <c:v>0.23945783130692716</c:v>
                </c:pt>
                <c:pt idx="171">
                  <c:v>7.7069457669537836E-2</c:v>
                </c:pt>
                <c:pt idx="172">
                  <c:v>-3.9961941005920161E-2</c:v>
                </c:pt>
                <c:pt idx="173">
                  <c:v>2.2835394860525805E-2</c:v>
                </c:pt>
                <c:pt idx="174">
                  <c:v>1.1417697430262903E-2</c:v>
                </c:pt>
                <c:pt idx="175">
                  <c:v>-9.9904852514800403E-3</c:v>
                </c:pt>
                <c:pt idx="176">
                  <c:v>2.5846812561039245</c:v>
                </c:pt>
                <c:pt idx="177">
                  <c:v>4.093244529390307</c:v>
                </c:pt>
                <c:pt idx="178">
                  <c:v>3.9533777353048469</c:v>
                </c:pt>
                <c:pt idx="179">
                  <c:v>4.2516650808002021</c:v>
                </c:pt>
                <c:pt idx="180">
                  <c:v>3.5266412939479812</c:v>
                </c:pt>
                <c:pt idx="181">
                  <c:v>3.5309229307819634</c:v>
                </c:pt>
                <c:pt idx="182">
                  <c:v>1.8439581349569325</c:v>
                </c:pt>
                <c:pt idx="183">
                  <c:v>2.8829686015992801</c:v>
                </c:pt>
                <c:pt idx="184">
                  <c:v>2.8444338723829303</c:v>
                </c:pt>
                <c:pt idx="185">
                  <c:v>3.4424357756516359</c:v>
                </c:pt>
                <c:pt idx="186">
                  <c:v>2.6788772595830652</c:v>
                </c:pt>
                <c:pt idx="187">
                  <c:v>3.1969552806262449</c:v>
                </c:pt>
                <c:pt idx="188">
                  <c:v>2.2136060897730125</c:v>
                </c:pt>
                <c:pt idx="189">
                  <c:v>3.565176023164331</c:v>
                </c:pt>
                <c:pt idx="190">
                  <c:v>3.1841103708874625</c:v>
                </c:pt>
                <c:pt idx="191">
                  <c:v>4.341579448208523</c:v>
                </c:pt>
                <c:pt idx="192">
                  <c:v>2.5432921030947488</c:v>
                </c:pt>
                <c:pt idx="193">
                  <c:v>2.4391056136696503</c:v>
                </c:pt>
                <c:pt idx="194">
                  <c:v>2.8058991439297425</c:v>
                </c:pt>
                <c:pt idx="195">
                  <c:v>2.1051379635139322</c:v>
                </c:pt>
                <c:pt idx="196">
                  <c:v>2.3705994289049142</c:v>
                </c:pt>
                <c:pt idx="197">
                  <c:v>1.8568030446957158</c:v>
                </c:pt>
                <c:pt idx="198">
                  <c:v>1.6712654615302598</c:v>
                </c:pt>
                <c:pt idx="199">
                  <c:v>2.240723120765411</c:v>
                </c:pt>
                <c:pt idx="200">
                  <c:v>1.8696479544344988</c:v>
                </c:pt>
                <c:pt idx="201">
                  <c:v>1.8739295905053188</c:v>
                </c:pt>
                <c:pt idx="202">
                  <c:v>2.3720266411829076</c:v>
                </c:pt>
                <c:pt idx="203">
                  <c:v>3</c:v>
                </c:pt>
                <c:pt idx="204">
                  <c:v>1.5670789721051612</c:v>
                </c:pt>
                <c:pt idx="205">
                  <c:v>3.0413891530091757</c:v>
                </c:pt>
                <c:pt idx="206">
                  <c:v>2.2207421503998201</c:v>
                </c:pt>
                <c:pt idx="207">
                  <c:v>2.6346336820179017</c:v>
                </c:pt>
                <c:pt idx="208">
                  <c:v>2.0851569931483414</c:v>
                </c:pt>
                <c:pt idx="209">
                  <c:v>2.5304471933559656</c:v>
                </c:pt>
                <c:pt idx="210">
                  <c:v>2.7759276876181938</c:v>
                </c:pt>
                <c:pt idx="211">
                  <c:v>1.1574690773210614</c:v>
                </c:pt>
                <c:pt idx="212">
                  <c:v>1.1817316837574721</c:v>
                </c:pt>
                <c:pt idx="213">
                  <c:v>3.6008563270615315</c:v>
                </c:pt>
                <c:pt idx="214">
                  <c:v>1.662702188625458</c:v>
                </c:pt>
                <c:pt idx="215">
                  <c:v>4.3843958134956935</c:v>
                </c:pt>
                <c:pt idx="216">
                  <c:v>4.093244529390307</c:v>
                </c:pt>
                <c:pt idx="217">
                  <c:v>1.4771646054600023</c:v>
                </c:pt>
                <c:pt idx="218">
                  <c:v>2.3063748809741598</c:v>
                </c:pt>
                <c:pt idx="219">
                  <c:v>4.343006660486517</c:v>
                </c:pt>
                <c:pt idx="220">
                  <c:v>4.1503330159310918</c:v>
                </c:pt>
                <c:pt idx="221">
                  <c:v>2.7773548998961881</c:v>
                </c:pt>
                <c:pt idx="222">
                  <c:v>1.8596574692517034</c:v>
                </c:pt>
                <c:pt idx="223">
                  <c:v>1.2045670786790508</c:v>
                </c:pt>
                <c:pt idx="224">
                  <c:v>1.4386298762436522</c:v>
                </c:pt>
                <c:pt idx="225">
                  <c:v>3.4709800189220283</c:v>
                </c:pt>
                <c:pt idx="226">
                  <c:v>2.514747859061194</c:v>
                </c:pt>
                <c:pt idx="227">
                  <c:v>2.461941008591229</c:v>
                </c:pt>
                <c:pt idx="228">
                  <c:v>5.048049476973147</c:v>
                </c:pt>
                <c:pt idx="229">
                  <c:v>1.6398667937038793</c:v>
                </c:pt>
                <c:pt idx="230">
                  <c:v>1.6926736441738444</c:v>
                </c:pt>
                <c:pt idx="231">
                  <c:v>0.70504281633399746</c:v>
                </c:pt>
                <c:pt idx="232">
                  <c:v>2.947193149530035</c:v>
                </c:pt>
                <c:pt idx="233">
                  <c:v>3.8363463369041271</c:v>
                </c:pt>
                <c:pt idx="234">
                  <c:v>1.5142721216351962</c:v>
                </c:pt>
                <c:pt idx="235">
                  <c:v>2.2478591813922186</c:v>
                </c:pt>
                <c:pt idx="236">
                  <c:v>1.1931493812182614</c:v>
                </c:pt>
                <c:pt idx="237">
                  <c:v>1.2873453854605645</c:v>
                </c:pt>
                <c:pt idx="238">
                  <c:v>1.6826831589910489</c:v>
                </c:pt>
                <c:pt idx="239">
                  <c:v>1.9067554706096927</c:v>
                </c:pt>
                <c:pt idx="240">
                  <c:v>1.8953377739120656</c:v>
                </c:pt>
                <c:pt idx="241">
                  <c:v>2.4847764035128077</c:v>
                </c:pt>
                <c:pt idx="242">
                  <c:v>0.76641293986139658</c:v>
                </c:pt>
                <c:pt idx="243">
                  <c:v>1.8468125595129203</c:v>
                </c:pt>
                <c:pt idx="244">
                  <c:v>2.1479543295642638</c:v>
                </c:pt>
                <c:pt idx="245">
                  <c:v>4.1374881069554705</c:v>
                </c:pt>
                <c:pt idx="246">
                  <c:v>2.9400570881400654</c:v>
                </c:pt>
                <c:pt idx="247">
                  <c:v>2.7145575642434272</c:v>
                </c:pt>
                <c:pt idx="248">
                  <c:v>0.91912464292247831</c:v>
                </c:pt>
                <c:pt idx="249">
                  <c:v>2.9329210275132578</c:v>
                </c:pt>
                <c:pt idx="250">
                  <c:v>1.8411037104009447</c:v>
                </c:pt>
                <c:pt idx="251">
                  <c:v>5.4733587060520179</c:v>
                </c:pt>
                <c:pt idx="252">
                  <c:v>4.0290199806963907</c:v>
                </c:pt>
                <c:pt idx="253">
                  <c:v>1.8182683162425277</c:v>
                </c:pt>
                <c:pt idx="254">
                  <c:v>1.4571836343312492</c:v>
                </c:pt>
                <c:pt idx="255">
                  <c:v>2.4276879162088609</c:v>
                </c:pt>
                <c:pt idx="256">
                  <c:v>0.94481446240004485</c:v>
                </c:pt>
                <c:pt idx="257">
                  <c:v>1.5028544241744066</c:v>
                </c:pt>
                <c:pt idx="258">
                  <c:v>1.5799238818439445</c:v>
                </c:pt>
                <c:pt idx="259">
                  <c:v>0.96622264504362976</c:v>
                </c:pt>
                <c:pt idx="260">
                  <c:v>2.0164285716526638</c:v>
                </c:pt>
                <c:pt idx="261">
                  <c:v>2.1042857137353868</c:v>
                </c:pt>
                <c:pt idx="262">
                  <c:v>3.8742857140355951</c:v>
                </c:pt>
                <c:pt idx="263">
                  <c:v>0.94714285713925594</c:v>
                </c:pt>
                <c:pt idx="264">
                  <c:v>1.7249999994671874</c:v>
                </c:pt>
                <c:pt idx="265">
                  <c:v>1.5857142858223212</c:v>
                </c:pt>
                <c:pt idx="266">
                  <c:v>1.8149999999873958</c:v>
                </c:pt>
                <c:pt idx="267">
                  <c:v>1.4421428575941517</c:v>
                </c:pt>
                <c:pt idx="268">
                  <c:v>1.7700000003002081</c:v>
                </c:pt>
                <c:pt idx="269">
                  <c:v>1.5942857138430953</c:v>
                </c:pt>
                <c:pt idx="270">
                  <c:v>1.9478571429031397</c:v>
                </c:pt>
                <c:pt idx="271">
                  <c:v>1.1549999999919791</c:v>
                </c:pt>
                <c:pt idx="272">
                  <c:v>2.3249999998796875</c:v>
                </c:pt>
                <c:pt idx="273">
                  <c:v>0.53357142861087792</c:v>
                </c:pt>
                <c:pt idx="274">
                  <c:v>2.8092857145638241</c:v>
                </c:pt>
                <c:pt idx="275">
                  <c:v>1.5492857141559078</c:v>
                </c:pt>
                <c:pt idx="276">
                  <c:v>4.1892857141375739</c:v>
                </c:pt>
                <c:pt idx="277">
                  <c:v>1.3564285716572471</c:v>
                </c:pt>
                <c:pt idx="278">
                  <c:v>4.1335714279921278</c:v>
                </c:pt>
                <c:pt idx="279">
                  <c:v>0.94071428572263394</c:v>
                </c:pt>
                <c:pt idx="280">
                  <c:v>4.0285714287220236</c:v>
                </c:pt>
                <c:pt idx="281">
                  <c:v>1.2557142858246129</c:v>
                </c:pt>
                <c:pt idx="282">
                  <c:v>0.77785714290084818</c:v>
                </c:pt>
                <c:pt idx="283">
                  <c:v>0.75214285711977669</c:v>
                </c:pt>
                <c:pt idx="284">
                  <c:v>0.79285714279657737</c:v>
                </c:pt>
                <c:pt idx="285">
                  <c:v>0.70071428567221727</c:v>
                </c:pt>
                <c:pt idx="286">
                  <c:v>0.59785714289168157</c:v>
                </c:pt>
                <c:pt idx="287">
                  <c:v>2.0957142857146129</c:v>
                </c:pt>
                <c:pt idx="288">
                  <c:v>1.9650000000905208</c:v>
                </c:pt>
                <c:pt idx="289">
                  <c:v>1.2664285711370384</c:v>
                </c:pt>
                <c:pt idx="290">
                  <c:v>1.0435714286177529</c:v>
                </c:pt>
                <c:pt idx="291">
                  <c:v>0.88500000003552082</c:v>
                </c:pt>
                <c:pt idx="292">
                  <c:v>1.2192857141581994</c:v>
                </c:pt>
                <c:pt idx="293">
                  <c:v>1.1057142857214881</c:v>
                </c:pt>
                <c:pt idx="294">
                  <c:v>0.67071428576617553</c:v>
                </c:pt>
                <c:pt idx="295">
                  <c:v>0.32999999999770829</c:v>
                </c:pt>
                <c:pt idx="296">
                  <c:v>0.91285714287907738</c:v>
                </c:pt>
                <c:pt idx="297">
                  <c:v>0.68357142859941955</c:v>
                </c:pt>
                <c:pt idx="298">
                  <c:v>0.16928571423840771</c:v>
                </c:pt>
                <c:pt idx="299">
                  <c:v>-3.6428571425788689E-2</c:v>
                </c:pt>
                <c:pt idx="300">
                  <c:v>0.5807142857043005</c:v>
                </c:pt>
                <c:pt idx="301">
                  <c:v>0.21857142862348214</c:v>
                </c:pt>
                <c:pt idx="302">
                  <c:v>-5.7857142852723212E-2</c:v>
                </c:pt>
                <c:pt idx="303">
                  <c:v>-6.4285714280803569E-3</c:v>
                </c:pt>
                <c:pt idx="304">
                  <c:v>0.6235714285581696</c:v>
                </c:pt>
                <c:pt idx="305">
                  <c:v>0.57642857146474702</c:v>
                </c:pt>
                <c:pt idx="306">
                  <c:v>-2.9999999997708332E-2</c:v>
                </c:pt>
                <c:pt idx="307">
                  <c:v>4.4999999996562491E-2</c:v>
                </c:pt>
                <c:pt idx="308">
                  <c:v>0.25285714288366068</c:v>
                </c:pt>
                <c:pt idx="309">
                  <c:v>3.2142857140401784E-2</c:v>
                </c:pt>
                <c:pt idx="310">
                  <c:v>-1.4999999998854166E-2</c:v>
                </c:pt>
                <c:pt idx="311">
                  <c:v>-4.7142857139255943E-2</c:v>
                </c:pt>
              </c:numCache>
            </c:numRef>
          </c:xVal>
          <c:yVal>
            <c:numRef>
              <c:f>'seq vs screen sorted'!$G$2:$G$314</c:f>
              <c:numCache>
                <c:formatCode>0.0</c:formatCode>
                <c:ptCount val="313"/>
                <c:pt idx="0">
                  <c:v>10.367461430595231</c:v>
                </c:pt>
                <c:pt idx="1">
                  <c:v>2.1037868163522749E-2</c:v>
                </c:pt>
                <c:pt idx="2">
                  <c:v>0.87517531559894657</c:v>
                </c:pt>
                <c:pt idx="3">
                  <c:v>0.1809256662094455</c:v>
                </c:pt>
                <c:pt idx="4">
                  <c:v>4.1318373061090305</c:v>
                </c:pt>
                <c:pt idx="5">
                  <c:v>0.1640953716804272</c:v>
                </c:pt>
                <c:pt idx="6">
                  <c:v>1.443197756065808</c:v>
                </c:pt>
                <c:pt idx="7">
                  <c:v>1.1907433379055452</c:v>
                </c:pt>
                <c:pt idx="8">
                  <c:v>0.97194950911830291</c:v>
                </c:pt>
                <c:pt idx="9">
                  <c:v>1.3422159888467007</c:v>
                </c:pt>
                <c:pt idx="10">
                  <c:v>0.71528751748327746</c:v>
                </c:pt>
                <c:pt idx="11">
                  <c:v>6.2314165505614616</c:v>
                </c:pt>
                <c:pt idx="12">
                  <c:v>6.4039270679764764</c:v>
                </c:pt>
                <c:pt idx="13">
                  <c:v>1.2496493688021071</c:v>
                </c:pt>
                <c:pt idx="14">
                  <c:v>1.619915848530505</c:v>
                </c:pt>
                <c:pt idx="15">
                  <c:v>2.6297335207215791</c:v>
                </c:pt>
                <c:pt idx="16">
                  <c:v>0.89200561017296254</c:v>
                </c:pt>
                <c:pt idx="17">
                  <c:v>0.97194950911830291</c:v>
                </c:pt>
                <c:pt idx="18">
                  <c:v>3.3955119210269515</c:v>
                </c:pt>
                <c:pt idx="19">
                  <c:v>0.66900420768596902</c:v>
                </c:pt>
                <c:pt idx="20">
                  <c:v>1.3842917251692466</c:v>
                </c:pt>
                <c:pt idx="21">
                  <c:v>1.3211781205729338</c:v>
                </c:pt>
                <c:pt idx="22">
                  <c:v>3.2187938296871961</c:v>
                </c:pt>
                <c:pt idx="23">
                  <c:v>1.0855539972116752</c:v>
                </c:pt>
                <c:pt idx="24">
                  <c:v>0.23141654988649568</c:v>
                </c:pt>
                <c:pt idx="25">
                  <c:v>6.7321178116073174E-2</c:v>
                </c:pt>
                <c:pt idx="26">
                  <c:v>1.2664796633761231</c:v>
                </c:pt>
                <c:pt idx="27">
                  <c:v>7.4347826097912479</c:v>
                </c:pt>
                <c:pt idx="28">
                  <c:v>0.84572230015066574</c:v>
                </c:pt>
                <c:pt idx="29">
                  <c:v>0.86255259472468171</c:v>
                </c:pt>
                <c:pt idx="30">
                  <c:v>2.5245441793527442E-2</c:v>
                </c:pt>
                <c:pt idx="31">
                  <c:v>0.63113604483818597</c:v>
                </c:pt>
                <c:pt idx="32">
                  <c:v>9.6774193541855194E-2</c:v>
                </c:pt>
                <c:pt idx="33">
                  <c:v>7.5736325380582317</c:v>
                </c:pt>
                <c:pt idx="34">
                  <c:v>7.2201963531288378</c:v>
                </c:pt>
                <c:pt idx="35">
                  <c:v>0.13884992986440092</c:v>
                </c:pt>
                <c:pt idx="36">
                  <c:v>1.5357643758854134</c:v>
                </c:pt>
                <c:pt idx="37">
                  <c:v>4.6115007020309564</c:v>
                </c:pt>
                <c:pt idx="38">
                  <c:v>1.005610098266335</c:v>
                </c:pt>
                <c:pt idx="39">
                  <c:v>0.31556802253158717</c:v>
                </c:pt>
                <c:pt idx="40">
                  <c:v>4.4137447410675037</c:v>
                </c:pt>
                <c:pt idx="41">
                  <c:v>3.4249649362502441</c:v>
                </c:pt>
                <c:pt idx="42">
                  <c:v>2.3688639553868027</c:v>
                </c:pt>
                <c:pt idx="43">
                  <c:v>0.92987377279575723</c:v>
                </c:pt>
                <c:pt idx="44">
                  <c:v>0.15568022439341922</c:v>
                </c:pt>
                <c:pt idx="45">
                  <c:v>3.1346423556921743</c:v>
                </c:pt>
                <c:pt idx="46">
                  <c:v>-1.2622720896763721E-2</c:v>
                </c:pt>
                <c:pt idx="47">
                  <c:v>6.1093969134936685</c:v>
                </c:pt>
                <c:pt idx="48">
                  <c:v>5.1584852739990623</c:v>
                </c:pt>
                <c:pt idx="49">
                  <c:v>3.765778401655302</c:v>
                </c:pt>
                <c:pt idx="50">
                  <c:v>2.280504909716925</c:v>
                </c:pt>
                <c:pt idx="51">
                  <c:v>0.2524544179352744</c:v>
                </c:pt>
                <c:pt idx="52">
                  <c:v>0.14726507712891007</c:v>
                </c:pt>
                <c:pt idx="53">
                  <c:v>2.24684431966894</c:v>
                </c:pt>
                <c:pt idx="54">
                  <c:v>8.1248246839510774</c:v>
                </c:pt>
                <c:pt idx="55">
                  <c:v>0.47545582042226797</c:v>
                </c:pt>
                <c:pt idx="56">
                  <c:v>5.9284712482291742</c:v>
                </c:pt>
                <c:pt idx="57">
                  <c:v>7.4978962141625729</c:v>
                </c:pt>
                <c:pt idx="58">
                  <c:v>3.5259467036943395</c:v>
                </c:pt>
                <c:pt idx="59">
                  <c:v>3.6816269276602811</c:v>
                </c:pt>
                <c:pt idx="60">
                  <c:v>7.4431977553908437</c:v>
                </c:pt>
                <c:pt idx="61">
                  <c:v>3.3660589058036587E-2</c:v>
                </c:pt>
                <c:pt idx="62">
                  <c:v>2.1037868163522749E-2</c:v>
                </c:pt>
                <c:pt idx="63">
                  <c:v>0.32398316970610097</c:v>
                </c:pt>
                <c:pt idx="64">
                  <c:v>5.8906030851564026E-2</c:v>
                </c:pt>
                <c:pt idx="65">
                  <c:v>3.3660589058036587E-2</c:v>
                </c:pt>
                <c:pt idx="66">
                  <c:v>4.0266479669900788</c:v>
                </c:pt>
                <c:pt idx="67">
                  <c:v>4.0434782604391533</c:v>
                </c:pt>
                <c:pt idx="68">
                  <c:v>0.60589060308965625</c:v>
                </c:pt>
                <c:pt idx="69">
                  <c:v>0.23562412336125846</c:v>
                </c:pt>
                <c:pt idx="70">
                  <c:v>3.6858345015850205</c:v>
                </c:pt>
                <c:pt idx="71">
                  <c:v>5.4698457219309458E-2</c:v>
                </c:pt>
                <c:pt idx="72">
                  <c:v>6.0210378678237904</c:v>
                </c:pt>
                <c:pt idx="73">
                  <c:v>0.2608695651097882</c:v>
                </c:pt>
                <c:pt idx="74">
                  <c:v>0.28611500708330634</c:v>
                </c:pt>
                <c:pt idx="75">
                  <c:v>0.55539971959259671</c:v>
                </c:pt>
                <c:pt idx="76">
                  <c:v>0.24824684423552335</c:v>
                </c:pt>
                <c:pt idx="77">
                  <c:v>5.4698457219309458E-2</c:v>
                </c:pt>
                <c:pt idx="78">
                  <c:v>0.91304347822174126</c:v>
                </c:pt>
                <c:pt idx="79">
                  <c:v>8.8737727908073758</c:v>
                </c:pt>
                <c:pt idx="80">
                  <c:v>9.5890603085156414</c:v>
                </c:pt>
                <c:pt idx="81">
                  <c:v>6.6185133246388865</c:v>
                </c:pt>
                <c:pt idx="82">
                  <c:v>10.005610097816358</c:v>
                </c:pt>
                <c:pt idx="83">
                  <c:v>8.6507713885453708</c:v>
                </c:pt>
                <c:pt idx="84">
                  <c:v>7.7082748946503594</c:v>
                </c:pt>
                <c:pt idx="85">
                  <c:v>7.7124824685750992</c:v>
                </c:pt>
                <c:pt idx="86">
                  <c:v>4.9154518950178252</c:v>
                </c:pt>
                <c:pt idx="87">
                  <c:v>6.3979591837188057</c:v>
                </c:pt>
                <c:pt idx="88">
                  <c:v>6.4504373167974087</c:v>
                </c:pt>
                <c:pt idx="89">
                  <c:v>8.5583090383259517</c:v>
                </c:pt>
                <c:pt idx="90">
                  <c:v>7.0976676380179828</c:v>
                </c:pt>
                <c:pt idx="91">
                  <c:v>7.8979591826665105</c:v>
                </c:pt>
                <c:pt idx="92">
                  <c:v>8.6588921286753031</c:v>
                </c:pt>
                <c:pt idx="93">
                  <c:v>5.8513119528475848</c:v>
                </c:pt>
                <c:pt idx="94">
                  <c:v>5.1472303204021195</c:v>
                </c:pt>
                <c:pt idx="95">
                  <c:v>8.479591836369611</c:v>
                </c:pt>
                <c:pt idx="96">
                  <c:v>6.4110787181576745</c:v>
                </c:pt>
                <c:pt idx="97">
                  <c:v>3.2230320693255599</c:v>
                </c:pt>
                <c:pt idx="98">
                  <c:v>6.5379008750463283</c:v>
                </c:pt>
                <c:pt idx="99">
                  <c:v>7.5306122441009817</c:v>
                </c:pt>
                <c:pt idx="100">
                  <c:v>8.9125364424526108</c:v>
                </c:pt>
                <c:pt idx="101">
                  <c:v>7.4212827997974857</c:v>
                </c:pt>
                <c:pt idx="102">
                  <c:v>6.0655976679851582</c:v>
                </c:pt>
                <c:pt idx="103">
                  <c:v>6.1574344020419307</c:v>
                </c:pt>
                <c:pt idx="104">
                  <c:v>7.8411078714416167</c:v>
                </c:pt>
                <c:pt idx="105">
                  <c:v>6.2536443142449949</c:v>
                </c:pt>
                <c:pt idx="106">
                  <c:v>7.5306122441009817</c:v>
                </c:pt>
                <c:pt idx="107">
                  <c:v>2.7157434394325093</c:v>
                </c:pt>
                <c:pt idx="108">
                  <c:v>3.8571428561072643</c:v>
                </c:pt>
                <c:pt idx="109">
                  <c:v>5.3002915461685109</c:v>
                </c:pt>
                <c:pt idx="110">
                  <c:v>8.6807580170683156</c:v>
                </c:pt>
                <c:pt idx="111">
                  <c:v>6.1311953355026301</c:v>
                </c:pt>
                <c:pt idx="112">
                  <c:v>3.1924198246399689</c:v>
                </c:pt>
                <c:pt idx="113">
                  <c:v>2.5495626815656856</c:v>
                </c:pt>
                <c:pt idx="114">
                  <c:v>5.5539358599458177</c:v>
                </c:pt>
                <c:pt idx="115">
                  <c:v>0.53352769690003909</c:v>
                </c:pt>
                <c:pt idx="116">
                  <c:v>4.9460641397034157</c:v>
                </c:pt>
                <c:pt idx="117">
                  <c:v>1.0758017493911267</c:v>
                </c:pt>
                <c:pt idx="118">
                  <c:v>4.3862973767317621</c:v>
                </c:pt>
                <c:pt idx="119">
                  <c:v>2.0510204081990575</c:v>
                </c:pt>
                <c:pt idx="120">
                  <c:v>2.8906705535919119</c:v>
                </c:pt>
                <c:pt idx="121">
                  <c:v>1.01895043723086</c:v>
                </c:pt>
                <c:pt idx="122">
                  <c:v>1.8236151602595208</c:v>
                </c:pt>
                <c:pt idx="123">
                  <c:v>1.3381924199287003</c:v>
                </c:pt>
                <c:pt idx="124">
                  <c:v>1.4912536442920297</c:v>
                </c:pt>
                <c:pt idx="125">
                  <c:v>3.3542274043605032</c:v>
                </c:pt>
                <c:pt idx="126">
                  <c:v>1.5874635569627795</c:v>
                </c:pt>
                <c:pt idx="127">
                  <c:v>2.4358600591159005</c:v>
                </c:pt>
                <c:pt idx="128">
                  <c:v>2.7944606413888495</c:v>
                </c:pt>
                <c:pt idx="129">
                  <c:v>1.7886297376614839</c:v>
                </c:pt>
                <c:pt idx="130">
                  <c:v>1.4125364432710639</c:v>
                </c:pt>
                <c:pt idx="131">
                  <c:v>0.25364431494652523</c:v>
                </c:pt>
                <c:pt idx="132">
                  <c:v>2.5102040805875157</c:v>
                </c:pt>
                <c:pt idx="133">
                  <c:v>1.596209912553828</c:v>
                </c:pt>
                <c:pt idx="134">
                  <c:v>2.3440233227206915</c:v>
                </c:pt>
                <c:pt idx="135">
                  <c:v>1.0233236151433058</c:v>
                </c:pt>
                <c:pt idx="136">
                  <c:v>0.43731778422928935</c:v>
                </c:pt>
                <c:pt idx="137">
                  <c:v>3.4985422738343146E-2</c:v>
                </c:pt>
                <c:pt idx="138">
                  <c:v>0.1355685131110797</c:v>
                </c:pt>
                <c:pt idx="139">
                  <c:v>1.3775510204391832</c:v>
                </c:pt>
                <c:pt idx="140">
                  <c:v>0.48979591847711018</c:v>
                </c:pt>
                <c:pt idx="141">
                  <c:v>1.8717201165948958</c:v>
                </c:pt>
                <c:pt idx="142">
                  <c:v>1.1064139940767177</c:v>
                </c:pt>
                <c:pt idx="143">
                  <c:v>0.95335276971338823</c:v>
                </c:pt>
                <c:pt idx="144">
                  <c:v>8.3090379003564974E-2</c:v>
                </c:pt>
                <c:pt idx="145">
                  <c:v>0.3017492710480566</c:v>
                </c:pt>
                <c:pt idx="146">
                  <c:v>0.53352769690003909</c:v>
                </c:pt>
                <c:pt idx="147">
                  <c:v>0.27988338195351392</c:v>
                </c:pt>
                <c:pt idx="148">
                  <c:v>0.28862973754456228</c:v>
                </c:pt>
                <c:pt idx="149">
                  <c:v>0.65597667634393397</c:v>
                </c:pt>
                <c:pt idx="150">
                  <c:v>1.4169096209496661</c:v>
                </c:pt>
                <c:pt idx="151">
                  <c:v>1.1588921283245386</c:v>
                </c:pt>
                <c:pt idx="152">
                  <c:v>0.11807580174190813</c:v>
                </c:pt>
                <c:pt idx="153">
                  <c:v>8.7463556845857868E-2</c:v>
                </c:pt>
                <c:pt idx="154">
                  <c:v>0.52915451898759314</c:v>
                </c:pt>
                <c:pt idx="155">
                  <c:v>1.2201166181634078</c:v>
                </c:pt>
                <c:pt idx="156">
                  <c:v>0.87900874637102466</c:v>
                </c:pt>
                <c:pt idx="157">
                  <c:v>1.1895043732439732</c:v>
                </c:pt>
                <c:pt idx="158">
                  <c:v>6.9970845476686291E-2</c:v>
                </c:pt>
                <c:pt idx="159">
                  <c:v>5.6851311949807616E-2</c:v>
                </c:pt>
                <c:pt idx="160">
                  <c:v>0.25364431494652523</c:v>
                </c:pt>
                <c:pt idx="161">
                  <c:v>1.2288629737544563</c:v>
                </c:pt>
                <c:pt idx="162">
                  <c:v>0.72157434409524923</c:v>
                </c:pt>
                <c:pt idx="163">
                  <c:v>0.22740524782261481</c:v>
                </c:pt>
                <c:pt idx="164">
                  <c:v>3.0612244896050255E-2</c:v>
                </c:pt>
                <c:pt idx="165">
                  <c:v>5.2478134107514729E-2</c:v>
                </c:pt>
                <c:pt idx="166">
                  <c:v>0.20553935861115036</c:v>
                </c:pt>
                <c:pt idx="167">
                  <c:v>0.16618075800712995</c:v>
                </c:pt>
                <c:pt idx="168">
                  <c:v>6.122448979210051E-2</c:v>
                </c:pt>
                <c:pt idx="169">
                  <c:v>3.935860058063604E-2</c:v>
                </c:pt>
                <c:pt idx="170">
                  <c:v>-5.6851311949807616E-2</c:v>
                </c:pt>
                <c:pt idx="171">
                  <c:v>0.19558676034975331</c:v>
                </c:pt>
                <c:pt idx="172">
                  <c:v>-3.6108324972794516E-2</c:v>
                </c:pt>
                <c:pt idx="173">
                  <c:v>-2.4072216648529678E-2</c:v>
                </c:pt>
                <c:pt idx="174">
                  <c:v>0</c:v>
                </c:pt>
                <c:pt idx="175">
                  <c:v>-5.416248745919177E-2</c:v>
                </c:pt>
                <c:pt idx="176">
                  <c:v>4.6970912734317238</c:v>
                </c:pt>
                <c:pt idx="177">
                  <c:v>6.836509528761666</c:v>
                </c:pt>
                <c:pt idx="178">
                  <c:v>6.8786359076069736</c:v>
                </c:pt>
                <c:pt idx="179">
                  <c:v>7.4473420268456136</c:v>
                </c:pt>
                <c:pt idx="180">
                  <c:v>6.7703109332034686</c:v>
                </c:pt>
                <c:pt idx="181">
                  <c:v>6.4423269810937231</c:v>
                </c:pt>
                <c:pt idx="182">
                  <c:v>3.4573721167404021</c:v>
                </c:pt>
                <c:pt idx="183">
                  <c:v>4.9317953859801467</c:v>
                </c:pt>
                <c:pt idx="184">
                  <c:v>5.1664994985285713</c:v>
                </c:pt>
                <c:pt idx="185">
                  <c:v>6.1624874624097563</c:v>
                </c:pt>
                <c:pt idx="186">
                  <c:v>4.8866599798446035</c:v>
                </c:pt>
                <c:pt idx="187">
                  <c:v>5.9037111331484429</c:v>
                </c:pt>
                <c:pt idx="188">
                  <c:v>4.1915747240700396</c:v>
                </c:pt>
                <c:pt idx="189">
                  <c:v>6.4332998992230168</c:v>
                </c:pt>
                <c:pt idx="190">
                  <c:v>5.7983951860351732</c:v>
                </c:pt>
                <c:pt idx="191">
                  <c:v>7.6940822469459853</c:v>
                </c:pt>
                <c:pt idx="192">
                  <c:v>4.3390170516376116</c:v>
                </c:pt>
                <c:pt idx="193">
                  <c:v>4.6308926778735264</c:v>
                </c:pt>
                <c:pt idx="194">
                  <c:v>5.5757271810386975</c:v>
                </c:pt>
                <c:pt idx="195">
                  <c:v>3.6860581747083554</c:v>
                </c:pt>
                <c:pt idx="196">
                  <c:v>4.1675025073571508</c:v>
                </c:pt>
                <c:pt idx="197">
                  <c:v>2.1394182553299426</c:v>
                </c:pt>
                <c:pt idx="198">
                  <c:v>2.6780341016662286</c:v>
                </c:pt>
                <c:pt idx="199">
                  <c:v>4.0651955875341148</c:v>
                </c:pt>
                <c:pt idx="200">
                  <c:v>3.4032096287341531</c:v>
                </c:pt>
                <c:pt idx="201">
                  <c:v>3.2076228693497959</c:v>
                </c:pt>
                <c:pt idx="202">
                  <c:v>3.5416248744310184</c:v>
                </c:pt>
                <c:pt idx="203">
                  <c:v>5.2206619865348207</c:v>
                </c:pt>
                <c:pt idx="204">
                  <c:v>2.8074222671013818</c:v>
                </c:pt>
                <c:pt idx="205">
                  <c:v>5.2387161486672387</c:v>
                </c:pt>
                <c:pt idx="206">
                  <c:v>3.671013039866172</c:v>
                </c:pt>
                <c:pt idx="207">
                  <c:v>4.883650952554369</c:v>
                </c:pt>
                <c:pt idx="208">
                  <c:v>3.6288866594118705</c:v>
                </c:pt>
                <c:pt idx="209">
                  <c:v>4.2036108332309814</c:v>
                </c:pt>
                <c:pt idx="210">
                  <c:v>4.9287863586899121</c:v>
                </c:pt>
                <c:pt idx="211">
                  <c:v>1.9528585762072976</c:v>
                </c:pt>
                <c:pt idx="212">
                  <c:v>1.9919759277623703</c:v>
                </c:pt>
                <c:pt idx="213">
                  <c:v>5.7141424267355632</c:v>
                </c:pt>
                <c:pt idx="214">
                  <c:v>2.3470411238752411</c:v>
                </c:pt>
                <c:pt idx="215">
                  <c:v>7.1283851549975807</c:v>
                </c:pt>
                <c:pt idx="216">
                  <c:v>6.7793380134651819</c:v>
                </c:pt>
                <c:pt idx="217">
                  <c:v>2.4373119361463278</c:v>
                </c:pt>
                <c:pt idx="218">
                  <c:v>3.7462387156860819</c:v>
                </c:pt>
                <c:pt idx="219">
                  <c:v>7.2487462385620276</c:v>
                </c:pt>
                <c:pt idx="220">
                  <c:v>6.9418254758749365</c:v>
                </c:pt>
                <c:pt idx="221">
                  <c:v>4.3149448349247219</c:v>
                </c:pt>
                <c:pt idx="222">
                  <c:v>2.9819458370630847</c:v>
                </c:pt>
                <c:pt idx="223">
                  <c:v>2.1845536614654857</c:v>
                </c:pt>
                <c:pt idx="224">
                  <c:v>2.2357071221815001</c:v>
                </c:pt>
                <c:pt idx="225">
                  <c:v>5.7111334010543215</c:v>
                </c:pt>
                <c:pt idx="226">
                  <c:v>3.5235707122986004</c:v>
                </c:pt>
                <c:pt idx="227">
                  <c:v>4.1374122360637902</c:v>
                </c:pt>
                <c:pt idx="228">
                  <c:v>7.5947843528041927</c:v>
                </c:pt>
                <c:pt idx="229">
                  <c:v>2.6629889668240456</c:v>
                </c:pt>
                <c:pt idx="230">
                  <c:v>2.8104312943916172</c:v>
                </c:pt>
                <c:pt idx="231">
                  <c:v>1.2427281846251541</c:v>
                </c:pt>
                <c:pt idx="232">
                  <c:v>3.7943831491118605</c:v>
                </c:pt>
                <c:pt idx="233">
                  <c:v>5.6148445342027635</c:v>
                </c:pt>
                <c:pt idx="234">
                  <c:v>2.4583751255689821</c:v>
                </c:pt>
                <c:pt idx="235">
                  <c:v>3.0330992977790991</c:v>
                </c:pt>
                <c:pt idx="236">
                  <c:v>1.9558676034975331</c:v>
                </c:pt>
                <c:pt idx="237">
                  <c:v>2.0762286854529863</c:v>
                </c:pt>
                <c:pt idx="238">
                  <c:v>2.9007021066627039</c:v>
                </c:pt>
                <c:pt idx="239">
                  <c:v>3.2076228693497959</c:v>
                </c:pt>
                <c:pt idx="240">
                  <c:v>2.8314944838142715</c:v>
                </c:pt>
                <c:pt idx="241">
                  <c:v>2.2988966904494621</c:v>
                </c:pt>
                <c:pt idx="242">
                  <c:v>1.4653961886562334</c:v>
                </c:pt>
                <c:pt idx="243">
                  <c:v>2.3590772314271891</c:v>
                </c:pt>
                <c:pt idx="244">
                  <c:v>2.0040120369233119</c:v>
                </c:pt>
                <c:pt idx="245">
                  <c:v>4.9107321965574933</c:v>
                </c:pt>
                <c:pt idx="246">
                  <c:v>2.1454363083014196</c:v>
                </c:pt>
                <c:pt idx="247">
                  <c:v>2.7291875623822426</c:v>
                </c:pt>
                <c:pt idx="248">
                  <c:v>1.1614844534202766</c:v>
                </c:pt>
                <c:pt idx="249">
                  <c:v>1.5165496488895496</c:v>
                </c:pt>
                <c:pt idx="250">
                  <c:v>2.2026078235979045</c:v>
                </c:pt>
                <c:pt idx="251">
                  <c:v>1.236710130366482</c:v>
                </c:pt>
                <c:pt idx="252">
                  <c:v>1.2517552658522626</c:v>
                </c:pt>
                <c:pt idx="253">
                  <c:v>1.8385155472233214</c:v>
                </c:pt>
                <c:pt idx="254">
                  <c:v>2.1153460386170528</c:v>
                </c:pt>
                <c:pt idx="255">
                  <c:v>3.2166499496115084</c:v>
                </c:pt>
                <c:pt idx="256">
                  <c:v>1.6609829483623892</c:v>
                </c:pt>
                <c:pt idx="257">
                  <c:v>2.1183550659072883</c:v>
                </c:pt>
                <c:pt idx="258">
                  <c:v>1.4232698094891265</c:v>
                </c:pt>
                <c:pt idx="259">
                  <c:v>1.2216649950416008</c:v>
                </c:pt>
                <c:pt idx="260">
                  <c:v>1.246153845964004</c:v>
                </c:pt>
                <c:pt idx="261">
                  <c:v>0.58269230772493685</c:v>
                </c:pt>
                <c:pt idx="262">
                  <c:v>3.4384615395887264</c:v>
                </c:pt>
                <c:pt idx="263">
                  <c:v>1.3557692307840623</c:v>
                </c:pt>
                <c:pt idx="264">
                  <c:v>1.8980769230976873</c:v>
                </c:pt>
                <c:pt idx="265">
                  <c:v>0.46730769235218661</c:v>
                </c:pt>
                <c:pt idx="266">
                  <c:v>0.6576923076863751</c:v>
                </c:pt>
                <c:pt idx="267">
                  <c:v>2.5788461536118175</c:v>
                </c:pt>
                <c:pt idx="268">
                  <c:v>1.246153845964004</c:v>
                </c:pt>
                <c:pt idx="269">
                  <c:v>1.4076923076092518</c:v>
                </c:pt>
                <c:pt idx="270">
                  <c:v>0.1384615384473003</c:v>
                </c:pt>
                <c:pt idx="271">
                  <c:v>1.9730769230591256</c:v>
                </c:pt>
                <c:pt idx="272">
                  <c:v>2.1115384615681241</c:v>
                </c:pt>
                <c:pt idx="273">
                  <c:v>0.67499999996143834</c:v>
                </c:pt>
                <c:pt idx="274">
                  <c:v>2.4807692308226241</c:v>
                </c:pt>
                <c:pt idx="275">
                  <c:v>1.8692307691002525</c:v>
                </c:pt>
                <c:pt idx="276">
                  <c:v>0.34038461525706515</c:v>
                </c:pt>
                <c:pt idx="277">
                  <c:v>1.9384615385089992</c:v>
                </c:pt>
                <c:pt idx="278">
                  <c:v>0.85384615388174934</c:v>
                </c:pt>
                <c:pt idx="279">
                  <c:v>0.6576923076863751</c:v>
                </c:pt>
                <c:pt idx="280">
                  <c:v>3.4615384611825076E-2</c:v>
                </c:pt>
                <c:pt idx="281">
                  <c:v>0.29423076923136249</c:v>
                </c:pt>
                <c:pt idx="282">
                  <c:v>7.4999999992287666E-2</c:v>
                </c:pt>
                <c:pt idx="283">
                  <c:v>0.20769230767095043</c:v>
                </c:pt>
                <c:pt idx="284">
                  <c:v>0.76153846164524786</c:v>
                </c:pt>
                <c:pt idx="285">
                  <c:v>0.58846153858612238</c:v>
                </c:pt>
                <c:pt idx="286">
                  <c:v>0.6692307691002527</c:v>
                </c:pt>
                <c:pt idx="287">
                  <c:v>1.6500000000771233</c:v>
                </c:pt>
                <c:pt idx="288">
                  <c:v>0.87115384615681235</c:v>
                </c:pt>
                <c:pt idx="289">
                  <c:v>0.17307692305912536</c:v>
                </c:pt>
                <c:pt idx="290">
                  <c:v>1.2230769231362488</c:v>
                </c:pt>
                <c:pt idx="291">
                  <c:v>2.2730769229048784</c:v>
                </c:pt>
                <c:pt idx="292">
                  <c:v>0.40384615380462585</c:v>
                </c:pt>
                <c:pt idx="293">
                  <c:v>0.10384615383547521</c:v>
                </c:pt>
                <c:pt idx="294">
                  <c:v>0.2423076923136249</c:v>
                </c:pt>
                <c:pt idx="295">
                  <c:v>-6.9230769223650152E-2</c:v>
                </c:pt>
                <c:pt idx="296">
                  <c:v>1.1653846154498737</c:v>
                </c:pt>
                <c:pt idx="297">
                  <c:v>6.9230769223650152E-2</c:v>
                </c:pt>
                <c:pt idx="298">
                  <c:v>-7.4999999992287666E-2</c:v>
                </c:pt>
                <c:pt idx="299">
                  <c:v>2.8846153846272496E-2</c:v>
                </c:pt>
                <c:pt idx="300">
                  <c:v>0.72115384623393586</c:v>
                </c:pt>
                <c:pt idx="301">
                  <c:v>-4.6153846149100099E-2</c:v>
                </c:pt>
                <c:pt idx="302">
                  <c:v>4.0384615380462584E-2</c:v>
                </c:pt>
                <c:pt idx="303">
                  <c:v>7.4999999992287666E-2</c:v>
                </c:pt>
                <c:pt idx="304">
                  <c:v>-5.7692307686375122E-2</c:v>
                </c:pt>
                <c:pt idx="305">
                  <c:v>5.7692307686375122E-2</c:v>
                </c:pt>
                <c:pt idx="306">
                  <c:v>4.6153846149100099E-2</c:v>
                </c:pt>
                <c:pt idx="307">
                  <c:v>0.10961538460411273</c:v>
                </c:pt>
                <c:pt idx="308">
                  <c:v>0.1384615384473003</c:v>
                </c:pt>
                <c:pt idx="309">
                  <c:v>4.0384615380462584E-2</c:v>
                </c:pt>
                <c:pt idx="310">
                  <c:v>0</c:v>
                </c:pt>
                <c:pt idx="311">
                  <c:v>-5.7692307686375123E-3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'seq vs screen sorted'!#REF!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28-684A-AADA-431F26D5650C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'seq vs screen sorted'!$I$2:$I$314</c:f>
              <c:numCache>
                <c:formatCode>0.0</c:formatCode>
                <c:ptCount val="313"/>
                <c:pt idx="0">
                  <c:v>3.4811015124407581</c:v>
                </c:pt>
                <c:pt idx="1">
                  <c:v>0.40820734349278437</c:v>
                </c:pt>
                <c:pt idx="2">
                  <c:v>1.394708423362147</c:v>
                </c:pt>
                <c:pt idx="3">
                  <c:v>1.2991360694297009</c:v>
                </c:pt>
                <c:pt idx="4">
                  <c:v>2.2500000006496355</c:v>
                </c:pt>
                <c:pt idx="5">
                  <c:v>0.42764578838389017</c:v>
                </c:pt>
                <c:pt idx="6">
                  <c:v>1.297516198906618</c:v>
                </c:pt>
                <c:pt idx="7">
                  <c:v>1.4011879054544787</c:v>
                </c:pt>
                <c:pt idx="8">
                  <c:v>0.72894168480235655</c:v>
                </c:pt>
                <c:pt idx="9">
                  <c:v>1.3331533478158999</c:v>
                </c:pt>
                <c:pt idx="10">
                  <c:v>1.3201943844974171</c:v>
                </c:pt>
                <c:pt idx="11">
                  <c:v>3.0323974087292971</c:v>
                </c:pt>
                <c:pt idx="12">
                  <c:v>3.2348812102557694</c:v>
                </c:pt>
                <c:pt idx="13">
                  <c:v>1.548596112660855</c:v>
                </c:pt>
                <c:pt idx="14">
                  <c:v>1.4935205183407587</c:v>
                </c:pt>
                <c:pt idx="15">
                  <c:v>1.3866090716129131</c:v>
                </c:pt>
                <c:pt idx="16">
                  <c:v>1.2991360694297009</c:v>
                </c:pt>
                <c:pt idx="17">
                  <c:v>1.3185745139743346</c:v>
                </c:pt>
                <c:pt idx="18">
                  <c:v>1.7672786176857951</c:v>
                </c:pt>
                <c:pt idx="19">
                  <c:v>0.95086393121993484</c:v>
                </c:pt>
                <c:pt idx="20">
                  <c:v>0.96544276506150029</c:v>
                </c:pt>
                <c:pt idx="21">
                  <c:v>1.2942764578604522</c:v>
                </c:pt>
                <c:pt idx="22">
                  <c:v>1.7397408213919279</c:v>
                </c:pt>
                <c:pt idx="23">
                  <c:v>1.0415766735831322</c:v>
                </c:pt>
                <c:pt idx="24">
                  <c:v>0.71274298069756237</c:v>
                </c:pt>
                <c:pt idx="25">
                  <c:v>4.2116630672464891E-2</c:v>
                </c:pt>
                <c:pt idx="26">
                  <c:v>1.107991360698628</c:v>
                </c:pt>
                <c:pt idx="27">
                  <c:v>3.4325054002129933</c:v>
                </c:pt>
                <c:pt idx="28">
                  <c:v>1.4190064794760293</c:v>
                </c:pt>
                <c:pt idx="29">
                  <c:v>0.93952483842453516</c:v>
                </c:pt>
                <c:pt idx="30">
                  <c:v>0.21706263502156575</c:v>
                </c:pt>
                <c:pt idx="31">
                  <c:v>1.2343412528372879</c:v>
                </c:pt>
                <c:pt idx="32">
                  <c:v>0.2948164147592251</c:v>
                </c:pt>
                <c:pt idx="33">
                  <c:v>3.1214902814355923</c:v>
                </c:pt>
                <c:pt idx="34">
                  <c:v>3.1814254864587563</c:v>
                </c:pt>
                <c:pt idx="35">
                  <c:v>0.19600431969399509</c:v>
                </c:pt>
                <c:pt idx="36">
                  <c:v>2.2710583157173523</c:v>
                </c:pt>
                <c:pt idx="37">
                  <c:v>2.4362850978114601</c:v>
                </c:pt>
                <c:pt idx="38">
                  <c:v>1.2035637154972547</c:v>
                </c:pt>
                <c:pt idx="39">
                  <c:v>0.1619870410479419</c:v>
                </c:pt>
                <c:pt idx="40">
                  <c:v>3.1846652275049223</c:v>
                </c:pt>
                <c:pt idx="41">
                  <c:v>1.6879049681179974</c:v>
                </c:pt>
                <c:pt idx="42">
                  <c:v>1.7267818580734453</c:v>
                </c:pt>
                <c:pt idx="43">
                  <c:v>0.69330453571983841</c:v>
                </c:pt>
                <c:pt idx="44">
                  <c:v>0.75647948178916846</c:v>
                </c:pt>
                <c:pt idx="45">
                  <c:v>2.1819654430110571</c:v>
                </c:pt>
                <c:pt idx="46">
                  <c:v>0.12634989205204189</c:v>
                </c:pt>
                <c:pt idx="47">
                  <c:v>2.7505399567688462</c:v>
                </c:pt>
                <c:pt idx="48">
                  <c:v>2.4233261344929771</c:v>
                </c:pt>
                <c:pt idx="49">
                  <c:v>2.062095032964729</c:v>
                </c:pt>
                <c:pt idx="50">
                  <c:v>1.046436285152381</c:v>
                </c:pt>
                <c:pt idx="51">
                  <c:v>0.36123110152824855</c:v>
                </c:pt>
                <c:pt idx="52">
                  <c:v>3.5637149030547211E-2</c:v>
                </c:pt>
                <c:pt idx="53">
                  <c:v>1.2424406045865217</c:v>
                </c:pt>
                <c:pt idx="54">
                  <c:v>3.3871490281652141</c:v>
                </c:pt>
                <c:pt idx="55">
                  <c:v>1.3137149032712663</c:v>
                </c:pt>
                <c:pt idx="56">
                  <c:v>3.4778617713945921</c:v>
                </c:pt>
                <c:pt idx="57">
                  <c:v>3.1781857454125908</c:v>
                </c:pt>
                <c:pt idx="58">
                  <c:v>1.548596112660855</c:v>
                </c:pt>
                <c:pt idx="59">
                  <c:v>1.4773218148422911</c:v>
                </c:pt>
                <c:pt idx="60">
                  <c:v>3.5410367174639221</c:v>
                </c:pt>
                <c:pt idx="61">
                  <c:v>8.0993520532632746E-3</c:v>
                </c:pt>
                <c:pt idx="62">
                  <c:v>0.11663066951987092</c:v>
                </c:pt>
                <c:pt idx="63">
                  <c:v>0.86663067008288852</c:v>
                </c:pt>
                <c:pt idx="64">
                  <c:v>0.94114470894761804</c:v>
                </c:pt>
                <c:pt idx="65">
                  <c:v>4.6976241903903149E-2</c:v>
                </c:pt>
                <c:pt idx="66">
                  <c:v>3.1360691152771576</c:v>
                </c:pt>
                <c:pt idx="67">
                  <c:v>2.0734341257601283</c:v>
                </c:pt>
                <c:pt idx="68">
                  <c:v>0.79049676034860361</c:v>
                </c:pt>
                <c:pt idx="69">
                  <c:v>0.89740820742292171</c:v>
                </c:pt>
                <c:pt idx="70">
                  <c:v>2.1576673868971747</c:v>
                </c:pt>
                <c:pt idx="71">
                  <c:v>4.3736501082944308E-2</c:v>
                </c:pt>
                <c:pt idx="72">
                  <c:v>2.5188984884254233</c:v>
                </c:pt>
                <c:pt idx="73">
                  <c:v>0.42602591794742534</c:v>
                </c:pt>
                <c:pt idx="74">
                  <c:v>0.82289416855819197</c:v>
                </c:pt>
                <c:pt idx="75">
                  <c:v>0.83747300231313937</c:v>
                </c:pt>
                <c:pt idx="76">
                  <c:v>0.10043196541507673</c:v>
                </c:pt>
                <c:pt idx="77">
                  <c:v>0.24136069113544797</c:v>
                </c:pt>
                <c:pt idx="78">
                  <c:v>0.46976241903903149</c:v>
                </c:pt>
                <c:pt idx="79">
                  <c:v>4.3785097198636791</c:v>
                </c:pt>
                <c:pt idx="80">
                  <c:v>4.2845572355881352</c:v>
                </c:pt>
                <c:pt idx="81">
                  <c:v>4.0059395255400316</c:v>
                </c:pt>
                <c:pt idx="82">
                  <c:v>4.2456803464988688</c:v>
                </c:pt>
                <c:pt idx="83">
                  <c:v>3.3936285102575456</c:v>
                </c:pt>
                <c:pt idx="84">
                  <c:v>3.4697624196453583</c:v>
                </c:pt>
                <c:pt idx="85">
                  <c:v>3.5377969764177561</c:v>
                </c:pt>
                <c:pt idx="86">
                  <c:v>2.6055363325119334</c:v>
                </c:pt>
                <c:pt idx="87">
                  <c:v>2.9985170537772867</c:v>
                </c:pt>
                <c:pt idx="88">
                  <c:v>3.0771131988233216</c:v>
                </c:pt>
                <c:pt idx="89">
                  <c:v>3.3662876916354021</c:v>
                </c:pt>
                <c:pt idx="90">
                  <c:v>3.1542263968536792</c:v>
                </c:pt>
                <c:pt idx="91">
                  <c:v>3.2832427087141904</c:v>
                </c:pt>
                <c:pt idx="92">
                  <c:v>3.9120118635317205</c:v>
                </c:pt>
                <c:pt idx="93">
                  <c:v>3.1497775581855381</c:v>
                </c:pt>
                <c:pt idx="94">
                  <c:v>2.4083044983714181</c:v>
                </c:pt>
                <c:pt idx="95">
                  <c:v>3.3351458233373088</c:v>
                </c:pt>
                <c:pt idx="96">
                  <c:v>3.1913000500426256</c:v>
                </c:pt>
                <c:pt idx="97">
                  <c:v>2.9436480475017053</c:v>
                </c:pt>
                <c:pt idx="98">
                  <c:v>2.8680177956940618</c:v>
                </c:pt>
                <c:pt idx="99">
                  <c:v>2.8961937715467272</c:v>
                </c:pt>
                <c:pt idx="100">
                  <c:v>3.3084527929143932</c:v>
                </c:pt>
                <c:pt idx="101">
                  <c:v>2.8932278798942641</c:v>
                </c:pt>
                <c:pt idx="102">
                  <c:v>2.7760751362295331</c:v>
                </c:pt>
                <c:pt idx="103">
                  <c:v>3.2698961942956966</c:v>
                </c:pt>
                <c:pt idx="104">
                  <c:v>2.9199209095242162</c:v>
                </c:pt>
                <c:pt idx="105">
                  <c:v>2.3356401382162373</c:v>
                </c:pt>
                <c:pt idx="106">
                  <c:v>3.0904597132418155</c:v>
                </c:pt>
                <c:pt idx="107">
                  <c:v>1.6208601088250334</c:v>
                </c:pt>
                <c:pt idx="108">
                  <c:v>2.8754325260146656</c:v>
                </c:pt>
                <c:pt idx="109">
                  <c:v>2.7701433513386786</c:v>
                </c:pt>
                <c:pt idx="110">
                  <c:v>2.8887790412261234</c:v>
                </c:pt>
                <c:pt idx="111">
                  <c:v>1.4087988140433103</c:v>
                </c:pt>
                <c:pt idx="112">
                  <c:v>2.1220958972118007</c:v>
                </c:pt>
                <c:pt idx="113">
                  <c:v>1.7750865056787117</c:v>
                </c:pt>
                <c:pt idx="114">
                  <c:v>2.0776075137022501</c:v>
                </c:pt>
                <c:pt idx="115">
                  <c:v>2.4646564508697133</c:v>
                </c:pt>
                <c:pt idx="116">
                  <c:v>2.0746416212568226</c:v>
                </c:pt>
                <c:pt idx="117">
                  <c:v>1.1003460211289178</c:v>
                </c:pt>
                <c:pt idx="118">
                  <c:v>1.9841819080150076</c:v>
                </c:pt>
                <c:pt idx="119">
                  <c:v>1.4147305981412006</c:v>
                </c:pt>
                <c:pt idx="120">
                  <c:v>1.8596144340296725</c:v>
                </c:pt>
                <c:pt idx="121">
                  <c:v>1.3302026697902398</c:v>
                </c:pt>
                <c:pt idx="122">
                  <c:v>1.3331685614427027</c:v>
                </c:pt>
                <c:pt idx="123">
                  <c:v>1.1389026197476142</c:v>
                </c:pt>
                <c:pt idx="124">
                  <c:v>1.2516065247442048</c:v>
                </c:pt>
                <c:pt idx="125">
                  <c:v>1.7528423131309721</c:v>
                </c:pt>
                <c:pt idx="126">
                  <c:v>1.3672763221862225</c:v>
                </c:pt>
                <c:pt idx="127">
                  <c:v>1.4532871975528612</c:v>
                </c:pt>
                <c:pt idx="128">
                  <c:v>1.4087988140433103</c:v>
                </c:pt>
                <c:pt idx="129">
                  <c:v>1.2263964413369666</c:v>
                </c:pt>
                <c:pt idx="130">
                  <c:v>1.1997034109140503</c:v>
                </c:pt>
                <c:pt idx="131">
                  <c:v>1.2249134951142528</c:v>
                </c:pt>
                <c:pt idx="132">
                  <c:v>1.2975778544764693</c:v>
                </c:pt>
                <c:pt idx="133">
                  <c:v>1.2397429557554602</c:v>
                </c:pt>
                <c:pt idx="134">
                  <c:v>1.3895205139409981</c:v>
                </c:pt>
                <c:pt idx="135">
                  <c:v>1.1982204646913368</c:v>
                </c:pt>
                <c:pt idx="136">
                  <c:v>1.1997034109140503</c:v>
                </c:pt>
                <c:pt idx="137">
                  <c:v>1.365793375963509</c:v>
                </c:pt>
                <c:pt idx="138">
                  <c:v>0.99357390023021741</c:v>
                </c:pt>
                <c:pt idx="139">
                  <c:v>0.67474048447049761</c:v>
                </c:pt>
                <c:pt idx="140">
                  <c:v>1.1715274342684205</c:v>
                </c:pt>
                <c:pt idx="141">
                  <c:v>1.5140879879263329</c:v>
                </c:pt>
                <c:pt idx="142">
                  <c:v>1.2605042020804864</c:v>
                </c:pt>
                <c:pt idx="143">
                  <c:v>1.2634700937329493</c:v>
                </c:pt>
                <c:pt idx="144">
                  <c:v>1.0054374692189618</c:v>
                </c:pt>
                <c:pt idx="145">
                  <c:v>0.67622343061391466</c:v>
                </c:pt>
                <c:pt idx="146">
                  <c:v>0.8378645579467896</c:v>
                </c:pt>
                <c:pt idx="147">
                  <c:v>0.60207612463250271</c:v>
                </c:pt>
                <c:pt idx="148">
                  <c:v>0.61245674747783008</c:v>
                </c:pt>
                <c:pt idx="149">
                  <c:v>0.75185368273874398</c:v>
                </c:pt>
                <c:pt idx="150">
                  <c:v>1.1359367280951513</c:v>
                </c:pt>
                <c:pt idx="151">
                  <c:v>1.2115669799027948</c:v>
                </c:pt>
                <c:pt idx="152">
                  <c:v>1.0617894217172572</c:v>
                </c:pt>
                <c:pt idx="153">
                  <c:v>0.7029164607196452</c:v>
                </c:pt>
                <c:pt idx="154">
                  <c:v>0.30252100842002028</c:v>
                </c:pt>
                <c:pt idx="155">
                  <c:v>0.88235294145634047</c:v>
                </c:pt>
                <c:pt idx="156">
                  <c:v>0.44933267423942719</c:v>
                </c:pt>
                <c:pt idx="157">
                  <c:v>0.49678695011510871</c:v>
                </c:pt>
                <c:pt idx="158">
                  <c:v>3.8556599110334253E-2</c:v>
                </c:pt>
                <c:pt idx="159">
                  <c:v>0.47305981221691618</c:v>
                </c:pt>
                <c:pt idx="160">
                  <c:v>0.80968858130115995</c:v>
                </c:pt>
                <c:pt idx="161">
                  <c:v>0.9742956009208692</c:v>
                </c:pt>
                <c:pt idx="162">
                  <c:v>0.39742956009208696</c:v>
                </c:pt>
                <c:pt idx="163">
                  <c:v>0.35739001485419486</c:v>
                </c:pt>
                <c:pt idx="164">
                  <c:v>0.34700939200886755</c:v>
                </c:pt>
                <c:pt idx="165">
                  <c:v>0.18091942664222316</c:v>
                </c:pt>
                <c:pt idx="166">
                  <c:v>0.22689075629519112</c:v>
                </c:pt>
                <c:pt idx="167">
                  <c:v>0.30993573905780969</c:v>
                </c:pt>
                <c:pt idx="168">
                  <c:v>0.20019772618946066</c:v>
                </c:pt>
                <c:pt idx="169">
                  <c:v>0.2090954028913708</c:v>
                </c:pt>
                <c:pt idx="170">
                  <c:v>0.20168067225358141</c:v>
                </c:pt>
                <c:pt idx="171">
                  <c:v>1.1099365747517086E-2</c:v>
                </c:pt>
                <c:pt idx="172">
                  <c:v>-1.1099365747517086E-2</c:v>
                </c:pt>
                <c:pt idx="173">
                  <c:v>1.4270613103950539E-2</c:v>
                </c:pt>
                <c:pt idx="174">
                  <c:v>-1.5856236782167264E-2</c:v>
                </c:pt>
                <c:pt idx="175">
                  <c:v>6.3424947137147745E-3</c:v>
                </c:pt>
                <c:pt idx="176">
                  <c:v>3.3837209296705995</c:v>
                </c:pt>
                <c:pt idx="177">
                  <c:v>4.0211416485341687</c:v>
                </c:pt>
                <c:pt idx="178">
                  <c:v>4.2193446076753593</c:v>
                </c:pt>
                <c:pt idx="179">
                  <c:v>4.1749471449905231</c:v>
                </c:pt>
                <c:pt idx="180">
                  <c:v>3.3964059191302476</c:v>
                </c:pt>
                <c:pt idx="181">
                  <c:v>3.7563424936699894</c:v>
                </c:pt>
                <c:pt idx="182">
                  <c:v>2.2817124730132203</c:v>
                </c:pt>
                <c:pt idx="183">
                  <c:v>3.9878435506726739</c:v>
                </c:pt>
                <c:pt idx="184">
                  <c:v>3.1442917537257165</c:v>
                </c:pt>
                <c:pt idx="185">
                  <c:v>3.7468287517872199</c:v>
                </c:pt>
                <c:pt idx="186">
                  <c:v>3.1300211413254964</c:v>
                </c:pt>
                <c:pt idx="187">
                  <c:v>3.4281183923554353</c:v>
                </c:pt>
                <c:pt idx="188">
                  <c:v>2.540169132723642</c:v>
                </c:pt>
                <c:pt idx="189">
                  <c:v>3.9418604641993986</c:v>
                </c:pt>
                <c:pt idx="190">
                  <c:v>4.4048625782047681</c:v>
                </c:pt>
                <c:pt idx="191">
                  <c:v>5.1485200832629765</c:v>
                </c:pt>
                <c:pt idx="192">
                  <c:v>2.1057082452144487</c:v>
                </c:pt>
                <c:pt idx="193">
                  <c:v>3.1474630013025959</c:v>
                </c:pt>
                <c:pt idx="194">
                  <c:v>3.2727272721106417</c:v>
                </c:pt>
                <c:pt idx="195">
                  <c:v>2.3483086678883422</c:v>
                </c:pt>
                <c:pt idx="196">
                  <c:v>2.5179704013812239</c:v>
                </c:pt>
                <c:pt idx="197">
                  <c:v>4.4064482019932072</c:v>
                </c:pt>
                <c:pt idx="198">
                  <c:v>1.997885834383502</c:v>
                </c:pt>
                <c:pt idx="199">
                  <c:v>3.3329809718320051</c:v>
                </c:pt>
                <c:pt idx="200">
                  <c:v>2.5687103592198177</c:v>
                </c:pt>
                <c:pt idx="201">
                  <c:v>3.2156448199661569</c:v>
                </c:pt>
                <c:pt idx="202">
                  <c:v>2.6543340378604787</c:v>
                </c:pt>
                <c:pt idx="203">
                  <c:v>3.2933403796646199</c:v>
                </c:pt>
                <c:pt idx="204">
                  <c:v>1.4508456655259114</c:v>
                </c:pt>
                <c:pt idx="205">
                  <c:v>3.6738900626062074</c:v>
                </c:pt>
                <c:pt idx="206">
                  <c:v>2.9587737840441757</c:v>
                </c:pt>
                <c:pt idx="207">
                  <c:v>2.5290697670524329</c:v>
                </c:pt>
                <c:pt idx="208">
                  <c:v>2.3308668070633751</c:v>
                </c:pt>
                <c:pt idx="209">
                  <c:v>2.6289640589411816</c:v>
                </c:pt>
                <c:pt idx="210">
                  <c:v>3.453488371274732</c:v>
                </c:pt>
                <c:pt idx="211">
                  <c:v>1.7869978857826636</c:v>
                </c:pt>
                <c:pt idx="212">
                  <c:v>1.1353065536710059</c:v>
                </c:pt>
                <c:pt idx="213">
                  <c:v>4.3905919649566805</c:v>
                </c:pt>
                <c:pt idx="214">
                  <c:v>1.8107822409135212</c:v>
                </c:pt>
                <c:pt idx="215">
                  <c:v>4.2447145865946556</c:v>
                </c:pt>
                <c:pt idx="216">
                  <c:v>3.9149048614916619</c:v>
                </c:pt>
                <c:pt idx="217">
                  <c:v>1.7441860460383991</c:v>
                </c:pt>
                <c:pt idx="218">
                  <c:v>2.5480972508179716</c:v>
                </c:pt>
                <c:pt idx="219">
                  <c:v>4.3715644811911414</c:v>
                </c:pt>
                <c:pt idx="220">
                  <c:v>3.5533826631634806</c:v>
                </c:pt>
                <c:pt idx="221">
                  <c:v>3.0047568705174506</c:v>
                </c:pt>
                <c:pt idx="222">
                  <c:v>1.9455602536043364</c:v>
                </c:pt>
                <c:pt idx="223">
                  <c:v>1.4793868920220878</c:v>
                </c:pt>
                <c:pt idx="224">
                  <c:v>1.6157505285013425</c:v>
                </c:pt>
                <c:pt idx="225">
                  <c:v>4.4143763200875377</c:v>
                </c:pt>
                <c:pt idx="226">
                  <c:v>2.6289640589411816</c:v>
                </c:pt>
                <c:pt idx="227">
                  <c:v>2.8905919653806138</c:v>
                </c:pt>
                <c:pt idx="228">
                  <c:v>5.3974630010906282</c:v>
                </c:pt>
                <c:pt idx="229">
                  <c:v>2.4672304435426295</c:v>
                </c:pt>
                <c:pt idx="230">
                  <c:v>1.8377378427733897</c:v>
                </c:pt>
                <c:pt idx="231">
                  <c:v>0.8594080339834852</c:v>
                </c:pt>
                <c:pt idx="232">
                  <c:v>3.8372093017931994</c:v>
                </c:pt>
                <c:pt idx="233">
                  <c:v>3.9434460879878381</c:v>
                </c:pt>
                <c:pt idx="234">
                  <c:v>1.4080338266295152</c:v>
                </c:pt>
                <c:pt idx="235">
                  <c:v>2.9746300202328348</c:v>
                </c:pt>
                <c:pt idx="236">
                  <c:v>1.5983086676763751</c:v>
                </c:pt>
                <c:pt idx="237">
                  <c:v>0.98308668015522316</c:v>
                </c:pt>
                <c:pt idx="238">
                  <c:v>1.8202959827962906</c:v>
                </c:pt>
                <c:pt idx="239">
                  <c:v>2.1104651157318992</c:v>
                </c:pt>
                <c:pt idx="240">
                  <c:v>2.1643763211473726</c:v>
                </c:pt>
                <c:pt idx="241">
                  <c:v>2.9667019021385053</c:v>
                </c:pt>
                <c:pt idx="242">
                  <c:v>0.96405919638968451</c:v>
                </c:pt>
                <c:pt idx="243">
                  <c:v>2.1247357289799873</c:v>
                </c:pt>
                <c:pt idx="244">
                  <c:v>2.6733615216260174</c:v>
                </c:pt>
                <c:pt idx="245">
                  <c:v>2.6210359399989835</c:v>
                </c:pt>
                <c:pt idx="246">
                  <c:v>2.923890063242109</c:v>
                </c:pt>
                <c:pt idx="247">
                  <c:v>2.6051797038103239</c:v>
                </c:pt>
                <c:pt idx="248">
                  <c:v>1.3002114166464367</c:v>
                </c:pt>
                <c:pt idx="249">
                  <c:v>2.4291754751636843</c:v>
                </c:pt>
                <c:pt idx="250">
                  <c:v>1.8757928111523352</c:v>
                </c:pt>
                <c:pt idx="251">
                  <c:v>3.1791754753756511</c:v>
                </c:pt>
                <c:pt idx="252">
                  <c:v>2.6035940800218844</c:v>
                </c:pt>
                <c:pt idx="253">
                  <c:v>1.5983086676763751</c:v>
                </c:pt>
                <c:pt idx="254">
                  <c:v>1.7632135306518062</c:v>
                </c:pt>
                <c:pt idx="255">
                  <c:v>2.001057081960381</c:v>
                </c:pt>
                <c:pt idx="256">
                  <c:v>0.98467230394366279</c:v>
                </c:pt>
                <c:pt idx="257">
                  <c:v>1.0322410142053777</c:v>
                </c:pt>
                <c:pt idx="258">
                  <c:v>1.4318181817603728</c:v>
                </c:pt>
                <c:pt idx="259">
                  <c:v>1.1226215642113573</c:v>
                </c:pt>
                <c:pt idx="260">
                  <c:v>1.4466594833612187</c:v>
                </c:pt>
                <c:pt idx="261">
                  <c:v>1.8556034488682152</c:v>
                </c:pt>
                <c:pt idx="262">
                  <c:v>3.0889008630813675</c:v>
                </c:pt>
                <c:pt idx="263">
                  <c:v>1.4207974143211919</c:v>
                </c:pt>
                <c:pt idx="264">
                  <c:v>1.3545258622980831</c:v>
                </c:pt>
                <c:pt idx="265">
                  <c:v>1.2623922420992615</c:v>
                </c:pt>
                <c:pt idx="266">
                  <c:v>1.4014008621090146</c:v>
                </c:pt>
                <c:pt idx="267">
                  <c:v>0.98275862092808652</c:v>
                </c:pt>
                <c:pt idx="268">
                  <c:v>1.685883621549312</c:v>
                </c:pt>
                <c:pt idx="269">
                  <c:v>1.3690732762411377</c:v>
                </c:pt>
                <c:pt idx="270">
                  <c:v>1.3933189658581238</c:v>
                </c:pt>
                <c:pt idx="271">
                  <c:v>1.0021551722759499</c:v>
                </c:pt>
                <c:pt idx="272">
                  <c:v>1.7085129317432572</c:v>
                </c:pt>
                <c:pt idx="273">
                  <c:v>0.73545258640267108</c:v>
                </c:pt>
                <c:pt idx="274">
                  <c:v>2.4568965527523736</c:v>
                </c:pt>
                <c:pt idx="275">
                  <c:v>1.7327586213602435</c:v>
                </c:pt>
                <c:pt idx="276">
                  <c:v>2.6346982763221667</c:v>
                </c:pt>
                <c:pt idx="277">
                  <c:v>1.4498922422073006</c:v>
                </c:pt>
                <c:pt idx="278">
                  <c:v>2.560344828048168</c:v>
                </c:pt>
                <c:pt idx="279">
                  <c:v>1.5468750006752452</c:v>
                </c:pt>
                <c:pt idx="280">
                  <c:v>0.81465517260006759</c:v>
                </c:pt>
                <c:pt idx="281">
                  <c:v>1.1185344829560717</c:v>
                </c:pt>
                <c:pt idx="282">
                  <c:v>1.1201508623791125</c:v>
                </c:pt>
                <c:pt idx="283">
                  <c:v>0.44612068981685876</c:v>
                </c:pt>
                <c:pt idx="284">
                  <c:v>0.69019396566905511</c:v>
                </c:pt>
                <c:pt idx="285">
                  <c:v>0.35721982768623634</c:v>
                </c:pt>
                <c:pt idx="286">
                  <c:v>0.66756465538867849</c:v>
                </c:pt>
                <c:pt idx="287">
                  <c:v>1.2607758626762207</c:v>
                </c:pt>
                <c:pt idx="288">
                  <c:v>0.47683189669385156</c:v>
                </c:pt>
                <c:pt idx="289">
                  <c:v>1.0393318964129497</c:v>
                </c:pt>
                <c:pt idx="290">
                  <c:v>0.86314655192047129</c:v>
                </c:pt>
                <c:pt idx="291">
                  <c:v>0.58674568985467246</c:v>
                </c:pt>
                <c:pt idx="292">
                  <c:v>0.40409482767003041</c:v>
                </c:pt>
                <c:pt idx="293">
                  <c:v>0.58836206910485056</c:v>
                </c:pt>
                <c:pt idx="294">
                  <c:v>0.20204741387823091</c:v>
                </c:pt>
                <c:pt idx="295">
                  <c:v>0.42834051737344797</c:v>
                </c:pt>
                <c:pt idx="296">
                  <c:v>0.31681034487601756</c:v>
                </c:pt>
                <c:pt idx="297">
                  <c:v>0.24407327593862779</c:v>
                </c:pt>
                <c:pt idx="298">
                  <c:v>-1.7780172417481338E-2</c:v>
                </c:pt>
                <c:pt idx="299">
                  <c:v>0</c:v>
                </c:pt>
                <c:pt idx="300">
                  <c:v>0.30872844836583269</c:v>
                </c:pt>
                <c:pt idx="301">
                  <c:v>4.8491379320403649E-2</c:v>
                </c:pt>
                <c:pt idx="302">
                  <c:v>-3.0711206902922311E-2</c:v>
                </c:pt>
                <c:pt idx="303">
                  <c:v>-1.6163793106801216E-2</c:v>
                </c:pt>
                <c:pt idx="304">
                  <c:v>0.13415948277780698</c:v>
                </c:pt>
                <c:pt idx="305">
                  <c:v>0.5721982759980494</c:v>
                </c:pt>
                <c:pt idx="306">
                  <c:v>-1.4547413796121095E-2</c:v>
                </c:pt>
                <c:pt idx="307">
                  <c:v>9.6982758640807316E-3</c:v>
                </c:pt>
                <c:pt idx="308">
                  <c:v>2.5862068970881946E-2</c:v>
                </c:pt>
                <c:pt idx="309">
                  <c:v>-1.1314655174760851E-2</c:v>
                </c:pt>
                <c:pt idx="310">
                  <c:v>1.7780172417481338E-2</c:v>
                </c:pt>
                <c:pt idx="311">
                  <c:v>-1.6163793106801216E-3</c:v>
                </c:pt>
              </c:numCache>
            </c:numRef>
          </c:xVal>
          <c:yVal>
            <c:numRef>
              <c:f>'seq vs screen sorted'!$J$2:$J$314</c:f>
              <c:numCache>
                <c:formatCode>0.0</c:formatCode>
                <c:ptCount val="313"/>
                <c:pt idx="0">
                  <c:v>6.5386904766756428</c:v>
                </c:pt>
                <c:pt idx="1">
                  <c:v>4.7619047615511091E-2</c:v>
                </c:pt>
                <c:pt idx="2">
                  <c:v>0.76488095234006126</c:v>
                </c:pt>
                <c:pt idx="3">
                  <c:v>0.38988095239974013</c:v>
                </c:pt>
                <c:pt idx="4">
                  <c:v>3.556547619340487</c:v>
                </c:pt>
                <c:pt idx="5">
                  <c:v>-1.4880952381438651E-2</c:v>
                </c:pt>
                <c:pt idx="6">
                  <c:v>1.0714285713489995</c:v>
                </c:pt>
                <c:pt idx="7">
                  <c:v>0.99702380952933523</c:v>
                </c:pt>
                <c:pt idx="8">
                  <c:v>0.84821428573086322</c:v>
                </c:pt>
                <c:pt idx="9">
                  <c:v>1.2142857142591903</c:v>
                </c:pt>
                <c:pt idx="10">
                  <c:v>0.4880952380908174</c:v>
                </c:pt>
                <c:pt idx="11">
                  <c:v>5.3839285712992666</c:v>
                </c:pt>
                <c:pt idx="12">
                  <c:v>5.5744047622705706</c:v>
                </c:pt>
                <c:pt idx="13">
                  <c:v>2.0982142850014553</c:v>
                </c:pt>
                <c:pt idx="14">
                  <c:v>1.5119047618561348</c:v>
                </c:pt>
                <c:pt idx="15">
                  <c:v>1.6369047625789115</c:v>
                </c:pt>
                <c:pt idx="16">
                  <c:v>0.85416666661914453</c:v>
                </c:pt>
                <c:pt idx="17">
                  <c:v>1.342261904709962</c:v>
                </c:pt>
                <c:pt idx="18">
                  <c:v>2.4791666669440624</c:v>
                </c:pt>
                <c:pt idx="19">
                  <c:v>0.36607142852832719</c:v>
                </c:pt>
                <c:pt idx="20">
                  <c:v>0.88392857137883907</c:v>
                </c:pt>
                <c:pt idx="21">
                  <c:v>0.77976190479948027</c:v>
                </c:pt>
                <c:pt idx="22">
                  <c:v>2.5208333333211765</c:v>
                </c:pt>
                <c:pt idx="23">
                  <c:v>0.95535714283393436</c:v>
                </c:pt>
                <c:pt idx="24">
                  <c:v>0.30357142864436931</c:v>
                </c:pt>
                <c:pt idx="25">
                  <c:v>-5.357142856744998E-2</c:v>
                </c:pt>
                <c:pt idx="26">
                  <c:v>1.5297619046801225</c:v>
                </c:pt>
                <c:pt idx="27">
                  <c:v>6.3452380950214833</c:v>
                </c:pt>
                <c:pt idx="28">
                  <c:v>0.54166666672192487</c:v>
                </c:pt>
                <c:pt idx="29">
                  <c:v>0.96428571424592835</c:v>
                </c:pt>
                <c:pt idx="30">
                  <c:v>4.1666666663572209E-2</c:v>
                </c:pt>
                <c:pt idx="31">
                  <c:v>0.83928571431886911</c:v>
                </c:pt>
                <c:pt idx="32">
                  <c:v>3.8690476187602768E-2</c:v>
                </c:pt>
                <c:pt idx="33">
                  <c:v>5.4494047615477941</c:v>
                </c:pt>
                <c:pt idx="34">
                  <c:v>5.8839285710075035</c:v>
                </c:pt>
                <c:pt idx="35">
                  <c:v>0.22916666666556149</c:v>
                </c:pt>
                <c:pt idx="36">
                  <c:v>2.1488095234271372</c:v>
                </c:pt>
                <c:pt idx="37">
                  <c:v>3.9880952381173409</c:v>
                </c:pt>
                <c:pt idx="38">
                  <c:v>1.5446428571395416</c:v>
                </c:pt>
                <c:pt idx="39">
                  <c:v>0.25000000001326195</c:v>
                </c:pt>
                <c:pt idx="40">
                  <c:v>5.8333333325818222</c:v>
                </c:pt>
                <c:pt idx="41">
                  <c:v>3.1994047612692929</c:v>
                </c:pt>
                <c:pt idx="42">
                  <c:v>2.6488095231353741</c:v>
                </c:pt>
                <c:pt idx="43">
                  <c:v>0.80357142851174967</c:v>
                </c:pt>
                <c:pt idx="44">
                  <c:v>0.11607142857872264</c:v>
                </c:pt>
                <c:pt idx="45">
                  <c:v>2.2142857136756642</c:v>
                </c:pt>
                <c:pt idx="46">
                  <c:v>2.3809523807755546E-2</c:v>
                </c:pt>
                <c:pt idx="47">
                  <c:v>4.7053571433511507</c:v>
                </c:pt>
                <c:pt idx="48">
                  <c:v>4.1785714290886453</c:v>
                </c:pt>
                <c:pt idx="49">
                  <c:v>3.2470238090121186</c:v>
                </c:pt>
                <c:pt idx="50">
                  <c:v>1.297619047649992</c:v>
                </c:pt>
                <c:pt idx="51">
                  <c:v>7.142857142326664E-2</c:v>
                </c:pt>
                <c:pt idx="52">
                  <c:v>-8.92857142790833E-2</c:v>
                </c:pt>
                <c:pt idx="53">
                  <c:v>1.2232142856711843</c:v>
                </c:pt>
                <c:pt idx="54">
                  <c:v>6.2113095238415728</c:v>
                </c:pt>
                <c:pt idx="55">
                  <c:v>0.33035714288035128</c:v>
                </c:pt>
                <c:pt idx="56">
                  <c:v>5.9761904758103004</c:v>
                </c:pt>
                <c:pt idx="57">
                  <c:v>5.6369047618362416</c:v>
                </c:pt>
                <c:pt idx="58">
                  <c:v>2.1547619047928492</c:v>
                </c:pt>
                <c:pt idx="59">
                  <c:v>2.2857142852899028</c:v>
                </c:pt>
                <c:pt idx="60">
                  <c:v>6.2529761902186864</c:v>
                </c:pt>
                <c:pt idx="61">
                  <c:v>-5.357142856744998E-2</c:v>
                </c:pt>
                <c:pt idx="62">
                  <c:v>4.1666666663572209E-2</c:v>
                </c:pt>
                <c:pt idx="63">
                  <c:v>0.22023809525356752</c:v>
                </c:pt>
                <c:pt idx="64">
                  <c:v>5.0595238091480539E-2</c:v>
                </c:pt>
                <c:pt idx="65">
                  <c:v>-2.0833333331786105E-2</c:v>
                </c:pt>
                <c:pt idx="66">
                  <c:v>5.4196428579021045</c:v>
                </c:pt>
                <c:pt idx="67">
                  <c:v>3.2857142862978117</c:v>
                </c:pt>
                <c:pt idx="68">
                  <c:v>0.40773809522372806</c:v>
                </c:pt>
                <c:pt idx="69">
                  <c:v>1.4880952381438651E-2</c:v>
                </c:pt>
                <c:pt idx="70">
                  <c:v>3.6398809520947148</c:v>
                </c:pt>
                <c:pt idx="71">
                  <c:v>-6.8452380947297206E-2</c:v>
                </c:pt>
                <c:pt idx="72">
                  <c:v>4.3839285718827927</c:v>
                </c:pt>
                <c:pt idx="73">
                  <c:v>0.13690476191050874</c:v>
                </c:pt>
                <c:pt idx="74">
                  <c:v>0.18452380944644808</c:v>
                </c:pt>
                <c:pt idx="75">
                  <c:v>0.7142857142326664</c:v>
                </c:pt>
                <c:pt idx="76">
                  <c:v>7.7380952375205536E-2</c:v>
                </c:pt>
                <c:pt idx="77">
                  <c:v>-1.1904761905469208E-2</c:v>
                </c:pt>
                <c:pt idx="78">
                  <c:v>0.35416666659262069</c:v>
                </c:pt>
                <c:pt idx="79">
                  <c:v>7.7589285707091102</c:v>
                </c:pt>
                <c:pt idx="80">
                  <c:v>7.4553571433378885</c:v>
                </c:pt>
                <c:pt idx="81">
                  <c:v>5.4821428574677746</c:v>
                </c:pt>
                <c:pt idx="82">
                  <c:v>7.422619047417907</c:v>
                </c:pt>
                <c:pt idx="83">
                  <c:v>6.5178571434870856</c:v>
                </c:pt>
                <c:pt idx="84">
                  <c:v>5.9107142855617729</c:v>
                </c:pt>
                <c:pt idx="85">
                  <c:v>6.1279761910873463</c:v>
                </c:pt>
                <c:pt idx="86">
                  <c:v>2.4736842098721077</c:v>
                </c:pt>
                <c:pt idx="87">
                  <c:v>6.3190789480596576</c:v>
                </c:pt>
                <c:pt idx="88">
                  <c:v>6.1776315786140916</c:v>
                </c:pt>
                <c:pt idx="89">
                  <c:v>6.6085526312580143</c:v>
                </c:pt>
                <c:pt idx="90">
                  <c:v>6.3322368419509676</c:v>
                </c:pt>
                <c:pt idx="91">
                  <c:v>7.1381578942430997</c:v>
                </c:pt>
                <c:pt idx="92">
                  <c:v>7.8026315788486187</c:v>
                </c:pt>
                <c:pt idx="93">
                  <c:v>6.3157894741470928</c:v>
                </c:pt>
                <c:pt idx="94">
                  <c:v>2.4703947359595415</c:v>
                </c:pt>
                <c:pt idx="95">
                  <c:v>5.3256578950639453</c:v>
                </c:pt>
                <c:pt idx="96">
                  <c:v>5.2039473690937745</c:v>
                </c:pt>
                <c:pt idx="97">
                  <c:v>5.9144736831983549</c:v>
                </c:pt>
                <c:pt idx="98">
                  <c:v>5.5361842096375797</c:v>
                </c:pt>
                <c:pt idx="99">
                  <c:v>5.6677631573454477</c:v>
                </c:pt>
                <c:pt idx="100">
                  <c:v>6.8815789466524944</c:v>
                </c:pt>
                <c:pt idx="101">
                  <c:v>6.2697368411301229</c:v>
                </c:pt>
                <c:pt idx="102">
                  <c:v>4.0065789475906044</c:v>
                </c:pt>
                <c:pt idx="103">
                  <c:v>6.9078947361940681</c:v>
                </c:pt>
                <c:pt idx="104">
                  <c:v>6.2236842098721077</c:v>
                </c:pt>
                <c:pt idx="105">
                  <c:v>4.5526315783795646</c:v>
                </c:pt>
                <c:pt idx="106">
                  <c:v>6.3552631575799756</c:v>
                </c:pt>
                <c:pt idx="107">
                  <c:v>1.8322368426545506</c:v>
                </c:pt>
                <c:pt idx="108">
                  <c:v>2.1480263153944801</c:v>
                </c:pt>
                <c:pt idx="109">
                  <c:v>5.7598684216204337</c:v>
                </c:pt>
                <c:pt idx="110">
                  <c:v>6.065789474381619</c:v>
                </c:pt>
                <c:pt idx="111">
                  <c:v>1.4539473683901936</c:v>
                </c:pt>
                <c:pt idx="112">
                  <c:v>1.8684210521748676</c:v>
                </c:pt>
                <c:pt idx="113">
                  <c:v>2.1513157893070463</c:v>
                </c:pt>
                <c:pt idx="114">
                  <c:v>4.2434210517058126</c:v>
                </c:pt>
                <c:pt idx="115">
                  <c:v>9.8684210517058113E-2</c:v>
                </c:pt>
                <c:pt idx="116">
                  <c:v>3.8059210529957128</c:v>
                </c:pt>
                <c:pt idx="117">
                  <c:v>2.0657894728571931</c:v>
                </c:pt>
                <c:pt idx="118">
                  <c:v>3.6381578940085726</c:v>
                </c:pt>
                <c:pt idx="119">
                  <c:v>2.0164473676866117</c:v>
                </c:pt>
                <c:pt idx="120">
                  <c:v>2.7335526313752783</c:v>
                </c:pt>
                <c:pt idx="121">
                  <c:v>1.3124999999999998</c:v>
                </c:pt>
                <c:pt idx="122">
                  <c:v>1.2730263156876394</c:v>
                </c:pt>
                <c:pt idx="123">
                  <c:v>0.57894736833156191</c:v>
                </c:pt>
                <c:pt idx="124">
                  <c:v>1.233552631551174</c:v>
                </c:pt>
                <c:pt idx="125">
                  <c:v>2.8519736834328828</c:v>
                </c:pt>
                <c:pt idx="126">
                  <c:v>1.2039473684488253</c:v>
                </c:pt>
                <c:pt idx="127">
                  <c:v>1.644736842126864</c:v>
                </c:pt>
                <c:pt idx="128">
                  <c:v>1.9703947364285961</c:v>
                </c:pt>
                <c:pt idx="129">
                  <c:v>1.1085526314925425</c:v>
                </c:pt>
                <c:pt idx="130">
                  <c:v>1.2763157894243098</c:v>
                </c:pt>
                <c:pt idx="131">
                  <c:v>1.9736842103411624E-2</c:v>
                </c:pt>
                <c:pt idx="132">
                  <c:v>2.5888157897761008</c:v>
                </c:pt>
                <c:pt idx="133">
                  <c:v>1.4276315788486198</c:v>
                </c:pt>
                <c:pt idx="134">
                  <c:v>1.2203947367803873</c:v>
                </c:pt>
                <c:pt idx="135">
                  <c:v>0.94407894729744546</c:v>
                </c:pt>
                <c:pt idx="136">
                  <c:v>0.43749999994136807</c:v>
                </c:pt>
                <c:pt idx="137">
                  <c:v>6.9078947361940674E-2</c:v>
                </c:pt>
                <c:pt idx="138">
                  <c:v>7.565789472974456E-2</c:v>
                </c:pt>
                <c:pt idx="139">
                  <c:v>0.63486842097548435</c:v>
                </c:pt>
                <c:pt idx="140">
                  <c:v>0.48355263155117434</c:v>
                </c:pt>
                <c:pt idx="141">
                  <c:v>1.5526315789072518</c:v>
                </c:pt>
                <c:pt idx="142">
                  <c:v>0.63157894741470921</c:v>
                </c:pt>
                <c:pt idx="143">
                  <c:v>1.1940789474147091</c:v>
                </c:pt>
                <c:pt idx="144">
                  <c:v>0</c:v>
                </c:pt>
                <c:pt idx="145">
                  <c:v>0.16447368421268641</c:v>
                </c:pt>
                <c:pt idx="146">
                  <c:v>0.79605263160980611</c:v>
                </c:pt>
                <c:pt idx="147">
                  <c:v>0.45723684200960063</c:v>
                </c:pt>
                <c:pt idx="148">
                  <c:v>0.12171052630437167</c:v>
                </c:pt>
                <c:pt idx="149">
                  <c:v>0.70394736839019367</c:v>
                </c:pt>
                <c:pt idx="150">
                  <c:v>1.0789473683901936</c:v>
                </c:pt>
                <c:pt idx="151">
                  <c:v>0.80921052638059299</c:v>
                </c:pt>
                <c:pt idx="152">
                  <c:v>0.12828947368976509</c:v>
                </c:pt>
                <c:pt idx="153">
                  <c:v>-1.9736842103411624E-2</c:v>
                </c:pt>
                <c:pt idx="154">
                  <c:v>0.37171052626332934</c:v>
                </c:pt>
                <c:pt idx="155">
                  <c:v>0.56578947373667055</c:v>
                </c:pt>
                <c:pt idx="156">
                  <c:v>0.26644736844882561</c:v>
                </c:pt>
                <c:pt idx="157">
                  <c:v>0.90460526316098044</c:v>
                </c:pt>
                <c:pt idx="158">
                  <c:v>-0.12828947368976509</c:v>
                </c:pt>
                <c:pt idx="159">
                  <c:v>2.6315789471215496E-2</c:v>
                </c:pt>
                <c:pt idx="160">
                  <c:v>0.10855263156876392</c:v>
                </c:pt>
                <c:pt idx="161">
                  <c:v>0.88157894735607745</c:v>
                </c:pt>
                <c:pt idx="162">
                  <c:v>0.24999999994136815</c:v>
                </c:pt>
                <c:pt idx="163">
                  <c:v>0.31907894735607745</c:v>
                </c:pt>
                <c:pt idx="164">
                  <c:v>-9.868421051705812E-3</c:v>
                </c:pt>
                <c:pt idx="165">
                  <c:v>1.9736842103411624E-2</c:v>
                </c:pt>
                <c:pt idx="166">
                  <c:v>0.2598684209754844</c:v>
                </c:pt>
                <c:pt idx="167">
                  <c:v>8.2236842097548432E-2</c:v>
                </c:pt>
                <c:pt idx="168">
                  <c:v>-8.2236842097548432E-2</c:v>
                </c:pt>
                <c:pt idx="169">
                  <c:v>-1.9736842103411624E-2</c:v>
                </c:pt>
                <c:pt idx="170">
                  <c:v>3.9473684206823248E-2</c:v>
                </c:pt>
                <c:pt idx="171">
                  <c:v>-1.0041841004403152E-2</c:v>
                </c:pt>
                <c:pt idx="172">
                  <c:v>2.0083682006121508E-2</c:v>
                </c:pt>
                <c:pt idx="173">
                  <c:v>-5.020920501530377E-3</c:v>
                </c:pt>
                <c:pt idx="174">
                  <c:v>-3.5146443510712638E-2</c:v>
                </c:pt>
                <c:pt idx="175">
                  <c:v>-1.7573221755356319E-2</c:v>
                </c:pt>
                <c:pt idx="176">
                  <c:v>5.2016736400687344</c:v>
                </c:pt>
                <c:pt idx="177">
                  <c:v>5.7514644342748387</c:v>
                </c:pt>
                <c:pt idx="178">
                  <c:v>5.8443514646404937</c:v>
                </c:pt>
                <c:pt idx="179">
                  <c:v>5.9849372377168173</c:v>
                </c:pt>
                <c:pt idx="180">
                  <c:v>5.4075313801750635</c:v>
                </c:pt>
                <c:pt idx="181">
                  <c:v>5.620920501557225</c:v>
                </c:pt>
                <c:pt idx="182">
                  <c:v>3.3564853550180014</c:v>
                </c:pt>
                <c:pt idx="183">
                  <c:v>6.1556485358964643</c:v>
                </c:pt>
                <c:pt idx="184">
                  <c:v>4.5640167363475284</c:v>
                </c:pt>
                <c:pt idx="185">
                  <c:v>5.8393305437899397</c:v>
                </c:pt>
                <c:pt idx="186">
                  <c:v>4.797489539789507</c:v>
                </c:pt>
                <c:pt idx="187">
                  <c:v>5.3523012548461661</c:v>
                </c:pt>
                <c:pt idx="188">
                  <c:v>4.06192468619449</c:v>
                </c:pt>
                <c:pt idx="189">
                  <c:v>5.9472803340224596</c:v>
                </c:pt>
                <c:pt idx="190">
                  <c:v>6.4769874475111457</c:v>
                </c:pt>
                <c:pt idx="191">
                  <c:v>7.3330543934650665</c:v>
                </c:pt>
                <c:pt idx="192">
                  <c:v>2.9271966531708014</c:v>
                </c:pt>
                <c:pt idx="193">
                  <c:v>4.8778242680287764</c:v>
                </c:pt>
                <c:pt idx="194">
                  <c:v>4.9029288695967495</c:v>
                </c:pt>
                <c:pt idx="195">
                  <c:v>3.5271966531976489</c:v>
                </c:pt>
                <c:pt idx="196">
                  <c:v>3.871129707297424</c:v>
                </c:pt>
                <c:pt idx="197">
                  <c:v>3.1355648537024079</c:v>
                </c:pt>
                <c:pt idx="198">
                  <c:v>2.7665271966922611</c:v>
                </c:pt>
                <c:pt idx="199">
                  <c:v>4.8100418405734926</c:v>
                </c:pt>
                <c:pt idx="200">
                  <c:v>3.7179916320947157</c:v>
                </c:pt>
                <c:pt idx="201">
                  <c:v>4.5640167363475284</c:v>
                </c:pt>
                <c:pt idx="202">
                  <c:v>3.3916317996294807</c:v>
                </c:pt>
                <c:pt idx="203">
                  <c:v>4.7924686189389529</c:v>
                </c:pt>
                <c:pt idx="204">
                  <c:v>2.1615062758148595</c:v>
                </c:pt>
                <c:pt idx="205">
                  <c:v>5.1941422587929029</c:v>
                </c:pt>
                <c:pt idx="206">
                  <c:v>4.3104602508457326</c:v>
                </c:pt>
                <c:pt idx="207">
                  <c:v>3.8184100410514041</c:v>
                </c:pt>
                <c:pt idx="208">
                  <c:v>3.5020920502872777</c:v>
                </c:pt>
                <c:pt idx="209">
                  <c:v>3.7506276149385189</c:v>
                </c:pt>
                <c:pt idx="210">
                  <c:v>5.091213389410937</c:v>
                </c:pt>
                <c:pt idx="211">
                  <c:v>2.751464435482998</c:v>
                </c:pt>
                <c:pt idx="212">
                  <c:v>1.7246861926918282</c:v>
                </c:pt>
                <c:pt idx="213">
                  <c:v>6.1682008366804526</c:v>
                </c:pt>
                <c:pt idx="214">
                  <c:v>2.354811715137203</c:v>
                </c:pt>
                <c:pt idx="215">
                  <c:v>6.0251046018364516</c:v>
                </c:pt>
                <c:pt idx="216">
                  <c:v>5.5355648538097997</c:v>
                </c:pt>
                <c:pt idx="217">
                  <c:v>2.2769874473232101</c:v>
                </c:pt>
                <c:pt idx="218">
                  <c:v>3.6125523009450742</c:v>
                </c:pt>
                <c:pt idx="219">
                  <c:v>6.0502092047468237</c:v>
                </c:pt>
                <c:pt idx="220">
                  <c:v>5.1740585767330858</c:v>
                </c:pt>
                <c:pt idx="221">
                  <c:v>4.1874476980615505</c:v>
                </c:pt>
                <c:pt idx="222">
                  <c:v>2.8594142257155175</c:v>
                </c:pt>
                <c:pt idx="223">
                  <c:v>2.2117154816356024</c:v>
                </c:pt>
                <c:pt idx="224">
                  <c:v>2.239330543628852</c:v>
                </c:pt>
                <c:pt idx="225">
                  <c:v>6.0451882838962696</c:v>
                </c:pt>
                <c:pt idx="226">
                  <c:v>3.1054393299414822</c:v>
                </c:pt>
                <c:pt idx="227">
                  <c:v>3.9589958154701264</c:v>
                </c:pt>
                <c:pt idx="228">
                  <c:v>6.331380752241869</c:v>
                </c:pt>
                <c:pt idx="229">
                  <c:v>3.1430962336358399</c:v>
                </c:pt>
                <c:pt idx="230">
                  <c:v>2.7037656900875318</c:v>
                </c:pt>
                <c:pt idx="231">
                  <c:v>1.1799163179938785</c:v>
                </c:pt>
                <c:pt idx="232">
                  <c:v>3.8585774051710393</c:v>
                </c:pt>
                <c:pt idx="233">
                  <c:v>4.6920502086398654</c:v>
                </c:pt>
                <c:pt idx="234">
                  <c:v>2.1615062758148595</c:v>
                </c:pt>
                <c:pt idx="235">
                  <c:v>3.4393305436825479</c:v>
                </c:pt>
                <c:pt idx="236">
                  <c:v>2.3322175726521084</c:v>
                </c:pt>
                <c:pt idx="237">
                  <c:v>1.3882845185254853</c:v>
                </c:pt>
                <c:pt idx="238">
                  <c:v>2.6560669460344646</c:v>
                </c:pt>
                <c:pt idx="239">
                  <c:v>2.957322175589328</c:v>
                </c:pt>
                <c:pt idx="240">
                  <c:v>2.6560669460344646</c:v>
                </c:pt>
                <c:pt idx="241">
                  <c:v>2.4953974895559252</c:v>
                </c:pt>
                <c:pt idx="242">
                  <c:v>1.4937238496751266</c:v>
                </c:pt>
                <c:pt idx="243">
                  <c:v>2.3949790792568377</c:v>
                </c:pt>
                <c:pt idx="244">
                  <c:v>1.9882845185523335</c:v>
                </c:pt>
                <c:pt idx="245">
                  <c:v>2.6259414222735389</c:v>
                </c:pt>
                <c:pt idx="246">
                  <c:v>1.5539748958545792</c:v>
                </c:pt>
                <c:pt idx="247">
                  <c:v>2.3096234315094128</c:v>
                </c:pt>
                <c:pt idx="248">
                  <c:v>1.4987447691832818</c:v>
                </c:pt>
                <c:pt idx="249">
                  <c:v>1.2979079497932662</c:v>
                </c:pt>
                <c:pt idx="250">
                  <c:v>1.8175732217150844</c:v>
                </c:pt>
                <c:pt idx="251">
                  <c:v>0.51464435147398357</c:v>
                </c:pt>
                <c:pt idx="252">
                  <c:v>0.64769874475111455</c:v>
                </c:pt>
                <c:pt idx="253">
                  <c:v>1.3581589961069587</c:v>
                </c:pt>
                <c:pt idx="254">
                  <c:v>2.1364016729044879</c:v>
                </c:pt>
                <c:pt idx="255">
                  <c:v>2.1389121333297649</c:v>
                </c:pt>
                <c:pt idx="256">
                  <c:v>1.5037656900338359</c:v>
                </c:pt>
                <c:pt idx="257">
                  <c:v>1.3581589961069587</c:v>
                </c:pt>
                <c:pt idx="258">
                  <c:v>1.0945606694410139</c:v>
                </c:pt>
                <c:pt idx="259">
                  <c:v>1.3280334727487526</c:v>
                </c:pt>
                <c:pt idx="260">
                  <c:v>0.60693641629574246</c:v>
                </c:pt>
                <c:pt idx="261">
                  <c:v>0.15606936415059391</c:v>
                </c:pt>
                <c:pt idx="262">
                  <c:v>2.8439306358184977</c:v>
                </c:pt>
                <c:pt idx="263">
                  <c:v>2.3294797688963031</c:v>
                </c:pt>
                <c:pt idx="264">
                  <c:v>1.73410404611771</c:v>
                </c:pt>
                <c:pt idx="265">
                  <c:v>0.4393063582880023</c:v>
                </c:pt>
                <c:pt idx="266">
                  <c:v>0.24277456648738824</c:v>
                </c:pt>
                <c:pt idx="267">
                  <c:v>2.1907514451450685</c:v>
                </c:pt>
                <c:pt idx="268">
                  <c:v>1.1098265897007873</c:v>
                </c:pt>
                <c:pt idx="269">
                  <c:v>1.7109826590834112</c:v>
                </c:pt>
                <c:pt idx="270">
                  <c:v>6.9364161844708408E-2</c:v>
                </c:pt>
                <c:pt idx="271">
                  <c:v>1.7514450865479787</c:v>
                </c:pt>
                <c:pt idx="272">
                  <c:v>1.2023121387652476</c:v>
                </c:pt>
                <c:pt idx="273">
                  <c:v>0.57803468203923669</c:v>
                </c:pt>
                <c:pt idx="274">
                  <c:v>1.9306358380728683</c:v>
                </c:pt>
                <c:pt idx="275">
                  <c:v>2.0867052022543708</c:v>
                </c:pt>
                <c:pt idx="276">
                  <c:v>8.0924855485493136E-2</c:v>
                </c:pt>
                <c:pt idx="277">
                  <c:v>2.2138728324884558</c:v>
                </c:pt>
                <c:pt idx="278">
                  <c:v>0.27745664740974241</c:v>
                </c:pt>
                <c:pt idx="279">
                  <c:v>1.0462427745837448</c:v>
                </c:pt>
                <c:pt idx="280">
                  <c:v>2.8901734105052715E-2</c:v>
                </c:pt>
                <c:pt idx="281">
                  <c:v>8.0924855485493136E-2</c:v>
                </c:pt>
                <c:pt idx="282">
                  <c:v>0.28323699423013476</c:v>
                </c:pt>
                <c:pt idx="283">
                  <c:v>5.2023121383531302E-2</c:v>
                </c:pt>
                <c:pt idx="284">
                  <c:v>0.4393063582880023</c:v>
                </c:pt>
                <c:pt idx="285">
                  <c:v>0.24277456648738824</c:v>
                </c:pt>
                <c:pt idx="286">
                  <c:v>0.51445086692219422</c:v>
                </c:pt>
                <c:pt idx="287">
                  <c:v>0.73410404622073944</c:v>
                </c:pt>
                <c:pt idx="288">
                  <c:v>-1.1560693640784735E-2</c:v>
                </c:pt>
                <c:pt idx="289">
                  <c:v>-4.0462427742746568E-2</c:v>
                </c:pt>
                <c:pt idx="290">
                  <c:v>0.80924855485493141</c:v>
                </c:pt>
                <c:pt idx="291">
                  <c:v>1.8208092485781395</c:v>
                </c:pt>
                <c:pt idx="292">
                  <c:v>7.5144508665100779E-2</c:v>
                </c:pt>
                <c:pt idx="293">
                  <c:v>5.7803468203923673E-3</c:v>
                </c:pt>
                <c:pt idx="294">
                  <c:v>6.3583815024316037E-2</c:v>
                </c:pt>
                <c:pt idx="295">
                  <c:v>-5.2023121383531302E-2</c:v>
                </c:pt>
                <c:pt idx="296">
                  <c:v>0.5491329480918189</c:v>
                </c:pt>
                <c:pt idx="297">
                  <c:v>7.5144508665100779E-2</c:v>
                </c:pt>
                <c:pt idx="298">
                  <c:v>7.5144508665100779E-2</c:v>
                </c:pt>
                <c:pt idx="299">
                  <c:v>2.8901734105052715E-2</c:v>
                </c:pt>
                <c:pt idx="300">
                  <c:v>0.4393063582880023</c:v>
                </c:pt>
                <c:pt idx="301">
                  <c:v>2.3121387284660348E-2</c:v>
                </c:pt>
                <c:pt idx="302">
                  <c:v>8.6705202305885506E-2</c:v>
                </c:pt>
                <c:pt idx="303">
                  <c:v>-4.0462427742746568E-2</c:v>
                </c:pt>
                <c:pt idx="304">
                  <c:v>5.7803468203923673E-3</c:v>
                </c:pt>
                <c:pt idx="305">
                  <c:v>7.5144508665100779E-2</c:v>
                </c:pt>
                <c:pt idx="306">
                  <c:v>5.2023121383531302E-2</c:v>
                </c:pt>
                <c:pt idx="307">
                  <c:v>4.6242774563138939E-2</c:v>
                </c:pt>
                <c:pt idx="308">
                  <c:v>5.2023121383531302E-2</c:v>
                </c:pt>
                <c:pt idx="309">
                  <c:v>-5.7803468203923666E-2</c:v>
                </c:pt>
                <c:pt idx="310">
                  <c:v>-6.9364161844708408E-2</c:v>
                </c:pt>
                <c:pt idx="311">
                  <c:v>-5.7803468203923673E-3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'seq vs screen sorted'!#REF!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628-684A-AADA-431F26D5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412680"/>
        <c:axId val="-2117742776"/>
      </c:scatterChart>
      <c:valAx>
        <c:axId val="-206341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Activity improvement</a:t>
                </a:r>
                <a:r>
                  <a:rPr lang="en-US" sz="1800" baseline="0"/>
                  <a:t> without heat challenge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7742776"/>
        <c:crosses val="autoZero"/>
        <c:crossBetween val="midCat"/>
      </c:valAx>
      <c:valAx>
        <c:axId val="-211774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Activity improvement with 50C challenge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6341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'Functional expression summary'!$E$52</c:f>
              <c:strCache>
                <c:ptCount val="1"/>
                <c:pt idx="0">
                  <c:v>BL21DE3 30C</c:v>
                </c:pt>
              </c:strCache>
            </c:strRef>
          </c:tx>
          <c:spPr>
            <a:pattFill prst="wd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summary'!$F$53:$F$61</c:f>
                <c:numCache>
                  <c:formatCode>General</c:formatCode>
                  <c:ptCount val="9"/>
                  <c:pt idx="0">
                    <c:v>1.8930930879063019</c:v>
                  </c:pt>
                  <c:pt idx="1">
                    <c:v>21.462013784981355</c:v>
                  </c:pt>
                  <c:pt idx="2">
                    <c:v>7.0480827190106172</c:v>
                  </c:pt>
                  <c:pt idx="3">
                    <c:v>6.1252993292243127</c:v>
                  </c:pt>
                  <c:pt idx="4">
                    <c:v>151.67635157127404</c:v>
                  </c:pt>
                  <c:pt idx="5">
                    <c:v>73.327326212793281</c:v>
                  </c:pt>
                  <c:pt idx="6">
                    <c:v>123.0401286243907</c:v>
                  </c:pt>
                  <c:pt idx="7">
                    <c:v>78.740561658344021</c:v>
                  </c:pt>
                  <c:pt idx="8">
                    <c:v>825.75039750285043</c:v>
                  </c:pt>
                </c:numCache>
              </c:numRef>
            </c:plus>
            <c:minus>
              <c:numRef>
                <c:f>'Functional expression summary'!$F$53:$F$61</c:f>
                <c:numCache>
                  <c:formatCode>General</c:formatCode>
                  <c:ptCount val="9"/>
                  <c:pt idx="0">
                    <c:v>1.8930930879063019</c:v>
                  </c:pt>
                  <c:pt idx="1">
                    <c:v>21.462013784981355</c:v>
                  </c:pt>
                  <c:pt idx="2">
                    <c:v>7.0480827190106172</c:v>
                  </c:pt>
                  <c:pt idx="3">
                    <c:v>6.1252993292243127</c:v>
                  </c:pt>
                  <c:pt idx="4">
                    <c:v>151.67635157127404</c:v>
                  </c:pt>
                  <c:pt idx="5">
                    <c:v>73.327326212793281</c:v>
                  </c:pt>
                  <c:pt idx="6">
                    <c:v>123.0401286243907</c:v>
                  </c:pt>
                  <c:pt idx="7">
                    <c:v>78.740561658344021</c:v>
                  </c:pt>
                  <c:pt idx="8">
                    <c:v>825.75039750285043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summary'!$C$53:$C$61</c:f>
              <c:strCache>
                <c:ptCount val="9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</c:strCache>
            </c:strRef>
          </c:cat>
          <c:val>
            <c:numRef>
              <c:f>'Functional expression summary'!$E$53:$E$61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 formatCode="0">
                  <c:v>1</c:v>
                </c:pt>
                <c:pt idx="3">
                  <c:v>59.556443556666672</c:v>
                </c:pt>
                <c:pt idx="4" formatCode="0">
                  <c:v>468.90950857239983</c:v>
                </c:pt>
                <c:pt idx="5" formatCode="0">
                  <c:v>277.39159103939113</c:v>
                </c:pt>
                <c:pt idx="6" formatCode="0">
                  <c:v>97.547747546826301</c:v>
                </c:pt>
                <c:pt idx="7" formatCode="0">
                  <c:v>153.7095092040619</c:v>
                </c:pt>
                <c:pt idx="8" formatCode="0">
                  <c:v>2633.0304250087729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1-3646-A69D-986E08F4252C}"/>
            </c:ext>
          </c:extLst>
        </c:ser>
        <c:ser>
          <c:idx val="1"/>
          <c:order val="1"/>
          <c:tx>
            <c:strRef>
              <c:f>'Functional expression summary'!$G$52</c:f>
              <c:strCache>
                <c:ptCount val="1"/>
                <c:pt idx="0">
                  <c:v>C41 DE3 30C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summary'!$H$53:$H$61</c:f>
                <c:numCache>
                  <c:formatCode>General</c:formatCode>
                  <c:ptCount val="9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</c:numCache>
              </c:numRef>
            </c:plus>
            <c:minus>
              <c:numRef>
                <c:f>'Functional expression summary'!$H$53:$H$61</c:f>
                <c:numCache>
                  <c:formatCode>General</c:formatCode>
                  <c:ptCount val="9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summary'!$C$53:$C$61</c:f>
              <c:strCache>
                <c:ptCount val="9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</c:strCache>
            </c:strRef>
          </c:cat>
          <c:val>
            <c:numRef>
              <c:f>'Functional expression summary'!$G$53:$G$61</c:f>
              <c:numCache>
                <c:formatCode>0</c:formatCode>
                <c:ptCount val="9"/>
                <c:pt idx="0">
                  <c:v>1</c:v>
                </c:pt>
                <c:pt idx="1">
                  <c:v>28.292092028556389</c:v>
                </c:pt>
                <c:pt idx="2">
                  <c:v>240.08102694159317</c:v>
                </c:pt>
                <c:pt idx="3">
                  <c:v>157.33793763762776</c:v>
                </c:pt>
                <c:pt idx="4">
                  <c:v>173.74474439728911</c:v>
                </c:pt>
                <c:pt idx="5">
                  <c:v>251.99259207461506</c:v>
                </c:pt>
                <c:pt idx="6">
                  <c:v>656.16796672917474</c:v>
                </c:pt>
                <c:pt idx="7">
                  <c:v>5595.8788676152562</c:v>
                </c:pt>
                <c:pt idx="8">
                  <c:v>4765.7965537137552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1-3646-A69D-986E08F4252C}"/>
            </c:ext>
          </c:extLst>
        </c:ser>
        <c:ser>
          <c:idx val="2"/>
          <c:order val="2"/>
          <c:tx>
            <c:strRef>
              <c:f>'Functional expression summary'!$M$52</c:f>
              <c:strCache>
                <c:ptCount val="1"/>
                <c:pt idx="0">
                  <c:v>BL21DE3 37C</c:v>
                </c:pt>
              </c:strCache>
            </c:strRef>
          </c:tx>
          <c:spPr>
            <a:pattFill prst="wdUpDiag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summary'!$N$53:$N$61</c:f>
                <c:numCache>
                  <c:formatCode>General</c:formatCode>
                  <c:ptCount val="9"/>
                  <c:pt idx="0">
                    <c:v>45.907507408869584</c:v>
                  </c:pt>
                  <c:pt idx="1">
                    <c:v>8.5887472748193208</c:v>
                  </c:pt>
                  <c:pt idx="2">
                    <c:v>29.451307268057842</c:v>
                  </c:pt>
                  <c:pt idx="3">
                    <c:v>0.51868070431458191</c:v>
                  </c:pt>
                  <c:pt idx="4">
                    <c:v>65.901969634067669</c:v>
                  </c:pt>
                  <c:pt idx="5">
                    <c:v>39.620759487170275</c:v>
                  </c:pt>
                  <c:pt idx="6">
                    <c:v>160.35546425249572</c:v>
                  </c:pt>
                  <c:pt idx="7">
                    <c:v>421.78854667449048</c:v>
                  </c:pt>
                  <c:pt idx="8">
                    <c:v>657.63992524611865</c:v>
                  </c:pt>
                </c:numCache>
              </c:numRef>
            </c:plus>
            <c:minus>
              <c:numRef>
                <c:f>'Functional expression summary'!$N$53:$N$61</c:f>
                <c:numCache>
                  <c:formatCode>General</c:formatCode>
                  <c:ptCount val="9"/>
                  <c:pt idx="0">
                    <c:v>45.907507408869584</c:v>
                  </c:pt>
                  <c:pt idx="1">
                    <c:v>8.5887472748193208</c:v>
                  </c:pt>
                  <c:pt idx="2">
                    <c:v>29.451307268057842</c:v>
                  </c:pt>
                  <c:pt idx="3">
                    <c:v>0.51868070431458191</c:v>
                  </c:pt>
                  <c:pt idx="4">
                    <c:v>65.901969634067669</c:v>
                  </c:pt>
                  <c:pt idx="5">
                    <c:v>39.620759487170275</c:v>
                  </c:pt>
                  <c:pt idx="6">
                    <c:v>160.35546425249572</c:v>
                  </c:pt>
                  <c:pt idx="7">
                    <c:v>421.78854667449048</c:v>
                  </c:pt>
                  <c:pt idx="8">
                    <c:v>657.63992524611865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'Functional expression summary'!$M$53:$M$61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 formatCode="0">
                  <c:v>1</c:v>
                </c:pt>
                <c:pt idx="3">
                  <c:v>12.65934066</c:v>
                </c:pt>
                <c:pt idx="4" formatCode="0">
                  <c:v>169.32752720314076</c:v>
                </c:pt>
                <c:pt idx="5" formatCode="0">
                  <c:v>78.459058889327537</c:v>
                </c:pt>
                <c:pt idx="6" formatCode="0">
                  <c:v>331.18698631179541</c:v>
                </c:pt>
                <c:pt idx="7" formatCode="0">
                  <c:v>2791.8924869982889</c:v>
                </c:pt>
                <c:pt idx="8" formatCode="0">
                  <c:v>3675.335928679212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1-3646-A69D-986E08F4252C}"/>
            </c:ext>
          </c:extLst>
        </c:ser>
        <c:ser>
          <c:idx val="3"/>
          <c:order val="3"/>
          <c:tx>
            <c:strRef>
              <c:f>'Functional expression summary'!$O$52</c:f>
              <c:strCache>
                <c:ptCount val="1"/>
                <c:pt idx="0">
                  <c:v>C41 DE3 37C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summary'!$P$53:$P$61</c:f>
                <c:numCache>
                  <c:formatCode>General</c:formatCode>
                  <c:ptCount val="9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</c:numCache>
              </c:numRef>
            </c:plus>
            <c:minus>
              <c:numRef>
                <c:f>'Functional expression summary'!$P$53:$P$61</c:f>
                <c:numCache>
                  <c:formatCode>General</c:formatCode>
                  <c:ptCount val="9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'Functional expression summary'!$O$53:$O$61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36.210238787998435</c:v>
                </c:pt>
                <c:pt idx="3">
                  <c:v>212.71091048383556</c:v>
                </c:pt>
                <c:pt idx="4">
                  <c:v>196.93513474141332</c:v>
                </c:pt>
                <c:pt idx="5">
                  <c:v>384.03583507917699</c:v>
                </c:pt>
                <c:pt idx="6">
                  <c:v>824.81100920296524</c:v>
                </c:pt>
                <c:pt idx="7">
                  <c:v>6744.8286137123305</c:v>
                </c:pt>
                <c:pt idx="8">
                  <c:v>8371.9022515418692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1-3646-A69D-986E08F4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362720"/>
        <c:axId val="1230398752"/>
      </c:barChart>
      <c:catAx>
        <c:axId val="12653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8752"/>
        <c:crossesAt val="1"/>
        <c:auto val="1"/>
        <c:lblAlgn val="ctr"/>
        <c:lblOffset val="100"/>
        <c:noMultiLvlLbl val="0"/>
      </c:catAx>
      <c:valAx>
        <c:axId val="12303987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Activity  (mM/hr/L)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6576462424955"/>
          <c:y val="2.2052569515767055E-2"/>
          <c:w val="0.42081636347180745"/>
          <c:h val="4.0749362851382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'Functional expression summary'!$E$52</c:f>
              <c:strCache>
                <c:ptCount val="1"/>
                <c:pt idx="0">
                  <c:v>BL21DE3 30C</c:v>
                </c:pt>
              </c:strCache>
            </c:strRef>
          </c:tx>
          <c:spPr>
            <a:pattFill prst="wd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summary'!$F$53:$F$61</c:f>
                <c:numCache>
                  <c:formatCode>General</c:formatCode>
                  <c:ptCount val="9"/>
                  <c:pt idx="0">
                    <c:v>1.8930930879063019</c:v>
                  </c:pt>
                  <c:pt idx="1">
                    <c:v>21.462013784981355</c:v>
                  </c:pt>
                  <c:pt idx="2">
                    <c:v>7.0480827190106172</c:v>
                  </c:pt>
                  <c:pt idx="3">
                    <c:v>6.1252993292243127</c:v>
                  </c:pt>
                  <c:pt idx="4">
                    <c:v>151.67635157127404</c:v>
                  </c:pt>
                  <c:pt idx="5">
                    <c:v>73.327326212793281</c:v>
                  </c:pt>
                  <c:pt idx="6">
                    <c:v>123.0401286243907</c:v>
                  </c:pt>
                  <c:pt idx="7">
                    <c:v>78.740561658344021</c:v>
                  </c:pt>
                  <c:pt idx="8">
                    <c:v>825.75039750285043</c:v>
                  </c:pt>
                </c:numCache>
              </c:numRef>
            </c:plus>
            <c:minus>
              <c:numRef>
                <c:f>'Functional expression summary'!$F$53:$F$61</c:f>
                <c:numCache>
                  <c:formatCode>General</c:formatCode>
                  <c:ptCount val="9"/>
                  <c:pt idx="0">
                    <c:v>1.8930930879063019</c:v>
                  </c:pt>
                  <c:pt idx="1">
                    <c:v>21.462013784981355</c:v>
                  </c:pt>
                  <c:pt idx="2">
                    <c:v>7.0480827190106172</c:v>
                  </c:pt>
                  <c:pt idx="3">
                    <c:v>6.1252993292243127</c:v>
                  </c:pt>
                  <c:pt idx="4">
                    <c:v>151.67635157127404</c:v>
                  </c:pt>
                  <c:pt idx="5">
                    <c:v>73.327326212793281</c:v>
                  </c:pt>
                  <c:pt idx="6">
                    <c:v>123.0401286243907</c:v>
                  </c:pt>
                  <c:pt idx="7">
                    <c:v>78.740561658344021</c:v>
                  </c:pt>
                  <c:pt idx="8">
                    <c:v>825.75039750285043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summary'!$C$53:$C$61</c:f>
              <c:strCache>
                <c:ptCount val="9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</c:strCache>
            </c:strRef>
          </c:cat>
          <c:val>
            <c:numRef>
              <c:f>'Functional expression summary'!$E$53:$E$61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 formatCode="0">
                  <c:v>1</c:v>
                </c:pt>
                <c:pt idx="3">
                  <c:v>59.556443556666672</c:v>
                </c:pt>
                <c:pt idx="4" formatCode="0">
                  <c:v>468.90950857239983</c:v>
                </c:pt>
                <c:pt idx="5" formatCode="0">
                  <c:v>277.39159103939113</c:v>
                </c:pt>
                <c:pt idx="6" formatCode="0">
                  <c:v>97.547747546826301</c:v>
                </c:pt>
                <c:pt idx="7" formatCode="0">
                  <c:v>153.7095092040619</c:v>
                </c:pt>
                <c:pt idx="8" formatCode="0">
                  <c:v>2633.0304250087729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784F-B60C-53AF44AE6D1D}"/>
            </c:ext>
          </c:extLst>
        </c:ser>
        <c:ser>
          <c:idx val="1"/>
          <c:order val="1"/>
          <c:tx>
            <c:strRef>
              <c:f>'Functional expression summary'!$G$52</c:f>
              <c:strCache>
                <c:ptCount val="1"/>
                <c:pt idx="0">
                  <c:v>C41 DE3 30C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summary'!$H$53:$H$61</c:f>
                <c:numCache>
                  <c:formatCode>General</c:formatCode>
                  <c:ptCount val="9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</c:numCache>
              </c:numRef>
            </c:plus>
            <c:minus>
              <c:numRef>
                <c:f>'Functional expression summary'!$H$53:$H$61</c:f>
                <c:numCache>
                  <c:formatCode>General</c:formatCode>
                  <c:ptCount val="9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summary'!$C$53:$C$61</c:f>
              <c:strCache>
                <c:ptCount val="9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</c:strCache>
            </c:strRef>
          </c:cat>
          <c:val>
            <c:numRef>
              <c:f>'Functional expression summary'!$G$53:$G$61</c:f>
              <c:numCache>
                <c:formatCode>0</c:formatCode>
                <c:ptCount val="9"/>
                <c:pt idx="0">
                  <c:v>1</c:v>
                </c:pt>
                <c:pt idx="1">
                  <c:v>28.292092028556389</c:v>
                </c:pt>
                <c:pt idx="2">
                  <c:v>240.08102694159317</c:v>
                </c:pt>
                <c:pt idx="3">
                  <c:v>157.33793763762776</c:v>
                </c:pt>
                <c:pt idx="4">
                  <c:v>173.74474439728911</c:v>
                </c:pt>
                <c:pt idx="5">
                  <c:v>251.99259207461506</c:v>
                </c:pt>
                <c:pt idx="6">
                  <c:v>656.16796672917474</c:v>
                </c:pt>
                <c:pt idx="7">
                  <c:v>5595.8788676152562</c:v>
                </c:pt>
                <c:pt idx="8">
                  <c:v>4765.7965537137552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4-784F-B60C-53AF44AE6D1D}"/>
            </c:ext>
          </c:extLst>
        </c:ser>
        <c:ser>
          <c:idx val="2"/>
          <c:order val="2"/>
          <c:tx>
            <c:strRef>
              <c:f>'Functional expression summary'!$M$52</c:f>
              <c:strCache>
                <c:ptCount val="1"/>
                <c:pt idx="0">
                  <c:v>BL21DE3 37C</c:v>
                </c:pt>
              </c:strCache>
            </c:strRef>
          </c:tx>
          <c:spPr>
            <a:pattFill prst="wdUpDiag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summary'!$N$53:$N$61</c:f>
                <c:numCache>
                  <c:formatCode>General</c:formatCode>
                  <c:ptCount val="9"/>
                  <c:pt idx="0">
                    <c:v>45.907507408869584</c:v>
                  </c:pt>
                  <c:pt idx="1">
                    <c:v>8.5887472748193208</c:v>
                  </c:pt>
                  <c:pt idx="2">
                    <c:v>29.451307268057842</c:v>
                  </c:pt>
                  <c:pt idx="3">
                    <c:v>0.51868070431458191</c:v>
                  </c:pt>
                  <c:pt idx="4">
                    <c:v>65.901969634067669</c:v>
                  </c:pt>
                  <c:pt idx="5">
                    <c:v>39.620759487170275</c:v>
                  </c:pt>
                  <c:pt idx="6">
                    <c:v>160.35546425249572</c:v>
                  </c:pt>
                  <c:pt idx="7">
                    <c:v>421.78854667449048</c:v>
                  </c:pt>
                  <c:pt idx="8">
                    <c:v>657.63992524611865</c:v>
                  </c:pt>
                </c:numCache>
              </c:numRef>
            </c:plus>
            <c:minus>
              <c:numRef>
                <c:f>'Functional expression summary'!$N$53:$N$61</c:f>
                <c:numCache>
                  <c:formatCode>General</c:formatCode>
                  <c:ptCount val="9"/>
                  <c:pt idx="0">
                    <c:v>45.907507408869584</c:v>
                  </c:pt>
                  <c:pt idx="1">
                    <c:v>8.5887472748193208</c:v>
                  </c:pt>
                  <c:pt idx="2">
                    <c:v>29.451307268057842</c:v>
                  </c:pt>
                  <c:pt idx="3">
                    <c:v>0.51868070431458191</c:v>
                  </c:pt>
                  <c:pt idx="4">
                    <c:v>65.901969634067669</c:v>
                  </c:pt>
                  <c:pt idx="5">
                    <c:v>39.620759487170275</c:v>
                  </c:pt>
                  <c:pt idx="6">
                    <c:v>160.35546425249572</c:v>
                  </c:pt>
                  <c:pt idx="7">
                    <c:v>421.78854667449048</c:v>
                  </c:pt>
                  <c:pt idx="8">
                    <c:v>657.63992524611865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'Functional expression summary'!$M$53:$M$61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 formatCode="0">
                  <c:v>1</c:v>
                </c:pt>
                <c:pt idx="3">
                  <c:v>12.65934066</c:v>
                </c:pt>
                <c:pt idx="4" formatCode="0">
                  <c:v>169.32752720314076</c:v>
                </c:pt>
                <c:pt idx="5" formatCode="0">
                  <c:v>78.459058889327537</c:v>
                </c:pt>
                <c:pt idx="6" formatCode="0">
                  <c:v>331.18698631179541</c:v>
                </c:pt>
                <c:pt idx="7" formatCode="0">
                  <c:v>2791.8924869982889</c:v>
                </c:pt>
                <c:pt idx="8" formatCode="0">
                  <c:v>3675.335928679212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4-784F-B60C-53AF44AE6D1D}"/>
            </c:ext>
          </c:extLst>
        </c:ser>
        <c:ser>
          <c:idx val="3"/>
          <c:order val="3"/>
          <c:tx>
            <c:strRef>
              <c:f>'Functional expression summary'!$O$52</c:f>
              <c:strCache>
                <c:ptCount val="1"/>
                <c:pt idx="0">
                  <c:v>C41 DE3 37C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summary'!$P$53:$P$61</c:f>
                <c:numCache>
                  <c:formatCode>General</c:formatCode>
                  <c:ptCount val="9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</c:numCache>
              </c:numRef>
            </c:plus>
            <c:minus>
              <c:numRef>
                <c:f>'Functional expression summary'!$P$53:$P$61</c:f>
                <c:numCache>
                  <c:formatCode>General</c:formatCode>
                  <c:ptCount val="9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'Functional expression summary'!$O$53:$O$61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36.210238787998435</c:v>
                </c:pt>
                <c:pt idx="3">
                  <c:v>212.71091048383556</c:v>
                </c:pt>
                <c:pt idx="4">
                  <c:v>196.93513474141332</c:v>
                </c:pt>
                <c:pt idx="5">
                  <c:v>384.03583507917699</c:v>
                </c:pt>
                <c:pt idx="6">
                  <c:v>824.81100920296524</c:v>
                </c:pt>
                <c:pt idx="7">
                  <c:v>6744.8286137123305</c:v>
                </c:pt>
                <c:pt idx="8">
                  <c:v>8371.9022515418692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4-784F-B60C-53AF44AE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362720"/>
        <c:axId val="1230398752"/>
      </c:barChart>
      <c:catAx>
        <c:axId val="12653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8752"/>
        <c:crosses val="autoZero"/>
        <c:auto val="1"/>
        <c:lblAlgn val="ctr"/>
        <c:lblOffset val="100"/>
        <c:noMultiLvlLbl val="0"/>
      </c:catAx>
      <c:valAx>
        <c:axId val="123039875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Activity  (mM/hr/L)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6576462424955"/>
          <c:y val="2.2052569515767055E-2"/>
          <c:w val="0.42081636347180745"/>
          <c:h val="4.0749362851382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8370684433678"/>
          <c:y val="2.2964509394572025E-2"/>
          <c:w val="0.80931629315566322"/>
          <c:h val="0.58419426579311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'Functional expression summary'!$G$7</c:f>
              <c:strCache>
                <c:ptCount val="1"/>
                <c:pt idx="0">
                  <c:v>30C EXPRESSION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summary'!$H$53:$H$74</c:f>
                <c:numCache>
                  <c:formatCode>General</c:formatCode>
                  <c:ptCount val="22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  <c:pt idx="9">
                    <c:v>167.12725358599815</c:v>
                  </c:pt>
                  <c:pt idx="10">
                    <c:v>39.513488616923283</c:v>
                  </c:pt>
                  <c:pt idx="11">
                    <c:v>1.7474746677194366</c:v>
                  </c:pt>
                  <c:pt idx="12">
                    <c:v>51.842071325174366</c:v>
                  </c:pt>
                  <c:pt idx="13">
                    <c:v>70.596597905349398</c:v>
                  </c:pt>
                  <c:pt idx="14">
                    <c:v>196.07843137254903</c:v>
                  </c:pt>
                  <c:pt idx="15">
                    <c:v>209.23805763916306</c:v>
                  </c:pt>
                  <c:pt idx="16">
                    <c:v>197.39439399921042</c:v>
                  </c:pt>
                  <c:pt idx="17">
                    <c:v>5.1097548286499936</c:v>
                  </c:pt>
                  <c:pt idx="18">
                    <c:v>108.44002763521516</c:v>
                  </c:pt>
                  <c:pt idx="19">
                    <c:v>180.28687985261217</c:v>
                  </c:pt>
                  <c:pt idx="20">
                    <c:v>114.32965390182919</c:v>
                  </c:pt>
                  <c:pt idx="21">
                    <c:v>72.991606413568888</c:v>
                  </c:pt>
                </c:numCache>
              </c:numRef>
            </c:plus>
            <c:minus>
              <c:numRef>
                <c:f>'Functional expression summary'!$H$53:$H$74</c:f>
                <c:numCache>
                  <c:formatCode>General</c:formatCode>
                  <c:ptCount val="22"/>
                  <c:pt idx="0">
                    <c:v>11.831831796947</c:v>
                  </c:pt>
                  <c:pt idx="1">
                    <c:v>11.68685821885405</c:v>
                  </c:pt>
                  <c:pt idx="2">
                    <c:v>10.26673332347079</c:v>
                  </c:pt>
                  <c:pt idx="3">
                    <c:v>34.103418003619325</c:v>
                  </c:pt>
                  <c:pt idx="4">
                    <c:v>10.032202675065379</c:v>
                  </c:pt>
                  <c:pt idx="5">
                    <c:v>26.829952282597688</c:v>
                  </c:pt>
                  <c:pt idx="6">
                    <c:v>86.94900062247541</c:v>
                  </c:pt>
                  <c:pt idx="7">
                    <c:v>432.25660086765402</c:v>
                  </c:pt>
                  <c:pt idx="8">
                    <c:v>117.10301558321183</c:v>
                  </c:pt>
                  <c:pt idx="9">
                    <c:v>167.12725358599815</c:v>
                  </c:pt>
                  <c:pt idx="10">
                    <c:v>39.513488616923283</c:v>
                  </c:pt>
                  <c:pt idx="11">
                    <c:v>1.7474746677194366</c:v>
                  </c:pt>
                  <c:pt idx="12">
                    <c:v>51.842071325174366</c:v>
                  </c:pt>
                  <c:pt idx="13">
                    <c:v>70.596597905349398</c:v>
                  </c:pt>
                  <c:pt idx="14">
                    <c:v>196.07843137254903</c:v>
                  </c:pt>
                  <c:pt idx="15">
                    <c:v>209.23805763916306</c:v>
                  </c:pt>
                  <c:pt idx="16">
                    <c:v>197.39439399921042</c:v>
                  </c:pt>
                  <c:pt idx="17">
                    <c:v>5.1097548286499936</c:v>
                  </c:pt>
                  <c:pt idx="18">
                    <c:v>108.44002763521516</c:v>
                  </c:pt>
                  <c:pt idx="19">
                    <c:v>180.28687985261217</c:v>
                  </c:pt>
                  <c:pt idx="20">
                    <c:v>114.32965390182919</c:v>
                  </c:pt>
                  <c:pt idx="21">
                    <c:v>72.991606413568888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summary'!$C$53:$C$74</c:f>
              <c:strCache>
                <c:ptCount val="22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  <c:pt idx="9">
                  <c:v>WLEK0294</c:v>
                </c:pt>
                <c:pt idx="10">
                  <c:v>WLEK0362</c:v>
                </c:pt>
                <c:pt idx="11">
                  <c:v>WLEK0488</c:v>
                </c:pt>
                <c:pt idx="12">
                  <c:v>WLEK0513</c:v>
                </c:pt>
                <c:pt idx="13">
                  <c:v>WLEK0528</c:v>
                </c:pt>
                <c:pt idx="14">
                  <c:v>WLEK0699</c:v>
                </c:pt>
                <c:pt idx="15">
                  <c:v>WLEK0707</c:v>
                </c:pt>
                <c:pt idx="16">
                  <c:v>WLEK0779</c:v>
                </c:pt>
                <c:pt idx="17">
                  <c:v>V15Qopt</c:v>
                </c:pt>
                <c:pt idx="18">
                  <c:v>V15Q/R82P/C112Sopt</c:v>
                </c:pt>
                <c:pt idx="19">
                  <c:v>WLEK0362opt</c:v>
                </c:pt>
                <c:pt idx="20">
                  <c:v>WLEK0513opt</c:v>
                </c:pt>
                <c:pt idx="21">
                  <c:v>WLEK0528opt</c:v>
                </c:pt>
              </c:strCache>
            </c:strRef>
          </c:cat>
          <c:val>
            <c:numRef>
              <c:f>'Functional expression summary'!$G$53:$G$74</c:f>
              <c:numCache>
                <c:formatCode>0</c:formatCode>
                <c:ptCount val="22"/>
                <c:pt idx="0">
                  <c:v>1</c:v>
                </c:pt>
                <c:pt idx="1">
                  <c:v>28.292092028556389</c:v>
                </c:pt>
                <c:pt idx="2">
                  <c:v>240.08102694159317</c:v>
                </c:pt>
                <c:pt idx="3">
                  <c:v>157.33793763762776</c:v>
                </c:pt>
                <c:pt idx="4">
                  <c:v>173.74474439728911</c:v>
                </c:pt>
                <c:pt idx="5">
                  <c:v>251.99259207461506</c:v>
                </c:pt>
                <c:pt idx="6">
                  <c:v>656.16796672917474</c:v>
                </c:pt>
                <c:pt idx="7">
                  <c:v>5595.8788676152562</c:v>
                </c:pt>
                <c:pt idx="8">
                  <c:v>4765.7965537137552</c:v>
                </c:pt>
                <c:pt idx="9">
                  <c:v>12067.377286485063</c:v>
                </c:pt>
                <c:pt idx="10">
                  <c:v>8724.8322147651015</c:v>
                </c:pt>
                <c:pt idx="11">
                  <c:v>14080.800105277011</c:v>
                </c:pt>
                <c:pt idx="12">
                  <c:v>8461.6396894328209</c:v>
                </c:pt>
                <c:pt idx="13">
                  <c:v>8311.8217309295032</c:v>
                </c:pt>
                <c:pt idx="14">
                  <c:v>17633.899197262799</c:v>
                </c:pt>
                <c:pt idx="15">
                  <c:v>7500.9869719699964</c:v>
                </c:pt>
                <c:pt idx="16">
                  <c:v>19081.458086590341</c:v>
                </c:pt>
                <c:pt idx="17">
                  <c:v>238.63666271877878</c:v>
                </c:pt>
                <c:pt idx="18">
                  <c:v>6948.2826687722072</c:v>
                </c:pt>
                <c:pt idx="19">
                  <c:v>12001.579155151994</c:v>
                </c:pt>
                <c:pt idx="20">
                  <c:v>12896.433741281748</c:v>
                </c:pt>
                <c:pt idx="21">
                  <c:v>5965.3550905820894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6-384B-B37A-FA7670C855D9}"/>
            </c:ext>
          </c:extLst>
        </c:ser>
        <c:ser>
          <c:idx val="1"/>
          <c:order val="1"/>
          <c:tx>
            <c:strRef>
              <c:f>'Functional expression summary'!$O$7</c:f>
              <c:strCache>
                <c:ptCount val="1"/>
                <c:pt idx="0">
                  <c:v>37C EXPRESSION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'Functional expression summary'!$P$53:$P$74</c:f>
                <c:numCache>
                  <c:formatCode>General</c:formatCode>
                  <c:ptCount val="22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  <c:pt idx="9">
                    <c:v>102.73452691143572</c:v>
                  </c:pt>
                  <c:pt idx="10">
                    <c:v>153.96762731938412</c:v>
                  </c:pt>
                  <c:pt idx="11">
                    <c:v>34.813017502302934</c:v>
                  </c:pt>
                  <c:pt idx="12">
                    <c:v>98.826182392420066</c:v>
                  </c:pt>
                  <c:pt idx="13">
                    <c:v>23.150711351000659</c:v>
                  </c:pt>
                  <c:pt idx="14">
                    <c:v>81.983592577970782</c:v>
                  </c:pt>
                  <c:pt idx="15">
                    <c:v>46.596208711672595</c:v>
                  </c:pt>
                  <c:pt idx="16">
                    <c:v>190.81458086590339</c:v>
                  </c:pt>
                  <c:pt idx="17">
                    <c:v>10.925864627159481</c:v>
                  </c:pt>
                  <c:pt idx="18">
                    <c:v>66.860340834320297</c:v>
                  </c:pt>
                  <c:pt idx="19">
                    <c:v>75.399711804184761</c:v>
                  </c:pt>
                  <c:pt idx="20">
                    <c:v>19.548327411501511</c:v>
                  </c:pt>
                  <c:pt idx="21">
                    <c:v>48.088826057620736</c:v>
                  </c:pt>
                </c:numCache>
              </c:numRef>
            </c:plus>
            <c:minus>
              <c:numRef>
                <c:f>'Functional expression summary'!$P$53:$P$74</c:f>
                <c:numCache>
                  <c:formatCode>General</c:formatCode>
                  <c:ptCount val="22"/>
                  <c:pt idx="0">
                    <c:v>14.198198170811949</c:v>
                  </c:pt>
                  <c:pt idx="1">
                    <c:v>24.624363832462549</c:v>
                  </c:pt>
                  <c:pt idx="2">
                    <c:v>13.187833518094889</c:v>
                  </c:pt>
                  <c:pt idx="3">
                    <c:v>10.170176595620626</c:v>
                  </c:pt>
                  <c:pt idx="4">
                    <c:v>67.524006016229706</c:v>
                  </c:pt>
                  <c:pt idx="5">
                    <c:v>12.761812794848252</c:v>
                  </c:pt>
                  <c:pt idx="6">
                    <c:v>20.044549498539464</c:v>
                  </c:pt>
                  <c:pt idx="7">
                    <c:v>178.78819609531106</c:v>
                  </c:pt>
                  <c:pt idx="8">
                    <c:v>133.30959720356651</c:v>
                  </c:pt>
                  <c:pt idx="9">
                    <c:v>102.73452691143572</c:v>
                  </c:pt>
                  <c:pt idx="10">
                    <c:v>153.96762731938412</c:v>
                  </c:pt>
                  <c:pt idx="11">
                    <c:v>34.813017502302934</c:v>
                  </c:pt>
                  <c:pt idx="12">
                    <c:v>98.826182392420066</c:v>
                  </c:pt>
                  <c:pt idx="13">
                    <c:v>23.150711351000659</c:v>
                  </c:pt>
                  <c:pt idx="14">
                    <c:v>81.983592577970782</c:v>
                  </c:pt>
                  <c:pt idx="15">
                    <c:v>46.596208711672595</c:v>
                  </c:pt>
                  <c:pt idx="16">
                    <c:v>190.81458086590339</c:v>
                  </c:pt>
                  <c:pt idx="17">
                    <c:v>10.925864627159481</c:v>
                  </c:pt>
                  <c:pt idx="18">
                    <c:v>66.860340834320297</c:v>
                  </c:pt>
                  <c:pt idx="19">
                    <c:v>75.399711804184761</c:v>
                  </c:pt>
                  <c:pt idx="20">
                    <c:v>19.548327411501511</c:v>
                  </c:pt>
                  <c:pt idx="21">
                    <c:v>48.088826057620736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'Functional expression summary'!$C$53:$C$74</c:f>
              <c:strCache>
                <c:ptCount val="22"/>
                <c:pt idx="0">
                  <c:v>-CTRL (pET26b+)</c:v>
                </c:pt>
                <c:pt idx="1">
                  <c:v>WT CnyEK</c:v>
                </c:pt>
                <c:pt idx="2">
                  <c:v>V15Q</c:v>
                </c:pt>
                <c:pt idx="3">
                  <c:v>R82P</c:v>
                </c:pt>
                <c:pt idx="4">
                  <c:v>C112S</c:v>
                </c:pt>
                <c:pt idx="5">
                  <c:v>V15Q/R82P</c:v>
                </c:pt>
                <c:pt idx="6">
                  <c:v>V15Q/C112S</c:v>
                </c:pt>
                <c:pt idx="7">
                  <c:v>R82P/C112S</c:v>
                </c:pt>
                <c:pt idx="8">
                  <c:v>V15Q/R82P/C112S</c:v>
                </c:pt>
                <c:pt idx="9">
                  <c:v>WLEK0294</c:v>
                </c:pt>
                <c:pt idx="10">
                  <c:v>WLEK0362</c:v>
                </c:pt>
                <c:pt idx="11">
                  <c:v>WLEK0488</c:v>
                </c:pt>
                <c:pt idx="12">
                  <c:v>WLEK0513</c:v>
                </c:pt>
                <c:pt idx="13">
                  <c:v>WLEK0528</c:v>
                </c:pt>
                <c:pt idx="14">
                  <c:v>WLEK0699</c:v>
                </c:pt>
                <c:pt idx="15">
                  <c:v>WLEK0707</c:v>
                </c:pt>
                <c:pt idx="16">
                  <c:v>WLEK0779</c:v>
                </c:pt>
                <c:pt idx="17">
                  <c:v>V15Qopt</c:v>
                </c:pt>
                <c:pt idx="18">
                  <c:v>V15Q/R82P/C112Sopt</c:v>
                </c:pt>
                <c:pt idx="19">
                  <c:v>WLEK0362opt</c:v>
                </c:pt>
                <c:pt idx="20">
                  <c:v>WLEK0513opt</c:v>
                </c:pt>
                <c:pt idx="21">
                  <c:v>WLEK0528opt</c:v>
                </c:pt>
              </c:strCache>
            </c:strRef>
          </c:cat>
          <c:val>
            <c:numRef>
              <c:f>'Functional expression summary'!$O$53:$O$74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36.210238787998435</c:v>
                </c:pt>
                <c:pt idx="3">
                  <c:v>212.71091048383556</c:v>
                </c:pt>
                <c:pt idx="4">
                  <c:v>196.93513474141332</c:v>
                </c:pt>
                <c:pt idx="5">
                  <c:v>384.03583507917699</c:v>
                </c:pt>
                <c:pt idx="6">
                  <c:v>824.81100920296524</c:v>
                </c:pt>
                <c:pt idx="7">
                  <c:v>6744.8286137123305</c:v>
                </c:pt>
                <c:pt idx="8">
                  <c:v>8371.9022515418692</c:v>
                </c:pt>
                <c:pt idx="9">
                  <c:v>10001.315962626661</c:v>
                </c:pt>
                <c:pt idx="10">
                  <c:v>11330.438215554679</c:v>
                </c:pt>
                <c:pt idx="11">
                  <c:v>9080.1421239636802</c:v>
                </c:pt>
                <c:pt idx="12">
                  <c:v>10856.691669956574</c:v>
                </c:pt>
                <c:pt idx="13">
                  <c:v>1890.9330175023028</c:v>
                </c:pt>
                <c:pt idx="14">
                  <c:v>10106.592972759574</c:v>
                </c:pt>
                <c:pt idx="15">
                  <c:v>5619.1604158441896</c:v>
                </c:pt>
                <c:pt idx="16">
                  <c:v>10632.978023424135</c:v>
                </c:pt>
                <c:pt idx="17">
                  <c:v>61.70110102206435</c:v>
                </c:pt>
                <c:pt idx="18">
                  <c:v>4645.3480721147516</c:v>
                </c:pt>
                <c:pt idx="19">
                  <c:v>4263.7189103829451</c:v>
                </c:pt>
                <c:pt idx="20">
                  <c:v>4382.155546782471</c:v>
                </c:pt>
                <c:pt idx="21">
                  <c:v>3245.3656182831028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6-384B-B37A-FA7670C8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123979680"/>
        <c:axId val="1169136528"/>
      </c:barChart>
      <c:catAx>
        <c:axId val="11239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36528"/>
        <c:crossesAt val="0.9"/>
        <c:auto val="1"/>
        <c:lblAlgn val="ctr"/>
        <c:lblOffset val="100"/>
        <c:noMultiLvlLbl val="0"/>
      </c:catAx>
      <c:valAx>
        <c:axId val="116913652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Total activity (mM/hr/L)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7968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'Variant summary PAD final'!$O$16:$O$29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'Variant summary PAD final'!$M$16:$M$29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5-F04B-92FE-134D7B2D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93296"/>
        <c:axId val="125452084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'Variant summary PAD final'!$O$16:$O$29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'Variant summary PAD final'!$AJ$16:$AJ$29</c:f>
              <c:numCache>
                <c:formatCode>General</c:formatCode>
                <c:ptCount val="14"/>
                <c:pt idx="0">
                  <c:v>4765.7965537137552</c:v>
                </c:pt>
                <c:pt idx="1">
                  <c:v>8724.8322147651015</c:v>
                </c:pt>
                <c:pt idx="2">
                  <c:v>8461.6396894328209</c:v>
                </c:pt>
                <c:pt idx="3">
                  <c:v>8311.8217309295032</c:v>
                </c:pt>
                <c:pt idx="4">
                  <c:v>12067.377286485063</c:v>
                </c:pt>
                <c:pt idx="5">
                  <c:v>14080.800105277011</c:v>
                </c:pt>
                <c:pt idx="6">
                  <c:v>17633.899197262799</c:v>
                </c:pt>
                <c:pt idx="7">
                  <c:v>7500.9869719699964</c:v>
                </c:pt>
                <c:pt idx="8">
                  <c:v>19081.458086590341</c:v>
                </c:pt>
                <c:pt idx="9">
                  <c:v>238.63666271877878</c:v>
                </c:pt>
                <c:pt idx="10">
                  <c:v>6948.2826687722072</c:v>
                </c:pt>
                <c:pt idx="11">
                  <c:v>12001.579155151994</c:v>
                </c:pt>
                <c:pt idx="12">
                  <c:v>12896.433741281748</c:v>
                </c:pt>
                <c:pt idx="13">
                  <c:v>5965.3550905820894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5-F04B-92FE-134D7B2D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24496"/>
        <c:axId val="1288299856"/>
      </c:scatterChart>
      <c:valAx>
        <c:axId val="1238293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soluble expression</a:t>
                </a:r>
              </a:p>
              <a:p>
                <a:pPr>
                  <a:defRPr sz="1800">
                    <a:solidFill>
                      <a:schemeClr val="tx1"/>
                    </a:solidFill>
                  </a:defRPr>
                </a:pPr>
                <a:r>
                  <a:rPr lang="en-GB" sz="1800">
                    <a:effectLst/>
                  </a:rPr>
                  <a:t>(</a:t>
                </a:r>
                <a:r>
                  <a:rPr lang="en-GB" sz="1800">
                    <a:effectLst/>
                    <a:sym typeface="Symbol" pitchFamily="2" charset="2"/>
                  </a:rPr>
                  <a:t></a:t>
                </a:r>
                <a:r>
                  <a:rPr lang="en-GB" sz="1800">
                    <a:effectLst/>
                  </a:rPr>
                  <a:t>g L</a:t>
                </a:r>
                <a:r>
                  <a:rPr lang="en-GB" sz="1800" baseline="30000">
                    <a:effectLst/>
                  </a:rPr>
                  <a:t>-1</a:t>
                </a:r>
                <a:r>
                  <a:rPr lang="en-GB" sz="1800"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3568665377176016"/>
              <c:y val="0.87584656084656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20848"/>
        <c:crosses val="autoZero"/>
        <c:crossBetween val="midCat"/>
      </c:valAx>
      <c:valAx>
        <c:axId val="125452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u="none" strike="noStrike" baseline="0">
                    <a:effectLst/>
                  </a:rPr>
                  <a:t>o</a:t>
                </a:r>
                <a:r>
                  <a:rPr lang="en-GB" sz="1800" b="0" i="1" u="none" strike="noStrike" baseline="0">
                    <a:effectLst/>
                  </a:rPr>
                  <a:t>   k</a:t>
                </a:r>
                <a:r>
                  <a:rPr lang="en-GB" sz="1800" b="0" i="0" u="none" strike="noStrike" baseline="-25000">
                    <a:effectLst/>
                  </a:rPr>
                  <a:t>cat</a:t>
                </a:r>
                <a:r>
                  <a:rPr lang="en-GB" sz="1800" b="0" i="0" u="none" strike="noStrike" baseline="0">
                    <a:effectLst/>
                  </a:rPr>
                  <a:t>/</a:t>
                </a:r>
                <a:r>
                  <a:rPr lang="en-GB" sz="1800" b="0" i="1" u="none" strike="noStrike" baseline="0">
                    <a:effectLst/>
                  </a:rPr>
                  <a:t>K</a:t>
                </a:r>
                <a:r>
                  <a:rPr lang="en-GB" sz="1800" b="0" i="0" u="none" strike="noStrike" baseline="-25000">
                    <a:effectLst/>
                  </a:rPr>
                  <a:t>m</a:t>
                </a:r>
                <a:r>
                  <a:rPr lang="en-GB" sz="1800" b="0" i="0" u="none" strike="noStrike" baseline="0">
                    <a:effectLst/>
                  </a:rPr>
                  <a:t> (M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 s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)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93296"/>
        <c:crosses val="autoZero"/>
        <c:crossBetween val="midCat"/>
      </c:valAx>
      <c:valAx>
        <c:axId val="1288299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C00000"/>
                    </a:solidFill>
                  </a:rPr>
                  <a:t>●</a:t>
                </a:r>
                <a:r>
                  <a:rPr lang="en-US" sz="1800">
                    <a:solidFill>
                      <a:schemeClr val="tx1"/>
                    </a:solidFill>
                  </a:rPr>
                  <a:t> Total activity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(</a:t>
                </a:r>
                <a:r>
                  <a:rPr lang="en-GB" sz="1800">
                    <a:effectLst/>
                  </a:rPr>
                  <a:t>mM hr</a:t>
                </a:r>
                <a:r>
                  <a:rPr lang="en-GB" sz="1800" baseline="30000">
                    <a:effectLst/>
                  </a:rPr>
                  <a:t>-1</a:t>
                </a:r>
                <a:r>
                  <a:rPr lang="en-GB" sz="1800">
                    <a:effectLst/>
                  </a:rPr>
                  <a:t> L</a:t>
                </a:r>
                <a:r>
                  <a:rPr lang="en-GB" sz="1800" baseline="30000">
                    <a:effectLst/>
                  </a:rPr>
                  <a:t>-1</a:t>
                </a:r>
                <a:r>
                  <a:rPr lang="en-GB" sz="18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24496"/>
        <c:crosses val="max"/>
        <c:crossBetween val="midCat"/>
      </c:valAx>
      <c:valAx>
        <c:axId val="1286224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882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24562554680665E-2"/>
                  <c:y val="-0.10161344415281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'Variant summary PAD final'!$AJ$16:$AJ$43</c:f>
              <c:numCache>
                <c:formatCode>General</c:formatCode>
                <c:ptCount val="28"/>
                <c:pt idx="0">
                  <c:v>4765.7965537137552</c:v>
                </c:pt>
                <c:pt idx="1">
                  <c:v>8724.8322147651015</c:v>
                </c:pt>
                <c:pt idx="2">
                  <c:v>8461.6396894328209</c:v>
                </c:pt>
                <c:pt idx="3">
                  <c:v>8311.8217309295032</c:v>
                </c:pt>
                <c:pt idx="4">
                  <c:v>12067.377286485063</c:v>
                </c:pt>
                <c:pt idx="5">
                  <c:v>14080.800105277011</c:v>
                </c:pt>
                <c:pt idx="6">
                  <c:v>17633.899197262799</c:v>
                </c:pt>
                <c:pt idx="7">
                  <c:v>7500.9869719699964</c:v>
                </c:pt>
                <c:pt idx="8">
                  <c:v>19081.458086590341</c:v>
                </c:pt>
                <c:pt idx="9">
                  <c:v>238.63666271877878</c:v>
                </c:pt>
                <c:pt idx="10">
                  <c:v>6948.2826687722072</c:v>
                </c:pt>
                <c:pt idx="11">
                  <c:v>12001.579155151994</c:v>
                </c:pt>
                <c:pt idx="12">
                  <c:v>12896.433741281748</c:v>
                </c:pt>
                <c:pt idx="13">
                  <c:v>5965.3550905820894</c:v>
                </c:pt>
                <c:pt idx="14">
                  <c:v>36.210238787998435</c:v>
                </c:pt>
                <c:pt idx="15">
                  <c:v>8371.9022515418692</c:v>
                </c:pt>
                <c:pt idx="16">
                  <c:v>11330.438215554679</c:v>
                </c:pt>
                <c:pt idx="17">
                  <c:v>10856.691669956574</c:v>
                </c:pt>
                <c:pt idx="18">
                  <c:v>1890.9330175023028</c:v>
                </c:pt>
                <c:pt idx="19">
                  <c:v>10001.315962626661</c:v>
                </c:pt>
                <c:pt idx="20">
                  <c:v>9080.1421239636802</c:v>
                </c:pt>
                <c:pt idx="21">
                  <c:v>10106.592972759574</c:v>
                </c:pt>
                <c:pt idx="22">
                  <c:v>5619.1604158441896</c:v>
                </c:pt>
                <c:pt idx="23">
                  <c:v>10632.978023424135</c:v>
                </c:pt>
                <c:pt idx="24">
                  <c:v>61.70110102206435</c:v>
                </c:pt>
                <c:pt idx="25">
                  <c:v>4645.3480721147516</c:v>
                </c:pt>
                <c:pt idx="26">
                  <c:v>4263.7189103829451</c:v>
                </c:pt>
                <c:pt idx="27">
                  <c:v>4382.155546782471</c:v>
                </c:pt>
              </c:numCache>
            </c:numRef>
          </c:xVal>
          <c:yVal>
            <c:numRef>
              <c:f>'Variant summary PAD final'!$Q$16:$Q$43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0-8047-BD11-BBAB162B52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'Variant summary PAD final'!$AJ$16:$AJ$29</c:f>
              <c:numCache>
                <c:formatCode>General</c:formatCode>
                <c:ptCount val="14"/>
                <c:pt idx="0">
                  <c:v>4765.7965537137552</c:v>
                </c:pt>
                <c:pt idx="1">
                  <c:v>8724.8322147651015</c:v>
                </c:pt>
                <c:pt idx="2">
                  <c:v>8461.6396894328209</c:v>
                </c:pt>
                <c:pt idx="3">
                  <c:v>8311.8217309295032</c:v>
                </c:pt>
                <c:pt idx="4">
                  <c:v>12067.377286485063</c:v>
                </c:pt>
                <c:pt idx="5">
                  <c:v>14080.800105277011</c:v>
                </c:pt>
                <c:pt idx="6">
                  <c:v>17633.899197262799</c:v>
                </c:pt>
                <c:pt idx="7">
                  <c:v>7500.9869719699964</c:v>
                </c:pt>
                <c:pt idx="8">
                  <c:v>19081.458086590341</c:v>
                </c:pt>
                <c:pt idx="9">
                  <c:v>238.63666271877878</c:v>
                </c:pt>
                <c:pt idx="10">
                  <c:v>6948.2826687722072</c:v>
                </c:pt>
                <c:pt idx="11">
                  <c:v>12001.579155151994</c:v>
                </c:pt>
                <c:pt idx="12">
                  <c:v>12896.433741281748</c:v>
                </c:pt>
                <c:pt idx="13">
                  <c:v>5965.3550905820894</c:v>
                </c:pt>
              </c:numCache>
            </c:numRef>
          </c:xVal>
          <c:yVal>
            <c:numRef>
              <c:f>'Variant summary PAD final'!$Q$16:$Q$29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5E-094B-80B0-37D4232897D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'Variant summary PAD final'!$AJ$16</c:f>
              <c:numCache>
                <c:formatCode>General</c:formatCode>
                <c:ptCount val="1"/>
                <c:pt idx="0">
                  <c:v>4765.7965537137552</c:v>
                </c:pt>
              </c:numCache>
            </c:numRef>
          </c:xVal>
          <c:yVal>
            <c:numRef>
              <c:f>'Variant summary PAD final'!$Q$16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E-094B-80B0-37D42328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93296"/>
        <c:axId val="1254520848"/>
      </c:scatterChart>
      <c:valAx>
        <c:axId val="1238293296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activity</a:t>
                </a:r>
                <a:endParaRPr lang="en-GB">
                  <a:effectLst/>
                </a:endParaRPr>
              </a:p>
              <a:p>
                <a:pPr>
                  <a:defRPr sz="1800">
                    <a:solidFill>
                      <a:schemeClr val="tx1"/>
                    </a:solidFill>
                  </a:defRPr>
                </a:pPr>
                <a:r>
                  <a:rPr lang="en-US" sz="1800" b="0" i="0" baseline="0">
                    <a:effectLst/>
                  </a:rPr>
                  <a:t>(</a:t>
                </a:r>
                <a:r>
                  <a:rPr lang="en-GB" sz="1800" b="0" i="0" baseline="0">
                    <a:effectLst/>
                  </a:rPr>
                  <a:t>mM hr</a:t>
                </a:r>
                <a:r>
                  <a:rPr lang="en-GB" sz="1800" b="0" i="0" baseline="30000">
                    <a:effectLst/>
                  </a:rPr>
                  <a:t>-1</a:t>
                </a:r>
                <a:r>
                  <a:rPr lang="en-GB" sz="1800" b="0" i="0" baseline="0">
                    <a:effectLst/>
                  </a:rPr>
                  <a:t> L</a:t>
                </a:r>
                <a:r>
                  <a:rPr lang="en-GB" sz="1800" b="0" i="0" baseline="30000">
                    <a:effectLst/>
                  </a:rPr>
                  <a:t>-1</a:t>
                </a:r>
                <a:r>
                  <a:rPr lang="en-GB" sz="1800" b="0" i="0" baseline="0">
                    <a:effectLst/>
                  </a:rPr>
                  <a:t>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20848"/>
        <c:crosses val="autoZero"/>
        <c:crossBetween val="midCat"/>
      </c:valAx>
      <c:valAx>
        <c:axId val="125452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1" u="none" strike="noStrike" baseline="0">
                    <a:effectLst/>
                  </a:rPr>
                  <a:t>k</a:t>
                </a:r>
                <a:r>
                  <a:rPr lang="en-GB" sz="1800" b="0" i="0" u="none" strike="noStrike" baseline="-25000">
                    <a:effectLst/>
                  </a:rPr>
                  <a:t>cat</a:t>
                </a:r>
                <a:r>
                  <a:rPr lang="en-GB" sz="1800" b="0" i="0" u="none" strike="noStrike" baseline="0">
                    <a:effectLst/>
                  </a:rPr>
                  <a:t>/</a:t>
                </a:r>
                <a:r>
                  <a:rPr lang="en-GB" sz="1800" b="0" i="1" u="none" strike="noStrike" baseline="0">
                    <a:effectLst/>
                  </a:rPr>
                  <a:t>K</a:t>
                </a:r>
                <a:r>
                  <a:rPr lang="en-GB" sz="1800" b="0" i="0" u="none" strike="noStrike" baseline="-25000">
                    <a:effectLst/>
                  </a:rPr>
                  <a:t>m</a:t>
                </a:r>
                <a:r>
                  <a:rPr lang="en-GB" sz="1800" b="0" i="0" u="none" strike="noStrike" baseline="0">
                    <a:effectLst/>
                  </a:rPr>
                  <a:t> x soluble expression</a:t>
                </a:r>
              </a:p>
              <a:p>
                <a:pPr>
                  <a:defRPr sz="1800">
                    <a:solidFill>
                      <a:schemeClr val="tx1"/>
                    </a:solidFill>
                  </a:defRPr>
                </a:pPr>
                <a:r>
                  <a:rPr lang="en-GB" sz="1800" b="0" i="0" u="none" strike="noStrike" baseline="0">
                    <a:effectLst/>
                  </a:rPr>
                  <a:t>(</a:t>
                </a:r>
                <a:r>
                  <a:rPr lang="en-GB" sz="1800" b="0" i="0" u="none" strike="noStrike" baseline="0">
                    <a:effectLst/>
                    <a:sym typeface="Symbol" pitchFamily="2" charset="2"/>
                  </a:rPr>
                  <a:t></a:t>
                </a:r>
                <a:r>
                  <a:rPr lang="en-GB" sz="1800" b="0" i="0" u="none" strike="noStrike" baseline="0">
                    <a:effectLst/>
                  </a:rPr>
                  <a:t>g L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/>
                  <a:t> </a:t>
                </a:r>
                <a:r>
                  <a:rPr lang="en-GB" sz="1800" b="0" i="0" u="none" strike="noStrike" baseline="0">
                    <a:effectLst/>
                  </a:rPr>
                  <a:t>M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 s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'Variant summary PAD final'!$O$31:$O$44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'Variant summary PAD final'!$M$31:$M$44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0-2E44-826B-CB2E5988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93296"/>
        <c:axId val="125452084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'Variant summary PAD final'!$O$31:$O$44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'Variant summary PAD final'!$AJ$31:$AJ$44</c:f>
              <c:numCache>
                <c:formatCode>General</c:formatCode>
                <c:ptCount val="14"/>
                <c:pt idx="0">
                  <c:v>8371.9022515418692</c:v>
                </c:pt>
                <c:pt idx="1">
                  <c:v>11330.438215554679</c:v>
                </c:pt>
                <c:pt idx="2">
                  <c:v>10856.691669956574</c:v>
                </c:pt>
                <c:pt idx="3">
                  <c:v>1890.9330175023028</c:v>
                </c:pt>
                <c:pt idx="4">
                  <c:v>10001.315962626661</c:v>
                </c:pt>
                <c:pt idx="5">
                  <c:v>9080.1421239636802</c:v>
                </c:pt>
                <c:pt idx="6">
                  <c:v>10106.592972759574</c:v>
                </c:pt>
                <c:pt idx="7">
                  <c:v>5619.1604158441896</c:v>
                </c:pt>
                <c:pt idx="8">
                  <c:v>10632.978023424135</c:v>
                </c:pt>
                <c:pt idx="9">
                  <c:v>61.70110102206435</c:v>
                </c:pt>
                <c:pt idx="10">
                  <c:v>4645.3480721147516</c:v>
                </c:pt>
                <c:pt idx="11">
                  <c:v>4263.7189103829451</c:v>
                </c:pt>
                <c:pt idx="12">
                  <c:v>4382.155546782471</c:v>
                </c:pt>
                <c:pt idx="13">
                  <c:v>3245.3656182831028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0-2E44-826B-CB2E5988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24496"/>
        <c:axId val="1288299856"/>
      </c:scatterChart>
      <c:valAx>
        <c:axId val="1238293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soluble expression</a:t>
                </a:r>
              </a:p>
              <a:p>
                <a:pPr>
                  <a:defRPr sz="1800">
                    <a:solidFill>
                      <a:schemeClr val="tx1"/>
                    </a:solidFill>
                  </a:defRPr>
                </a:pPr>
                <a:r>
                  <a:rPr lang="en-GB" sz="1800">
                    <a:effectLst/>
                  </a:rPr>
                  <a:t>(</a:t>
                </a:r>
                <a:r>
                  <a:rPr lang="en-GB" sz="1800">
                    <a:effectLst/>
                    <a:sym typeface="Symbol" pitchFamily="2" charset="2"/>
                  </a:rPr>
                  <a:t></a:t>
                </a:r>
                <a:r>
                  <a:rPr lang="en-GB" sz="1800">
                    <a:effectLst/>
                  </a:rPr>
                  <a:t>g L</a:t>
                </a:r>
                <a:r>
                  <a:rPr lang="en-GB" sz="1800" baseline="30000">
                    <a:effectLst/>
                  </a:rPr>
                  <a:t>-1</a:t>
                </a:r>
                <a:r>
                  <a:rPr lang="en-GB" sz="1800"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3568665377176016"/>
              <c:y val="0.87584656084656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20848"/>
        <c:crosses val="autoZero"/>
        <c:crossBetween val="midCat"/>
      </c:valAx>
      <c:valAx>
        <c:axId val="125452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u="none" strike="noStrike" baseline="0">
                    <a:effectLst/>
                  </a:rPr>
                  <a:t>o</a:t>
                </a:r>
                <a:r>
                  <a:rPr lang="en-GB" sz="1800" b="0" i="1" u="none" strike="noStrike" baseline="0">
                    <a:effectLst/>
                  </a:rPr>
                  <a:t>   k</a:t>
                </a:r>
                <a:r>
                  <a:rPr lang="en-GB" sz="1800" b="0" i="0" u="none" strike="noStrike" baseline="-25000">
                    <a:effectLst/>
                  </a:rPr>
                  <a:t>cat</a:t>
                </a:r>
                <a:r>
                  <a:rPr lang="en-GB" sz="1800" b="0" i="0" u="none" strike="noStrike" baseline="0">
                    <a:effectLst/>
                  </a:rPr>
                  <a:t>/</a:t>
                </a:r>
                <a:r>
                  <a:rPr lang="en-GB" sz="1800" b="0" i="1" u="none" strike="noStrike" baseline="0">
                    <a:effectLst/>
                  </a:rPr>
                  <a:t>K</a:t>
                </a:r>
                <a:r>
                  <a:rPr lang="en-GB" sz="1800" b="0" i="0" u="none" strike="noStrike" baseline="-25000">
                    <a:effectLst/>
                  </a:rPr>
                  <a:t>m</a:t>
                </a:r>
                <a:r>
                  <a:rPr lang="en-GB" sz="1800" b="0" i="0" u="none" strike="noStrike" baseline="0">
                    <a:effectLst/>
                  </a:rPr>
                  <a:t> (M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 s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)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93296"/>
        <c:crosses val="autoZero"/>
        <c:crossBetween val="midCat"/>
      </c:valAx>
      <c:valAx>
        <c:axId val="1288299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C00000"/>
                    </a:solidFill>
                  </a:rPr>
                  <a:t>●</a:t>
                </a:r>
                <a:r>
                  <a:rPr lang="en-US" sz="1800">
                    <a:solidFill>
                      <a:schemeClr val="tx1"/>
                    </a:solidFill>
                  </a:rPr>
                  <a:t> Total activity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(</a:t>
                </a:r>
                <a:r>
                  <a:rPr lang="en-GB" sz="1800">
                    <a:effectLst/>
                  </a:rPr>
                  <a:t>mM hr</a:t>
                </a:r>
                <a:r>
                  <a:rPr lang="en-GB" sz="1800" baseline="30000">
                    <a:effectLst/>
                  </a:rPr>
                  <a:t>-1</a:t>
                </a:r>
                <a:r>
                  <a:rPr lang="en-GB" sz="1800">
                    <a:effectLst/>
                  </a:rPr>
                  <a:t> L</a:t>
                </a:r>
                <a:r>
                  <a:rPr lang="en-GB" sz="1800" baseline="30000">
                    <a:effectLst/>
                  </a:rPr>
                  <a:t>-1</a:t>
                </a:r>
                <a:r>
                  <a:rPr lang="en-GB" sz="18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24496"/>
        <c:crosses val="max"/>
        <c:crossBetween val="midCat"/>
      </c:valAx>
      <c:valAx>
        <c:axId val="1286224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882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'Variant summary PAD final'!$R$16:$R$43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'Variant summary PAD final'!$Q$16:$Q$43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D-C842-A546-3BC3C59D92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'Variant summary PAD final'!$R$16:$R$29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'Variant summary PAD final'!$Q$16:$Q$29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D-C842-A546-3BC3C59D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93296"/>
        <c:axId val="1254520848"/>
      </c:scatterChart>
      <c:valAx>
        <c:axId val="1238293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Tm </a:t>
                </a:r>
                <a:r>
                  <a:rPr lang="en-US" sz="1800" b="0" i="0" baseline="0">
                    <a:effectLst/>
                  </a:rPr>
                  <a:t>(</a:t>
                </a:r>
                <a:r>
                  <a:rPr lang="en-GB" sz="1800" b="0" i="0" baseline="0">
                    <a:effectLst/>
                  </a:rPr>
                  <a:t>C)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20848"/>
        <c:crosses val="autoZero"/>
        <c:crossBetween val="midCat"/>
      </c:valAx>
      <c:valAx>
        <c:axId val="125452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1" u="none" strike="noStrike" baseline="0">
                    <a:effectLst/>
                  </a:rPr>
                  <a:t>k</a:t>
                </a:r>
                <a:r>
                  <a:rPr lang="en-GB" sz="1800" b="0" i="0" u="none" strike="noStrike" baseline="-25000">
                    <a:effectLst/>
                  </a:rPr>
                  <a:t>cat</a:t>
                </a:r>
                <a:r>
                  <a:rPr lang="en-GB" sz="1800" b="0" i="0" u="none" strike="noStrike" baseline="0">
                    <a:effectLst/>
                  </a:rPr>
                  <a:t>/</a:t>
                </a:r>
                <a:r>
                  <a:rPr lang="en-GB" sz="1800" b="0" i="1" u="none" strike="noStrike" baseline="0">
                    <a:effectLst/>
                  </a:rPr>
                  <a:t>K</a:t>
                </a:r>
                <a:r>
                  <a:rPr lang="en-GB" sz="1800" b="0" i="0" u="none" strike="noStrike" baseline="-25000">
                    <a:effectLst/>
                  </a:rPr>
                  <a:t>m</a:t>
                </a:r>
                <a:r>
                  <a:rPr lang="en-GB" sz="1800" b="0" i="0" u="none" strike="noStrike" baseline="0">
                    <a:effectLst/>
                  </a:rPr>
                  <a:t> x soluble expression</a:t>
                </a:r>
              </a:p>
              <a:p>
                <a:pPr>
                  <a:defRPr sz="1800">
                    <a:solidFill>
                      <a:schemeClr val="tx1"/>
                    </a:solidFill>
                  </a:defRPr>
                </a:pPr>
                <a:r>
                  <a:rPr lang="en-GB" sz="1800" b="0" i="0" u="none" strike="noStrike" baseline="0">
                    <a:effectLst/>
                  </a:rPr>
                  <a:t>(</a:t>
                </a:r>
                <a:r>
                  <a:rPr lang="en-GB" sz="1800" b="0" i="0" u="none" strike="noStrike" baseline="0">
                    <a:effectLst/>
                    <a:sym typeface="Symbol" pitchFamily="2" charset="2"/>
                  </a:rPr>
                  <a:t></a:t>
                </a:r>
                <a:r>
                  <a:rPr lang="en-GB" sz="1800" b="0" i="0" u="none" strike="noStrike" baseline="0">
                    <a:effectLst/>
                  </a:rPr>
                  <a:t>g L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/>
                  <a:t> </a:t>
                </a:r>
                <a:r>
                  <a:rPr lang="en-GB" sz="1800" b="0" i="0" u="none" strike="noStrike" baseline="0">
                    <a:effectLst/>
                  </a:rPr>
                  <a:t>M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 s</a:t>
                </a:r>
                <a:r>
                  <a:rPr lang="en-GB" sz="1800" b="0" i="0" u="none" strike="noStrike" baseline="30000">
                    <a:effectLst/>
                  </a:rPr>
                  <a:t>-1</a:t>
                </a:r>
                <a:r>
                  <a:rPr lang="en-GB" sz="1800" b="0" i="0" u="none" strike="noStrike" baseline="0">
                    <a:effectLst/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102</xdr:row>
      <xdr:rowOff>152400</xdr:rowOff>
    </xdr:from>
    <xdr:to>
      <xdr:col>11</xdr:col>
      <xdr:colOff>685800</xdr:colOff>
      <xdr:row>129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11AD2-1C22-D842-B8F3-627A86820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29</xdr:row>
      <xdr:rowOff>0</xdr:rowOff>
    </xdr:from>
    <xdr:to>
      <xdr:col>17</xdr:col>
      <xdr:colOff>254000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05E5B-4197-E949-A87B-4BEFA0C44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768350</xdr:colOff>
      <xdr:row>74</xdr:row>
      <xdr:rowOff>152400</xdr:rowOff>
    </xdr:from>
    <xdr:to>
      <xdr:col>11</xdr:col>
      <xdr:colOff>698500</xdr:colOff>
      <xdr:row>102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C2EF2C-FBDA-C747-B9EE-50CC2D27B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88900</xdr:colOff>
      <xdr:row>74</xdr:row>
      <xdr:rowOff>12700</xdr:rowOff>
    </xdr:from>
    <xdr:to>
      <xdr:col>22</xdr:col>
      <xdr:colOff>120650</xdr:colOff>
      <xdr:row>101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11C6B-1CF2-274D-A3DF-36036173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103</xdr:row>
      <xdr:rowOff>0</xdr:rowOff>
    </xdr:from>
    <xdr:to>
      <xdr:col>22</xdr:col>
      <xdr:colOff>0</xdr:colOff>
      <xdr:row>129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562E05-E6C8-6D4B-8496-1DC9CEE9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108415</xdr:colOff>
      <xdr:row>51</xdr:row>
      <xdr:rowOff>30976</xdr:rowOff>
    </xdr:from>
    <xdr:to>
      <xdr:col>26</xdr:col>
      <xdr:colOff>74961</xdr:colOff>
      <xdr:row>76</xdr:row>
      <xdr:rowOff>69075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82CFEF-C3B4-3B43-AF50-C9345AEAA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464635</xdr:colOff>
      <xdr:row>51</xdr:row>
      <xdr:rowOff>92926</xdr:rowOff>
    </xdr:from>
    <xdr:to>
      <xdr:col>10</xdr:col>
      <xdr:colOff>92927</xdr:colOff>
      <xdr:row>77</xdr:row>
      <xdr:rowOff>61950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3D185-594C-A840-A134-ADF4496BA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192978</xdr:colOff>
      <xdr:row>51</xdr:row>
      <xdr:rowOff>154880</xdr:rowOff>
    </xdr:from>
    <xdr:to>
      <xdr:col>18</xdr:col>
      <xdr:colOff>154878</xdr:colOff>
      <xdr:row>77</xdr:row>
      <xdr:rowOff>7126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58B6D-88B5-4B43-9859-AFB608077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263292</xdr:colOff>
      <xdr:row>12</xdr:row>
      <xdr:rowOff>154877</xdr:rowOff>
    </xdr:from>
    <xdr:to>
      <xdr:col>13</xdr:col>
      <xdr:colOff>712438</xdr:colOff>
      <xdr:row>38</xdr:row>
      <xdr:rowOff>108413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8FD23D-0C3D-9343-B9AB-99B9B072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145586</xdr:colOff>
      <xdr:row>16</xdr:row>
      <xdr:rowOff>177181</xdr:rowOff>
    </xdr:from>
    <xdr:to>
      <xdr:col>44</xdr:col>
      <xdr:colOff>613318</xdr:colOff>
      <xdr:row>31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2DB7-9F99-2C43-9962-B940189E2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247804</xdr:colOff>
      <xdr:row>32</xdr:row>
      <xdr:rowOff>0</xdr:rowOff>
    </xdr:from>
    <xdr:to>
      <xdr:col>44</xdr:col>
      <xdr:colOff>715536</xdr:colOff>
      <xdr:row>46</xdr:row>
      <xdr:rowOff>110273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8728CA-7313-234B-B485-0DE10A149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114610</xdr:colOff>
      <xdr:row>31</xdr:row>
      <xdr:rowOff>115229</xdr:rowOff>
    </xdr:from>
    <xdr:to>
      <xdr:col>49</xdr:col>
      <xdr:colOff>644293</xdr:colOff>
      <xdr:row>46</xdr:row>
      <xdr:rowOff>39648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2E992-9C61-A14E-BB0D-32820A1AF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0</xdr:colOff>
      <xdr:row>48</xdr:row>
      <xdr:rowOff>0</xdr:rowOff>
    </xdr:from>
    <xdr:to>
      <xdr:col>47</xdr:col>
      <xdr:colOff>529683</xdr:colOff>
      <xdr:row>62</xdr:row>
      <xdr:rowOff>141249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759EE9-1FF7-BC41-BE90-03BB17658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796073</xdr:colOff>
      <xdr:row>16</xdr:row>
      <xdr:rowOff>84255</xdr:rowOff>
    </xdr:from>
    <xdr:to>
      <xdr:col>49</xdr:col>
      <xdr:colOff>504902</xdr:colOff>
      <xdr:row>31</xdr:row>
      <xdr:rowOff>8675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7BD781-C117-694B-AC9E-1747A4E4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207537</xdr:colOff>
      <xdr:row>16</xdr:row>
      <xdr:rowOff>115228</xdr:rowOff>
    </xdr:from>
    <xdr:to>
      <xdr:col>68</xdr:col>
      <xdr:colOff>675268</xdr:colOff>
      <xdr:row>31</xdr:row>
      <xdr:rowOff>39648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1F093B-BA88-744E-9564-BE0D011E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176894</xdr:colOff>
      <xdr:row>33</xdr:row>
      <xdr:rowOff>145596</xdr:rowOff>
    </xdr:from>
    <xdr:to>
      <xdr:col>4</xdr:col>
      <xdr:colOff>2598964</xdr:colOff>
      <xdr:row>61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2762250</xdr:colOff>
      <xdr:row>33</xdr:row>
      <xdr:rowOff>149679</xdr:rowOff>
    </xdr:from>
    <xdr:to>
      <xdr:col>9</xdr:col>
      <xdr:colOff>1809749</xdr:colOff>
      <xdr:row>61</xdr:row>
      <xdr:rowOff>99333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136072</xdr:colOff>
      <xdr:row>62</xdr:row>
      <xdr:rowOff>149679</xdr:rowOff>
    </xdr:from>
    <xdr:to>
      <xdr:col>4</xdr:col>
      <xdr:colOff>2558142</xdr:colOff>
      <xdr:row>90</xdr:row>
      <xdr:rowOff>99333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2721428</xdr:colOff>
      <xdr:row>62</xdr:row>
      <xdr:rowOff>153762</xdr:rowOff>
    </xdr:from>
    <xdr:to>
      <xdr:col>9</xdr:col>
      <xdr:colOff>1768927</xdr:colOff>
      <xdr:row>90</xdr:row>
      <xdr:rowOff>103416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27</xdr:row>
      <xdr:rowOff>86916</xdr:rowOff>
    </xdr:from>
    <xdr:to>
      <xdr:col>9</xdr:col>
      <xdr:colOff>75406</xdr:colOff>
      <xdr:row>49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95D07-2CEA-1743-AE21-2CA0160B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404814</xdr:colOff>
      <xdr:row>27</xdr:row>
      <xdr:rowOff>59533</xdr:rowOff>
    </xdr:from>
    <xdr:to>
      <xdr:col>19</xdr:col>
      <xdr:colOff>500064</xdr:colOff>
      <xdr:row>49</xdr:row>
      <xdr:rowOff>151212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F2C63-525F-B34F-8AEE-5ED0501C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555625</xdr:colOff>
      <xdr:row>9</xdr:row>
      <xdr:rowOff>128588</xdr:rowOff>
    </xdr:from>
    <xdr:to>
      <xdr:col>23</xdr:col>
      <xdr:colOff>460375</xdr:colOff>
      <xdr:row>23</xdr:row>
      <xdr:rowOff>141288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D7601-337A-FF4C-908E-9E3F2978D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275166</xdr:colOff>
      <xdr:row>0</xdr:row>
      <xdr:rowOff>0</xdr:rowOff>
    </xdr:from>
    <xdr:to>
      <xdr:col>29</xdr:col>
      <xdr:colOff>662517</xdr:colOff>
      <xdr:row>37</xdr:row>
      <xdr:rowOff>137434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CB1F6-7A05-0C46-B68D-2EDA9BDC9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613833</xdr:colOff>
      <xdr:row>40</xdr:row>
      <xdr:rowOff>4232</xdr:rowOff>
    </xdr:from>
    <xdr:to>
      <xdr:col>24</xdr:col>
      <xdr:colOff>275166</xdr:colOff>
      <xdr:row>70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6A7AB-820E-BA47-BF80-46C1113F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0.0093</cdr:x>
      <cdr:y>0.29625</cdr:y>
    </cdr:from>
    <cdr:to>
      <cdr:x>0.16279</cdr:x>
      <cdr:y>0.333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2511425"/>
          <a:ext cx="157162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stability (folding)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B6:DQ33" totalsRowShown="0" headerRowDxfId="122" dataDxfId="121" tableBorderDxfId="120">
  <autoFilter ref="B6:DQ33"/>
  <tableColumns count="120">
    <tableColumn id="1" name="Screening Expt" dataDxfId="119"/>
    <tableColumn id="2" name="ID" dataDxfId="118"/>
    <tableColumn id="3" name="EK MUTATION vs WT" dataDxfId="117"/>
    <tableColumn id="4" name="DNA Mut. vs backgone_x000a_(T7 promo. --&gt;)" dataDxfId="116"/>
    <tableColumn id="5" name="w/o 50C pre-incubation,_x000a_initial rate @ 25C" dataDxfId="115"/>
    <tableColumn id="6" name="% residual activity_x000a_(2hr)" dataDxfId="114"/>
    <tableColumn id="7" name="w/o 50C pre-incubation,_x000a_initial rate @ 25C2" dataDxfId="113"/>
    <tableColumn id="8" name="2hr 50C pre-incubation,_x000a_initial rate @ 25C" dataDxfId="112"/>
    <tableColumn id="9" name="w/o 50C pre-incubation,_x000a_initial rate @ 25C5" dataDxfId="111"/>
    <tableColumn id="10" name="% residual activity_x000a_(2hr)6" dataDxfId="110"/>
    <tableColumn id="11" name="w/o 50C pre-incubation,_x000a_initial rate @ 25C9" dataDxfId="109"/>
    <tableColumn id="12" name="2hr 50C pre-incubation,_x000a_initial rate @ 25C10" dataDxfId="108"/>
    <tableColumn id="13" name="30C growth, ratio +/- 50C challenge" dataDxfId="107">
      <calculatedColumnFormula>'screening vs purified results'!$I7/'screening vs purified results'!$H7</calculatedColumnFormula>
    </tableColumn>
    <tableColumn id="14" name="RT rxn, ratio 37/30C growth" dataDxfId="106">
      <calculatedColumnFormula>'screening vs purified results'!$L7/'screening vs purified results'!$H7</calculatedColumnFormula>
    </tableColumn>
    <tableColumn id="15" name="AVG" dataDxfId="105"/>
    <tableColumn id="16" name="SE" dataDxfId="104"/>
    <tableColumn id="17" name="%CV" dataDxfId="103"/>
    <tableColumn id="18" name="AVG2" dataDxfId="102"/>
    <tableColumn id="19" name="SE3" dataDxfId="101"/>
    <tableColumn id="20" name="%CV4" dataDxfId="100"/>
    <tableColumn id="21" name="AVG5" dataDxfId="99"/>
    <tableColumn id="22" name="SE6" dataDxfId="98"/>
    <tableColumn id="23" name="%CV7" dataDxfId="97"/>
    <tableColumn id="24" name="AVG8" dataDxfId="96"/>
    <tableColumn id="25" name="SE9" dataDxfId="95"/>
    <tableColumn id="26" name="%CV10" dataDxfId="94"/>
    <tableColumn id="27" name="AVG11" dataDxfId="93"/>
    <tableColumn id="28" name="SE12" dataDxfId="92"/>
    <tableColumn id="29" name="%CV13" dataDxfId="91"/>
    <tableColumn id="30" name="AVG14" dataDxfId="90"/>
    <tableColumn id="31" name="SE15" dataDxfId="89"/>
    <tableColumn id="32" name="%CV16" dataDxfId="88"/>
    <tableColumn id="33" name="AVG17" dataDxfId="87"/>
    <tableColumn id="34" name="SE18" dataDxfId="86"/>
    <tableColumn id="35" name="%CV19" dataDxfId="85"/>
    <tableColumn id="36" name="AVG20" dataDxfId="84"/>
    <tableColumn id="37" name="SE21" dataDxfId="83"/>
    <tableColumn id="38" name="%CV22" dataDxfId="82"/>
    <tableColumn id="39" name="30C growth, ratio +/- 50C challenge2" dataDxfId="81">
      <calculatedColumnFormula>'screening vs purified results'!$Y7/'screening vs purified results'!$V7</calculatedColumnFormula>
    </tableColumn>
    <tableColumn id="40" name="RT rxn, ratio 37/30C growth3" dataDxfId="80">
      <calculatedColumnFormula>'screening vs purified results'!$AH7/'screening vs purified results'!$V7</calculatedColumnFormula>
    </tableColumn>
    <tableColumn id="41" name="AVG3" dataDxfId="79"/>
    <tableColumn id="42" name="SE4" dataDxfId="78"/>
    <tableColumn id="43" name="%CV5" dataDxfId="77"/>
    <tableColumn id="44" name="AVG7" dataDxfId="76"/>
    <tableColumn id="45" name="SE8" dataDxfId="75"/>
    <tableColumn id="46" name="%CV9" dataDxfId="74"/>
    <tableColumn id="47" name="AVG9" dataDxfId="73"/>
    <tableColumn id="48" name="SE (CK)" dataDxfId="72"/>
    <tableColumn id="49" name="%CV11" dataDxfId="71"/>
    <tableColumn id="50" name="AVG12" dataDxfId="70"/>
    <tableColumn id="51" name="SE (CK)13" dataDxfId="69"/>
    <tableColumn id="52" name="%CV14" dataDxfId="68"/>
    <tableColumn id="56" name="AVG18" dataDxfId="67"/>
    <tableColumn id="57" name="SE (CK)19" dataDxfId="66"/>
    <tableColumn id="58" name="%CV20" dataDxfId="65"/>
    <tableColumn id="59" name="AVG21" dataDxfId="64"/>
    <tableColumn id="60" name="SE (CK)22" dataDxfId="63"/>
    <tableColumn id="61" name="%CV23" dataDxfId="62"/>
    <tableColumn id="62" name="AVG23" dataDxfId="61"/>
    <tableColumn id="63" name="SE24" dataDxfId="60"/>
    <tableColumn id="64" name="%CV25" dataDxfId="59"/>
    <tableColumn id="65" name="AVG26" dataDxfId="58"/>
    <tableColumn id="66" name="SE27" dataDxfId="57"/>
    <tableColumn id="67" name="%CV28" dataDxfId="56"/>
    <tableColumn id="68" name="AVG29" dataDxfId="55"/>
    <tableColumn id="69" name="SE30" dataDxfId="54"/>
    <tableColumn id="70" name="%CV31" dataDxfId="53"/>
    <tableColumn id="71" name="AVG32" dataDxfId="52"/>
    <tableColumn id="72" name="SE33" dataDxfId="51"/>
    <tableColumn id="73" name="%CV34" dataDxfId="50"/>
    <tableColumn id="74" name="AVG35" dataDxfId="49"/>
    <tableColumn id="75" name="SE36" dataDxfId="48"/>
    <tableColumn id="76" name="%CV37" dataDxfId="47"/>
    <tableColumn id="77" name="AVG38" dataDxfId="46"/>
    <tableColumn id="78" name="SE39" dataDxfId="45"/>
    <tableColumn id="79" name="%CV40" dataDxfId="44"/>
    <tableColumn id="80" name="Column41" dataDxfId="43"/>
    <tableColumn id="81" name="AVG42" dataDxfId="42"/>
    <tableColumn id="82" name="SE43" dataDxfId="41"/>
    <tableColumn id="83" name="%CV44" dataDxfId="40"/>
    <tableColumn id="84" name="AVG45" dataDxfId="39"/>
    <tableColumn id="85" name="SE46" dataDxfId="38"/>
    <tableColumn id="86" name="%CV47" dataDxfId="37"/>
    <tableColumn id="87" name="AVG48" dataDxfId="36"/>
    <tableColumn id="88" name="SE49" dataDxfId="35"/>
    <tableColumn id="89" name="%CV50" dataDxfId="34"/>
    <tableColumn id="90" name="AVG51" dataDxfId="33"/>
    <tableColumn id="91" name="SE52" dataDxfId="32"/>
    <tableColumn id="92" name="%CV53" dataDxfId="31"/>
    <tableColumn id="93" name="AVG55" dataDxfId="30"/>
    <tableColumn id="94" name="SE56" dataDxfId="29"/>
    <tableColumn id="95" name="%CV57" dataDxfId="28"/>
    <tableColumn id="96" name="AVG58" dataDxfId="27"/>
    <tableColumn id="97" name="SE59" dataDxfId="26"/>
    <tableColumn id="98" name="%CV60" dataDxfId="25"/>
    <tableColumn id="99" name="AVG61" dataDxfId="24"/>
    <tableColumn id="100" name="SE62" dataDxfId="23"/>
    <tableColumn id="101" name="%CV63" dataDxfId="22"/>
    <tableColumn id="102" name="Column64" dataDxfId="21"/>
    <tableColumn id="103" name="AVG65" dataDxfId="20"/>
    <tableColumn id="104" name="SE66" dataDxfId="19"/>
    <tableColumn id="105" name="%CV67" dataDxfId="18"/>
    <tableColumn id="106" name="AVG4" dataDxfId="17"/>
    <tableColumn id="107" name="SE5" dataDxfId="16"/>
    <tableColumn id="108" name="%CV6" dataDxfId="15"/>
    <tableColumn id="109" name="AVG72" dataDxfId="14"/>
    <tableColumn id="110" name="SE83" dataDxfId="13"/>
    <tableColumn id="111" name="%CV94" dataDxfId="12"/>
    <tableColumn id="112" name="AVG10" dataDxfId="11"/>
    <tableColumn id="113" name="SE (CK)11" dataDxfId="10"/>
    <tableColumn id="114" name="%CV12" dataDxfId="9"/>
    <tableColumn id="115" name="AVG13" dataDxfId="8"/>
    <tableColumn id="116" name="SE (CK)14" dataDxfId="7"/>
    <tableColumn id="117" name="%CV15" dataDxfId="6"/>
    <tableColumn id="121" name="AVG19" dataDxfId="5"/>
    <tableColumn id="122" name="SE (CK)20" dataDxfId="4"/>
    <tableColumn id="123" name="%CV21" dataDxfId="3"/>
    <tableColumn id="124" name="AVG22" dataDxfId="2"/>
    <tableColumn id="125" name="SE (CK)23" dataDxfId="1"/>
    <tableColumn id="126" name="%CV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5:T76"/>
  <sheetViews>
    <sheetView zoomScale="71" workbookViewId="0">
      <selection activeCell="I9" sqref="I9"/>
    </sheetView>
  </sheetViews>
  <sheetFormatPr defaultColWidth="10.90625" defaultRowHeight="14.5" x14ac:dyDescent="0.35"/>
  <cols>
    <col min="3" max="3" width="16.36328125" customWidth="1"/>
    <col min="11" max="11" width="17.453125" customWidth="1"/>
  </cols>
  <sheetData>
    <row r="5" spans="2:17" x14ac:dyDescent="0.35">
      <c r="B5" s="97" t="s">
        <v>213</v>
      </c>
      <c r="C5" s="88"/>
      <c r="D5" s="88"/>
      <c r="E5" s="88"/>
      <c r="F5" s="88"/>
      <c r="K5" s="88"/>
      <c r="L5" s="88"/>
      <c r="M5" s="88">
        <f>7/SQRT(3)</f>
        <v>4.0414518843273806</v>
      </c>
    </row>
    <row r="6" spans="2:17" x14ac:dyDescent="0.35">
      <c r="B6" s="97" t="s">
        <v>214</v>
      </c>
      <c r="C6" s="88"/>
      <c r="D6" s="88"/>
      <c r="E6" s="88"/>
      <c r="F6" s="88"/>
      <c r="G6" t="s">
        <v>215</v>
      </c>
      <c r="K6" s="88"/>
      <c r="L6" s="88"/>
      <c r="M6" s="88"/>
      <c r="O6" t="s">
        <v>215</v>
      </c>
    </row>
    <row r="7" spans="2:17" x14ac:dyDescent="0.35">
      <c r="C7" s="88"/>
      <c r="E7" s="113"/>
      <c r="F7" s="113"/>
      <c r="G7" s="113" t="s">
        <v>216</v>
      </c>
      <c r="H7" s="113"/>
      <c r="I7" s="113"/>
      <c r="J7" s="114"/>
      <c r="K7" s="88"/>
      <c r="M7" s="113"/>
      <c r="N7" s="113"/>
      <c r="O7" s="113" t="s">
        <v>217</v>
      </c>
      <c r="P7" s="113"/>
      <c r="Q7" s="113"/>
    </row>
    <row r="8" spans="2:17" ht="38" customHeight="1" x14ac:dyDescent="0.35">
      <c r="D8" s="193" t="s">
        <v>220</v>
      </c>
      <c r="E8" s="194"/>
      <c r="F8" s="194"/>
      <c r="G8" s="195" t="s">
        <v>219</v>
      </c>
      <c r="H8" s="196"/>
      <c r="I8" s="196"/>
      <c r="J8" s="115" t="s">
        <v>247</v>
      </c>
      <c r="L8" s="194" t="s">
        <v>220</v>
      </c>
      <c r="M8" s="194"/>
      <c r="N8" s="197"/>
      <c r="O8" s="195" t="s">
        <v>219</v>
      </c>
      <c r="P8" s="196"/>
      <c r="Q8" s="196"/>
    </row>
    <row r="9" spans="2:17" x14ac:dyDescent="0.35">
      <c r="B9" s="98" t="s">
        <v>221</v>
      </c>
      <c r="C9" s="98" t="s">
        <v>222</v>
      </c>
      <c r="D9" s="98" t="s">
        <v>23</v>
      </c>
      <c r="E9" s="98" t="s">
        <v>22</v>
      </c>
      <c r="F9" s="98" t="s">
        <v>24</v>
      </c>
      <c r="G9" s="99" t="s">
        <v>23</v>
      </c>
      <c r="H9" s="99" t="s">
        <v>22</v>
      </c>
      <c r="I9" s="99" t="s">
        <v>24</v>
      </c>
      <c r="J9" s="116"/>
      <c r="L9" s="98" t="s">
        <v>23</v>
      </c>
      <c r="M9" s="98" t="s">
        <v>22</v>
      </c>
      <c r="N9" s="98" t="s">
        <v>24</v>
      </c>
      <c r="O9" s="99" t="s">
        <v>23</v>
      </c>
      <c r="P9" s="99" t="s">
        <v>22</v>
      </c>
      <c r="Q9" s="99" t="s">
        <v>24</v>
      </c>
    </row>
    <row r="10" spans="2:17" x14ac:dyDescent="0.35">
      <c r="B10" s="192" t="s">
        <v>223</v>
      </c>
      <c r="C10" s="117" t="s">
        <v>224</v>
      </c>
      <c r="D10" s="1">
        <v>3.7402597405</v>
      </c>
      <c r="E10" s="1">
        <v>0.28771228749999977</v>
      </c>
      <c r="F10" s="1">
        <v>7.6923076861378146</v>
      </c>
      <c r="G10" s="101">
        <f>1+(D10-$D$10)/7599/(0.00002)</f>
        <v>1</v>
      </c>
      <c r="H10" s="101">
        <f>E10/7599/(0.00002)</f>
        <v>1.8930930879063019</v>
      </c>
      <c r="I10" s="102">
        <f>H10/G10*100</f>
        <v>189.30930879063018</v>
      </c>
      <c r="J10" s="118"/>
      <c r="K10" s="117" t="s">
        <v>224</v>
      </c>
      <c r="L10" s="1">
        <v>-4.6753246739999996</v>
      </c>
      <c r="M10" s="1">
        <v>6.9770229759999998</v>
      </c>
      <c r="N10" s="1">
        <v>-149.23076925117093</v>
      </c>
      <c r="O10" s="101">
        <f>1+(L10-$L$10)/7599/(0.00002)</f>
        <v>1</v>
      </c>
      <c r="P10" s="101">
        <f t="shared" ref="P10:P27" si="0">M10/7599/(0.00002)</f>
        <v>45.907507408869584</v>
      </c>
      <c r="Q10" s="102">
        <f>P10/O10*100</f>
        <v>4590.7507408869587</v>
      </c>
    </row>
    <row r="11" spans="2:17" x14ac:dyDescent="0.35">
      <c r="B11" s="192"/>
      <c r="C11" t="s">
        <v>1114</v>
      </c>
      <c r="D11" s="1">
        <v>-3.9320679320000003</v>
      </c>
      <c r="E11" s="1">
        <v>3.2617968550414664</v>
      </c>
      <c r="F11" s="1">
        <v>-82.953725913437921</v>
      </c>
      <c r="G11" s="101">
        <f t="shared" ref="G11:G18" si="1">1+(D11-$D$10)/7599/(0.00002)</f>
        <v>-49.48248238255033</v>
      </c>
      <c r="H11" s="101">
        <f t="shared" ref="H11:H27" si="2">E11/7599/(0.00002)</f>
        <v>21.462013784981355</v>
      </c>
      <c r="I11" s="102">
        <f t="shared" ref="I11:I27" si="3">H11/G11*100</f>
        <v>-43.37295291504978</v>
      </c>
      <c r="J11" s="118"/>
      <c r="K11" t="s">
        <v>1114</v>
      </c>
      <c r="L11" s="1">
        <v>-5.1788211786666665</v>
      </c>
      <c r="M11" s="1">
        <v>1.3053178108270405</v>
      </c>
      <c r="N11" s="1">
        <v>-25.204921463673823</v>
      </c>
      <c r="O11" s="101">
        <f t="shared" ref="O11:O18" si="4">1+(L11-$L$10)/7599/(0.00002)</f>
        <v>-2.3129129139799107</v>
      </c>
      <c r="P11" s="101">
        <f t="shared" si="0"/>
        <v>8.5887472748193208</v>
      </c>
      <c r="Q11" s="102">
        <f t="shared" ref="Q11:Q27" si="5">P11/O11*100</f>
        <v>-371.33898223778607</v>
      </c>
    </row>
    <row r="12" spans="2:17" x14ac:dyDescent="0.35">
      <c r="B12" s="192"/>
      <c r="C12" t="s">
        <v>2</v>
      </c>
      <c r="D12" s="1">
        <v>-3.0689310686666667</v>
      </c>
      <c r="E12" s="1">
        <v>1.0711676116352338</v>
      </c>
      <c r="F12" s="1">
        <v>-34.903606098282786</v>
      </c>
      <c r="G12" s="101">
        <f t="shared" si="1"/>
        <v>-43.803203113348246</v>
      </c>
      <c r="H12" s="101">
        <f t="shared" si="2"/>
        <v>7.0480827190106172</v>
      </c>
      <c r="I12" s="102">
        <f t="shared" si="3"/>
        <v>-16.09033636369583</v>
      </c>
      <c r="J12" s="118"/>
      <c r="K12" t="s">
        <v>2</v>
      </c>
      <c r="L12" s="1">
        <v>-6.5214785219999998</v>
      </c>
      <c r="M12" s="1">
        <v>4.4760096785994312</v>
      </c>
      <c r="N12" s="1">
        <v>-68.634891052692353</v>
      </c>
      <c r="O12" s="101">
        <f t="shared" si="4"/>
        <v>-11.147347335175681</v>
      </c>
      <c r="P12" s="101">
        <f t="shared" si="0"/>
        <v>29.451307268057842</v>
      </c>
      <c r="Q12" s="102">
        <f t="shared" si="5"/>
        <v>-264.20014002007133</v>
      </c>
    </row>
    <row r="13" spans="2:17" x14ac:dyDescent="0.35">
      <c r="B13" s="192"/>
      <c r="C13" s="57" t="s">
        <v>62</v>
      </c>
      <c r="D13" s="1">
        <v>59.556443556666672</v>
      </c>
      <c r="E13" s="1">
        <v>6.1252993292243127</v>
      </c>
      <c r="F13" s="1">
        <v>10.284864178292013</v>
      </c>
      <c r="G13" s="101">
        <f t="shared" si="1"/>
        <v>368.26005932469184</v>
      </c>
      <c r="H13" s="101">
        <f t="shared" si="2"/>
        <v>40.303324971866772</v>
      </c>
      <c r="I13" s="102">
        <f t="shared" si="3"/>
        <v>10.94425636214099</v>
      </c>
      <c r="J13" s="118"/>
      <c r="K13" s="57" t="s">
        <v>62</v>
      </c>
      <c r="L13" s="1">
        <v>12.65934066</v>
      </c>
      <c r="M13" s="1">
        <v>0.51868070431458191</v>
      </c>
      <c r="N13" s="1">
        <v>4.0972173689382485</v>
      </c>
      <c r="O13" s="101">
        <f t="shared" si="4"/>
        <v>115.05885862613501</v>
      </c>
      <c r="P13" s="101">
        <f t="shared" si="0"/>
        <v>3.412822110242018</v>
      </c>
      <c r="Q13" s="102">
        <f t="shared" si="5"/>
        <v>2.9661532810189146</v>
      </c>
    </row>
    <row r="14" spans="2:17" x14ac:dyDescent="0.35">
      <c r="B14" s="192"/>
      <c r="C14" s="57" t="s">
        <v>63</v>
      </c>
      <c r="D14" s="1">
        <v>74.853146853333328</v>
      </c>
      <c r="E14" s="1">
        <v>23.051771911802231</v>
      </c>
      <c r="F14" s="1">
        <v>30.795995734113479</v>
      </c>
      <c r="G14" s="101">
        <f t="shared" si="1"/>
        <v>468.90950857239983</v>
      </c>
      <c r="H14" s="101">
        <f t="shared" si="2"/>
        <v>151.67635157127404</v>
      </c>
      <c r="I14" s="102">
        <f t="shared" si="3"/>
        <v>32.346614602261823</v>
      </c>
      <c r="J14" s="118"/>
      <c r="K14" s="57" t="s">
        <v>63</v>
      </c>
      <c r="L14" s="1">
        <v>20.907092910333336</v>
      </c>
      <c r="M14" s="1">
        <v>10.015781344985607</v>
      </c>
      <c r="N14" s="1">
        <v>47.906140695607199</v>
      </c>
      <c r="O14" s="101">
        <f t="shared" si="4"/>
        <v>169.32752720314076</v>
      </c>
      <c r="P14" s="101">
        <f t="shared" si="0"/>
        <v>65.901969634067669</v>
      </c>
      <c r="Q14" s="102">
        <f t="shared" si="5"/>
        <v>38.919820493808807</v>
      </c>
    </row>
    <row r="15" spans="2:17" x14ac:dyDescent="0.35">
      <c r="B15" s="192"/>
      <c r="C15" s="57" t="s">
        <v>64</v>
      </c>
      <c r="D15" s="1">
        <v>45.746253746666667</v>
      </c>
      <c r="E15" s="1">
        <v>11.144287037820323</v>
      </c>
      <c r="F15" s="1">
        <v>24.361092166224342</v>
      </c>
      <c r="G15" s="101">
        <f t="shared" si="1"/>
        <v>277.39159103939113</v>
      </c>
      <c r="H15" s="101">
        <f t="shared" si="2"/>
        <v>73.327326212793281</v>
      </c>
      <c r="I15" s="102">
        <f t="shared" si="3"/>
        <v>26.434588711948514</v>
      </c>
      <c r="J15" s="118"/>
      <c r="K15" s="57" t="s">
        <v>64</v>
      </c>
      <c r="L15" s="1">
        <v>7.096903096000001</v>
      </c>
      <c r="M15" s="1">
        <v>6.0215630268601386</v>
      </c>
      <c r="N15" s="1">
        <v>84.847756062134323</v>
      </c>
      <c r="O15" s="101">
        <f t="shared" si="4"/>
        <v>78.459058889327537</v>
      </c>
      <c r="P15" s="101">
        <f t="shared" si="0"/>
        <v>39.620759487170275</v>
      </c>
      <c r="Q15" s="102">
        <f t="shared" si="5"/>
        <v>50.498642283051552</v>
      </c>
    </row>
    <row r="16" spans="2:17" x14ac:dyDescent="0.35">
      <c r="B16" s="192"/>
      <c r="C16" s="57" t="s">
        <v>65</v>
      </c>
      <c r="D16" s="1">
        <v>18.413586412666664</v>
      </c>
      <c r="E16" s="1">
        <v>18.699638748334902</v>
      </c>
      <c r="F16" s="1">
        <v>101.55348517805018</v>
      </c>
      <c r="G16" s="101">
        <f t="shared" si="1"/>
        <v>97.547747546826301</v>
      </c>
      <c r="H16" s="101">
        <f t="shared" si="2"/>
        <v>123.0401286243907</v>
      </c>
      <c r="I16" s="102">
        <f t="shared" si="3"/>
        <v>126.13323394815157</v>
      </c>
      <c r="J16" s="118"/>
      <c r="K16" s="57" t="s">
        <v>65</v>
      </c>
      <c r="L16" s="1">
        <v>45.506493505666668</v>
      </c>
      <c r="M16" s="1">
        <v>24.370823457094303</v>
      </c>
      <c r="N16" s="1">
        <v>53.554606342190567</v>
      </c>
      <c r="O16" s="101">
        <f t="shared" si="4"/>
        <v>331.18698631179541</v>
      </c>
      <c r="P16" s="101">
        <f t="shared" si="0"/>
        <v>160.35546425249572</v>
      </c>
      <c r="Q16" s="102">
        <f t="shared" si="5"/>
        <v>48.41840738921104</v>
      </c>
    </row>
    <row r="17" spans="1:17" x14ac:dyDescent="0.35">
      <c r="B17" s="192"/>
      <c r="C17" s="57" t="s">
        <v>66</v>
      </c>
      <c r="D17" s="1">
        <v>26.94905094933333</v>
      </c>
      <c r="E17" s="1">
        <v>11.966990560835125</v>
      </c>
      <c r="F17" s="1">
        <v>44.405981432645461</v>
      </c>
      <c r="G17" s="101">
        <f t="shared" si="1"/>
        <v>153.7095092040619</v>
      </c>
      <c r="H17" s="101">
        <f t="shared" si="2"/>
        <v>78.740561658344021</v>
      </c>
      <c r="I17" s="102">
        <f t="shared" si="3"/>
        <v>51.226864275397247</v>
      </c>
      <c r="J17" s="118"/>
      <c r="K17" s="57" t="s">
        <v>66</v>
      </c>
      <c r="L17" s="1">
        <v>419.48451549999999</v>
      </c>
      <c r="M17" s="1">
        <v>64.10342332358907</v>
      </c>
      <c r="N17" s="1">
        <v>15.281475466902918</v>
      </c>
      <c r="O17" s="101">
        <f t="shared" si="4"/>
        <v>2791.8924869982889</v>
      </c>
      <c r="P17" s="101">
        <f t="shared" si="0"/>
        <v>421.78854667449048</v>
      </c>
      <c r="Q17" s="102">
        <f t="shared" si="5"/>
        <v>15.107621394403251</v>
      </c>
    </row>
    <row r="18" spans="1:17" x14ac:dyDescent="0.35">
      <c r="B18" s="192"/>
      <c r="C18" s="57" t="s">
        <v>3</v>
      </c>
      <c r="D18" s="1">
        <v>403.75624373333335</v>
      </c>
      <c r="E18" s="1">
        <v>125.49754541248323</v>
      </c>
      <c r="F18" s="1">
        <v>31.082502713040373</v>
      </c>
      <c r="G18" s="101">
        <f t="shared" si="1"/>
        <v>2633.0304250087729</v>
      </c>
      <c r="H18" s="101">
        <f t="shared" si="2"/>
        <v>825.75039750285043</v>
      </c>
      <c r="I18" s="102">
        <f t="shared" si="3"/>
        <v>31.36121746485702</v>
      </c>
      <c r="J18" s="118"/>
      <c r="K18" s="57" t="s">
        <v>3</v>
      </c>
      <c r="L18" s="1">
        <v>553.75024976666668</v>
      </c>
      <c r="M18" s="1">
        <v>99.948115838905125</v>
      </c>
      <c r="N18" s="1">
        <v>18.04931300365466</v>
      </c>
      <c r="O18" s="101">
        <f t="shared" si="4"/>
        <v>3675.335928679212</v>
      </c>
      <c r="P18" s="101">
        <f t="shared" si="0"/>
        <v>657.63992524611865</v>
      </c>
      <c r="Q18" s="102">
        <f t="shared" si="5"/>
        <v>17.893328338083414</v>
      </c>
    </row>
    <row r="19" spans="1:17" x14ac:dyDescent="0.35">
      <c r="B19" s="192" t="s">
        <v>230</v>
      </c>
      <c r="C19" s="117" t="s">
        <v>224</v>
      </c>
      <c r="D19" s="1">
        <v>-9.1348651335</v>
      </c>
      <c r="E19" s="1">
        <v>1.7982017965000052</v>
      </c>
      <c r="F19" s="1">
        <v>-19.68503935439087</v>
      </c>
      <c r="G19" s="101">
        <f>1+(D19-$D$19)/7599/(0.00002)</f>
        <v>1</v>
      </c>
      <c r="H19" s="101">
        <f t="shared" si="2"/>
        <v>11.831831796947</v>
      </c>
      <c r="I19" s="102">
        <f t="shared" si="3"/>
        <v>1183.1831796946999</v>
      </c>
      <c r="J19" s="118"/>
      <c r="K19" s="119" t="s">
        <v>224</v>
      </c>
      <c r="L19" s="1">
        <v>0.28771228800000004</v>
      </c>
      <c r="M19" s="1">
        <v>2.1578421580000002</v>
      </c>
      <c r="N19" s="1">
        <v>749.99999930486115</v>
      </c>
      <c r="O19" s="101">
        <f>1+(L19-$L$19)/7599/(0.00002)</f>
        <v>1</v>
      </c>
      <c r="P19" s="101">
        <f t="shared" si="0"/>
        <v>14.198198170811949</v>
      </c>
      <c r="Q19" s="102">
        <f t="shared" si="5"/>
        <v>1419.819817081195</v>
      </c>
    </row>
    <row r="20" spans="1:17" x14ac:dyDescent="0.35">
      <c r="B20" s="192"/>
      <c r="C20" s="57" t="s">
        <v>1114</v>
      </c>
      <c r="D20" s="1">
        <v>-4.987012987</v>
      </c>
      <c r="E20" s="1">
        <v>1.7761687121014387</v>
      </c>
      <c r="F20" s="1">
        <v>-35.615883029210138</v>
      </c>
      <c r="G20" s="101">
        <f>1+(D20-$D$19)/7599/(0.00002)</f>
        <v>28.292092028556389</v>
      </c>
      <c r="H20" s="101">
        <f t="shared" si="2"/>
        <v>11.68685821885405</v>
      </c>
      <c r="I20" s="102">
        <f t="shared" si="3"/>
        <v>41.307861599835093</v>
      </c>
      <c r="J20" s="118"/>
      <c r="K20" t="s">
        <v>1114</v>
      </c>
      <c r="L20" s="1">
        <v>-4.2677322666666671</v>
      </c>
      <c r="M20" s="1">
        <v>3.7424108152576587</v>
      </c>
      <c r="N20" s="1">
        <v>-87.690852692141505</v>
      </c>
      <c r="O20" s="101">
        <f t="shared" ref="O20:O27" si="6">1+(L20-$L$19)/7599/(0.00002)</f>
        <v>-28.973973908847654</v>
      </c>
      <c r="P20" s="101">
        <f t="shared" si="0"/>
        <v>24.624363832462549</v>
      </c>
      <c r="Q20" s="102">
        <f t="shared" si="5"/>
        <v>-84.987871908530693</v>
      </c>
    </row>
    <row r="21" spans="1:17" x14ac:dyDescent="0.35">
      <c r="B21" s="192"/>
      <c r="C21" t="s">
        <v>2</v>
      </c>
      <c r="D21" s="1">
        <v>7.8161838156666663</v>
      </c>
      <c r="E21" s="1">
        <v>2.3817256537218334</v>
      </c>
      <c r="F21" s="1">
        <v>30.471720086059527</v>
      </c>
      <c r="G21" s="101">
        <f>1+(D21-$D$19)/7599/(0.00002)</f>
        <v>112.53473449905688</v>
      </c>
      <c r="H21" s="101">
        <f t="shared" si="2"/>
        <v>15.671309736293152</v>
      </c>
      <c r="I21" s="102">
        <f t="shared" si="3"/>
        <v>13.925753507175589</v>
      </c>
      <c r="J21" s="118"/>
      <c r="K21" t="s">
        <v>2</v>
      </c>
      <c r="L21" s="1">
        <v>-0.86313686333333328</v>
      </c>
      <c r="M21" s="1">
        <v>3.7485499456374782</v>
      </c>
      <c r="N21" s="1">
        <v>-434.29380726030143</v>
      </c>
      <c r="O21" s="101">
        <f t="shared" si="6"/>
        <v>-6.5723723603982984</v>
      </c>
      <c r="P21" s="101">
        <f t="shared" si="0"/>
        <v>24.664758163162773</v>
      </c>
      <c r="Q21" s="102">
        <f t="shared" si="5"/>
        <v>-375.27937874883344</v>
      </c>
    </row>
    <row r="22" spans="1:17" x14ac:dyDescent="0.35">
      <c r="B22" s="192"/>
      <c r="C22" s="57" t="s">
        <v>62</v>
      </c>
      <c r="D22" s="1">
        <v>14.625374628666668</v>
      </c>
      <c r="E22" s="1">
        <v>5.1830374681900651</v>
      </c>
      <c r="F22" s="1">
        <v>35.438664648158692</v>
      </c>
      <c r="G22" s="101">
        <f t="shared" ref="G22:G27" si="7">1+(D22-$D$19)/7599/(0.00002)</f>
        <v>157.33793763762776</v>
      </c>
      <c r="H22" s="101">
        <f t="shared" si="2"/>
        <v>34.103418003619325</v>
      </c>
      <c r="I22" s="102">
        <f t="shared" si="3"/>
        <v>21.675266954473798</v>
      </c>
      <c r="J22" s="118"/>
      <c r="K22" s="57" t="s">
        <v>62</v>
      </c>
      <c r="L22" s="1">
        <v>32.463536463333334</v>
      </c>
      <c r="M22" s="1">
        <v>1.5456634390024229</v>
      </c>
      <c r="N22" s="1">
        <v>4.7612293896205884</v>
      </c>
      <c r="O22" s="101">
        <f t="shared" si="6"/>
        <v>212.71091048383556</v>
      </c>
      <c r="P22" s="101">
        <f t="shared" si="0"/>
        <v>10.170176595620626</v>
      </c>
      <c r="Q22" s="102">
        <f t="shared" si="5"/>
        <v>4.7812200006512988</v>
      </c>
    </row>
    <row r="23" spans="1:17" x14ac:dyDescent="0.35">
      <c r="B23" s="192"/>
      <c r="C23" s="57" t="s">
        <v>63</v>
      </c>
      <c r="D23" s="1">
        <v>17.118881120000001</v>
      </c>
      <c r="E23" s="1">
        <v>1.5246941625564365</v>
      </c>
      <c r="F23" s="1">
        <v>8.9065059326519602</v>
      </c>
      <c r="G23" s="101">
        <f t="shared" si="7"/>
        <v>173.74474439728911</v>
      </c>
      <c r="H23" s="101">
        <f t="shared" si="2"/>
        <v>10.032202675065379</v>
      </c>
      <c r="I23" s="102">
        <f t="shared" si="3"/>
        <v>5.7741042526877777</v>
      </c>
      <c r="J23" s="118"/>
      <c r="K23" s="57" t="s">
        <v>63</v>
      </c>
      <c r="L23" s="1">
        <v>30.065934066000001</v>
      </c>
      <c r="M23" s="1">
        <v>10.262298434346592</v>
      </c>
      <c r="N23" s="1">
        <v>34.132644646326462</v>
      </c>
      <c r="O23" s="101">
        <f t="shared" si="6"/>
        <v>196.93513474141332</v>
      </c>
      <c r="P23" s="101">
        <f t="shared" si="0"/>
        <v>67.524006016229706</v>
      </c>
      <c r="Q23" s="102">
        <f t="shared" si="5"/>
        <v>34.287434847465107</v>
      </c>
    </row>
    <row r="24" spans="1:17" x14ac:dyDescent="0.35">
      <c r="B24" s="192"/>
      <c r="C24" s="57" t="s">
        <v>64</v>
      </c>
      <c r="D24" s="1">
        <v>29.010989010000003</v>
      </c>
      <c r="E24" s="1">
        <v>4.0776161479091968</v>
      </c>
      <c r="F24" s="1">
        <v>14.055419298196467</v>
      </c>
      <c r="G24" s="101">
        <f t="shared" si="7"/>
        <v>251.99259207461506</v>
      </c>
      <c r="H24" s="101">
        <f t="shared" si="2"/>
        <v>26.829952282597688</v>
      </c>
      <c r="I24" s="102">
        <f t="shared" si="3"/>
        <v>10.64711944970721</v>
      </c>
      <c r="J24" s="118"/>
      <c r="K24" s="57" t="s">
        <v>64</v>
      </c>
      <c r="L24" s="1">
        <v>58.50149850333333</v>
      </c>
      <c r="M24" s="1">
        <v>1.9395403085610377</v>
      </c>
      <c r="N24" s="1">
        <v>3.3153685942771629</v>
      </c>
      <c r="O24" s="101">
        <f t="shared" si="6"/>
        <v>384.03583507917699</v>
      </c>
      <c r="P24" s="101">
        <f t="shared" si="0"/>
        <v>12.761812794848252</v>
      </c>
      <c r="Q24" s="102">
        <f t="shared" si="5"/>
        <v>3.3230786372363244</v>
      </c>
    </row>
    <row r="25" spans="1:17" x14ac:dyDescent="0.35">
      <c r="B25" s="192"/>
      <c r="C25" s="57" t="s">
        <v>65</v>
      </c>
      <c r="D25" s="1">
        <v>90.437562449999987</v>
      </c>
      <c r="E25" s="1">
        <v>13.214509114603814</v>
      </c>
      <c r="F25" s="1">
        <v>14.611748433522509</v>
      </c>
      <c r="G25" s="101">
        <f t="shared" si="7"/>
        <v>656.16796672917474</v>
      </c>
      <c r="H25" s="101">
        <f t="shared" si="2"/>
        <v>86.94900062247541</v>
      </c>
      <c r="I25" s="102">
        <f t="shared" si="3"/>
        <v>13.251027942722255</v>
      </c>
      <c r="J25" s="118"/>
      <c r="K25" s="57" t="s">
        <v>65</v>
      </c>
      <c r="L25" s="1">
        <v>125.49050946666667</v>
      </c>
      <c r="M25" s="1">
        <v>3.0463706327880278</v>
      </c>
      <c r="N25" s="1">
        <v>2.4275705356007165</v>
      </c>
      <c r="O25" s="101">
        <f t="shared" si="6"/>
        <v>824.81100920296524</v>
      </c>
      <c r="P25" s="101">
        <f t="shared" si="0"/>
        <v>20.044549498539464</v>
      </c>
      <c r="Q25" s="102">
        <f t="shared" si="5"/>
        <v>2.4301990728650669</v>
      </c>
    </row>
    <row r="26" spans="1:17" x14ac:dyDescent="0.35">
      <c r="B26" s="192"/>
      <c r="C26" s="57" t="s">
        <v>66</v>
      </c>
      <c r="D26" s="1">
        <v>841.17482516666666</v>
      </c>
      <c r="E26" s="1">
        <v>65.694358199866059</v>
      </c>
      <c r="F26" s="1">
        <v>7.8098340837589459</v>
      </c>
      <c r="G26" s="101">
        <f t="shared" si="7"/>
        <v>5595.8788676152562</v>
      </c>
      <c r="H26" s="101">
        <f t="shared" si="2"/>
        <v>432.25660086765402</v>
      </c>
      <c r="I26" s="102">
        <f t="shared" si="3"/>
        <v>7.7245524982542157</v>
      </c>
      <c r="J26" s="118"/>
      <c r="K26" s="57" t="s">
        <v>66</v>
      </c>
      <c r="L26" s="1">
        <v>1025.2147850000001</v>
      </c>
      <c r="M26" s="1">
        <v>27.172230042565378</v>
      </c>
      <c r="N26" s="1">
        <v>2.6503938921018757</v>
      </c>
      <c r="O26" s="101">
        <f t="shared" si="6"/>
        <v>6744.8286137123305</v>
      </c>
      <c r="P26" s="101">
        <f t="shared" si="0"/>
        <v>178.78819609531106</v>
      </c>
      <c r="Q26" s="102">
        <f t="shared" si="5"/>
        <v>2.6507448348180733</v>
      </c>
    </row>
    <row r="27" spans="1:17" x14ac:dyDescent="0.35">
      <c r="B27" s="192"/>
      <c r="C27" s="57" t="s">
        <v>3</v>
      </c>
      <c r="D27" s="1">
        <v>595.32467533333329</v>
      </c>
      <c r="E27" s="1">
        <v>29.196812416673072</v>
      </c>
      <c r="F27" s="1">
        <v>4.9043511257659924</v>
      </c>
      <c r="G27" s="101">
        <f t="shared" si="7"/>
        <v>3978.2308229163914</v>
      </c>
      <c r="H27" s="101">
        <f t="shared" si="2"/>
        <v>192.10956978992675</v>
      </c>
      <c r="I27" s="102">
        <f t="shared" si="3"/>
        <v>4.8290201936823163</v>
      </c>
      <c r="J27" s="118"/>
      <c r="K27" s="57" t="s">
        <v>3</v>
      </c>
      <c r="L27" s="1">
        <v>1556.8591406666667</v>
      </c>
      <c r="M27" s="1">
        <v>30.779873965996078</v>
      </c>
      <c r="N27" s="1">
        <v>1.9770493785851266</v>
      </c>
      <c r="O27" s="101">
        <f t="shared" si="6"/>
        <v>10242.949127376409</v>
      </c>
      <c r="P27" s="101">
        <f t="shared" si="0"/>
        <v>202.52581896299563</v>
      </c>
      <c r="Q27" s="102">
        <f t="shared" si="5"/>
        <v>1.9772217595194663</v>
      </c>
    </row>
    <row r="28" spans="1:17" x14ac:dyDescent="0.35">
      <c r="A28" s="10"/>
      <c r="B28" s="10"/>
      <c r="C28" t="s">
        <v>2</v>
      </c>
      <c r="D28" s="3"/>
      <c r="E28" s="3"/>
      <c r="F28" s="3"/>
      <c r="G28" s="9">
        <v>367.62731938412946</v>
      </c>
      <c r="H28" s="9">
        <v>4.8621569106484275</v>
      </c>
      <c r="I28" s="10"/>
      <c r="J28" s="121"/>
      <c r="K28" t="s">
        <v>2</v>
      </c>
      <c r="L28" s="10"/>
      <c r="M28" s="10"/>
      <c r="N28" s="10"/>
      <c r="O28" s="9">
        <v>78.992849936395174</v>
      </c>
      <c r="P28" s="9">
        <v>1.7109088730270037</v>
      </c>
      <c r="Q28" s="10"/>
    </row>
    <row r="29" spans="1:17" x14ac:dyDescent="0.35">
      <c r="A29" s="10"/>
      <c r="B29" s="10"/>
      <c r="C29" s="57" t="s">
        <v>3</v>
      </c>
      <c r="D29" s="9"/>
      <c r="E29" s="9"/>
      <c r="F29" s="9"/>
      <c r="G29" s="9">
        <v>5553.3622845111195</v>
      </c>
      <c r="H29" s="9">
        <v>42.096461376496912</v>
      </c>
      <c r="I29" s="10"/>
      <c r="J29" s="9"/>
      <c r="K29" s="57" t="s">
        <v>3</v>
      </c>
      <c r="L29" s="10"/>
      <c r="M29" s="10"/>
      <c r="N29" s="10"/>
      <c r="O29" s="9">
        <v>6500.8553757073296</v>
      </c>
      <c r="P29" s="9">
        <v>64.093375444137379</v>
      </c>
      <c r="Q29" s="10"/>
    </row>
    <row r="30" spans="1:17" x14ac:dyDescent="0.35">
      <c r="A30" s="10"/>
      <c r="B30" s="10"/>
      <c r="C30" s="120" t="s">
        <v>7</v>
      </c>
      <c r="E30" s="9"/>
      <c r="F30" s="9"/>
      <c r="G30" s="9">
        <v>12067.377286485063</v>
      </c>
      <c r="H30" s="9">
        <v>167.12725358599815</v>
      </c>
      <c r="I30" s="10"/>
      <c r="J30" s="9"/>
      <c r="K30" s="120" t="s">
        <v>7</v>
      </c>
      <c r="L30" s="10"/>
      <c r="M30" s="10"/>
      <c r="N30" s="10"/>
      <c r="O30" s="9">
        <v>10001.315962626661</v>
      </c>
      <c r="P30" s="9">
        <v>102.73452691143572</v>
      </c>
      <c r="Q30" s="10"/>
    </row>
    <row r="31" spans="1:17" x14ac:dyDescent="0.35">
      <c r="A31" s="10"/>
      <c r="B31" s="10"/>
      <c r="C31" s="120" t="s">
        <v>4</v>
      </c>
      <c r="E31" s="9"/>
      <c r="F31" s="9"/>
      <c r="G31" s="9">
        <v>8724.8322147651015</v>
      </c>
      <c r="H31" s="9">
        <v>39.513488616923283</v>
      </c>
      <c r="I31" s="10"/>
      <c r="J31" s="9"/>
      <c r="K31" s="120" t="s">
        <v>4</v>
      </c>
      <c r="L31" s="10"/>
      <c r="M31" s="10"/>
      <c r="N31" s="10"/>
      <c r="O31" s="9">
        <v>11330.438215554679</v>
      </c>
      <c r="P31" s="9">
        <v>153.96762731938412</v>
      </c>
      <c r="Q31" s="10"/>
    </row>
    <row r="32" spans="1:17" x14ac:dyDescent="0.35">
      <c r="A32" s="10"/>
      <c r="B32" s="10"/>
      <c r="C32" s="120" t="s">
        <v>8</v>
      </c>
      <c r="E32" s="9"/>
      <c r="F32" s="9"/>
      <c r="G32" s="9">
        <v>14080.800105277011</v>
      </c>
      <c r="H32" s="9">
        <v>1.7474746677194366</v>
      </c>
      <c r="I32" s="10"/>
      <c r="J32" s="9"/>
      <c r="K32" s="120" t="s">
        <v>8</v>
      </c>
      <c r="L32" s="10"/>
      <c r="M32" s="10"/>
      <c r="N32" s="10"/>
      <c r="O32" s="9">
        <v>9080.1421239636802</v>
      </c>
      <c r="P32" s="9">
        <v>34.813017502302934</v>
      </c>
      <c r="Q32" s="10"/>
    </row>
    <row r="33" spans="1:17" x14ac:dyDescent="0.35">
      <c r="A33" s="10"/>
      <c r="B33" s="10"/>
      <c r="C33" s="120" t="s">
        <v>5</v>
      </c>
      <c r="E33" s="9"/>
      <c r="F33" s="9"/>
      <c r="G33" s="9">
        <v>8461.6396894328209</v>
      </c>
      <c r="H33" s="9">
        <v>51.842071325174366</v>
      </c>
      <c r="I33" s="10"/>
      <c r="J33" s="9"/>
      <c r="K33" s="120" t="s">
        <v>5</v>
      </c>
      <c r="L33" s="10"/>
      <c r="M33" s="10"/>
      <c r="N33" s="10"/>
      <c r="O33" s="9">
        <v>10856.691669956574</v>
      </c>
      <c r="P33" s="9">
        <v>98.826182392420066</v>
      </c>
      <c r="Q33" s="10"/>
    </row>
    <row r="34" spans="1:17" x14ac:dyDescent="0.35">
      <c r="A34" s="10"/>
      <c r="B34" s="10"/>
      <c r="C34" s="120" t="s">
        <v>6</v>
      </c>
      <c r="E34" s="9"/>
      <c r="F34" s="9"/>
      <c r="G34" s="9">
        <v>8311.8217309295032</v>
      </c>
      <c r="H34" s="9">
        <v>70.596597905349398</v>
      </c>
      <c r="I34" s="10"/>
      <c r="J34" s="9"/>
      <c r="K34" s="120" t="s">
        <v>6</v>
      </c>
      <c r="L34" s="10"/>
      <c r="M34" s="10"/>
      <c r="N34" s="10"/>
      <c r="O34" s="9">
        <v>1890.9330175023028</v>
      </c>
      <c r="P34" s="9">
        <v>23.150711351000659</v>
      </c>
      <c r="Q34" s="10"/>
    </row>
    <row r="35" spans="1:17" x14ac:dyDescent="0.35">
      <c r="A35" s="10"/>
      <c r="B35" s="10"/>
      <c r="C35" s="120" t="s">
        <v>9</v>
      </c>
      <c r="E35" s="9"/>
      <c r="F35" s="9"/>
      <c r="G35" s="9">
        <v>17633.899197262799</v>
      </c>
      <c r="H35" s="9">
        <v>196.07843137254903</v>
      </c>
      <c r="I35" s="10"/>
      <c r="J35" s="9"/>
      <c r="K35" s="120" t="s">
        <v>9</v>
      </c>
      <c r="L35" s="10"/>
      <c r="M35" s="10"/>
      <c r="N35" s="10"/>
      <c r="O35" s="9">
        <v>10106.592972759574</v>
      </c>
      <c r="P35" s="9">
        <v>81.983592577970782</v>
      </c>
      <c r="Q35" s="10"/>
    </row>
    <row r="36" spans="1:17" x14ac:dyDescent="0.35">
      <c r="A36" s="10"/>
      <c r="B36" s="10"/>
      <c r="C36" s="120" t="s">
        <v>10</v>
      </c>
      <c r="E36" s="9"/>
      <c r="F36" s="9"/>
      <c r="G36" s="9">
        <v>7500.9869719699964</v>
      </c>
      <c r="H36" s="9">
        <v>209.23805763916306</v>
      </c>
      <c r="I36" s="10"/>
      <c r="J36" s="9"/>
      <c r="K36" s="120" t="s">
        <v>10</v>
      </c>
      <c r="L36" s="10"/>
      <c r="M36" s="10"/>
      <c r="N36" s="10"/>
      <c r="O36" s="9">
        <v>5619.1604158441896</v>
      </c>
      <c r="P36" s="9">
        <v>46.596208711672595</v>
      </c>
      <c r="Q36" s="10"/>
    </row>
    <row r="37" spans="1:17" x14ac:dyDescent="0.35">
      <c r="A37" s="10"/>
      <c r="B37" s="10"/>
      <c r="C37" s="120" t="s">
        <v>11</v>
      </c>
      <c r="D37" s="9"/>
      <c r="E37" s="9"/>
      <c r="F37" s="9"/>
      <c r="G37" s="9">
        <v>19081.458086590341</v>
      </c>
      <c r="H37" s="9">
        <v>197.39439399921042</v>
      </c>
      <c r="I37" s="10"/>
      <c r="J37" s="9"/>
      <c r="K37" s="120" t="s">
        <v>11</v>
      </c>
      <c r="L37" s="10"/>
      <c r="M37" s="10"/>
      <c r="N37" s="10"/>
      <c r="O37" s="9">
        <v>10632.978023424135</v>
      </c>
      <c r="P37" s="9">
        <v>190.81458086590339</v>
      </c>
      <c r="Q37" s="10"/>
    </row>
    <row r="38" spans="1:17" x14ac:dyDescent="0.35">
      <c r="A38" s="10"/>
      <c r="B38" s="10"/>
      <c r="C38" s="64" t="s">
        <v>1115</v>
      </c>
      <c r="D38" s="9"/>
      <c r="E38" s="9"/>
      <c r="F38" s="9"/>
      <c r="G38" s="9">
        <v>238.63666271877878</v>
      </c>
      <c r="H38" s="9">
        <v>5.1097548286499936</v>
      </c>
      <c r="I38" s="10"/>
      <c r="J38" s="9"/>
      <c r="K38" s="64" t="s">
        <v>1115</v>
      </c>
      <c r="L38" s="10"/>
      <c r="M38" s="10"/>
      <c r="N38" s="10"/>
      <c r="O38" s="9">
        <v>61.70110102206435</v>
      </c>
      <c r="P38" s="9">
        <v>10.925864627159481</v>
      </c>
      <c r="Q38" s="10"/>
    </row>
    <row r="39" spans="1:17" ht="15" customHeight="1" x14ac:dyDescent="0.35">
      <c r="A39" s="10"/>
      <c r="B39" s="122"/>
      <c r="C39" s="64" t="s">
        <v>1116</v>
      </c>
      <c r="D39" s="9"/>
      <c r="E39" s="9"/>
      <c r="F39" s="9"/>
      <c r="G39" s="9">
        <v>6948.2826687722072</v>
      </c>
      <c r="H39" s="9">
        <v>108.44002763521516</v>
      </c>
      <c r="I39" s="10"/>
      <c r="J39" s="9"/>
      <c r="K39" s="64" t="s">
        <v>1116</v>
      </c>
      <c r="L39" s="10"/>
      <c r="M39" s="10"/>
      <c r="N39" s="10"/>
      <c r="O39" s="9">
        <v>4645.3480721147516</v>
      </c>
      <c r="P39" s="9">
        <v>66.860340834320297</v>
      </c>
      <c r="Q39" s="10"/>
    </row>
    <row r="40" spans="1:17" x14ac:dyDescent="0.35">
      <c r="A40" s="10"/>
      <c r="B40" s="122"/>
      <c r="C40" s="120" t="s">
        <v>243</v>
      </c>
      <c r="D40" s="9"/>
      <c r="E40" s="9"/>
      <c r="F40" s="9"/>
      <c r="G40" s="9">
        <v>12001.579155151994</v>
      </c>
      <c r="H40" s="9">
        <v>180.28687985261217</v>
      </c>
      <c r="I40" s="10"/>
      <c r="J40" s="9"/>
      <c r="K40" s="120" t="s">
        <v>243</v>
      </c>
      <c r="L40" s="10"/>
      <c r="M40" s="10"/>
      <c r="N40" s="10"/>
      <c r="O40" s="9">
        <v>4263.7189103829451</v>
      </c>
      <c r="P40" s="9">
        <v>75.399711804184761</v>
      </c>
      <c r="Q40" s="10"/>
    </row>
    <row r="41" spans="1:17" x14ac:dyDescent="0.35">
      <c r="A41" s="10"/>
      <c r="B41" s="122"/>
      <c r="C41" s="120" t="s">
        <v>244</v>
      </c>
      <c r="D41" s="9"/>
      <c r="E41" s="9"/>
      <c r="F41" s="9"/>
      <c r="G41" s="9">
        <v>12896.433741281748</v>
      </c>
      <c r="H41" s="9">
        <v>114.32965390182919</v>
      </c>
      <c r="I41" s="10"/>
      <c r="J41" s="9"/>
      <c r="K41" s="120" t="s">
        <v>244</v>
      </c>
      <c r="L41" s="10"/>
      <c r="M41" s="10"/>
      <c r="N41" s="10"/>
      <c r="O41" s="9">
        <v>4382.155546782471</v>
      </c>
      <c r="P41" s="9">
        <v>19.548327411501511</v>
      </c>
      <c r="Q41" s="10"/>
    </row>
    <row r="42" spans="1:17" x14ac:dyDescent="0.35">
      <c r="A42" s="10"/>
      <c r="B42" s="122"/>
      <c r="C42" s="120" t="s">
        <v>245</v>
      </c>
      <c r="D42" s="9"/>
      <c r="E42" s="9"/>
      <c r="F42" s="9"/>
      <c r="G42" s="9">
        <v>5965.3550905820894</v>
      </c>
      <c r="H42" s="9">
        <v>72.991606413568888</v>
      </c>
      <c r="I42" s="10"/>
      <c r="J42" s="9"/>
      <c r="K42" s="120" t="s">
        <v>245</v>
      </c>
      <c r="L42" s="10"/>
      <c r="M42" s="10"/>
      <c r="N42" s="10"/>
      <c r="O42" s="9">
        <v>3245.3656182831028</v>
      </c>
      <c r="P42" s="9">
        <v>48.088826057620736</v>
      </c>
      <c r="Q42" s="10"/>
    </row>
    <row r="43" spans="1:17" x14ac:dyDescent="0.35">
      <c r="B43" s="122"/>
      <c r="J43" s="9"/>
    </row>
    <row r="44" spans="1:17" x14ac:dyDescent="0.35">
      <c r="B44" s="122"/>
      <c r="J44" s="9"/>
    </row>
    <row r="45" spans="1:17" x14ac:dyDescent="0.35">
      <c r="B45" s="122"/>
      <c r="J45" s="9"/>
    </row>
    <row r="46" spans="1:17" x14ac:dyDescent="0.35">
      <c r="B46" s="122"/>
      <c r="J46" s="9"/>
    </row>
    <row r="47" spans="1:17" x14ac:dyDescent="0.35">
      <c r="B47" s="122"/>
      <c r="J47" s="9"/>
    </row>
    <row r="48" spans="1:17" x14ac:dyDescent="0.35">
      <c r="B48" s="122"/>
      <c r="J48" s="9"/>
      <c r="M48" s="86" t="s">
        <v>1103</v>
      </c>
    </row>
    <row r="49" spans="2:20" x14ac:dyDescent="0.35">
      <c r="B49" s="122"/>
      <c r="J49" s="9"/>
    </row>
    <row r="50" spans="2:20" x14ac:dyDescent="0.35">
      <c r="B50" s="122"/>
      <c r="J50" s="9"/>
    </row>
    <row r="51" spans="2:20" x14ac:dyDescent="0.35">
      <c r="B51" s="122"/>
      <c r="E51" s="13" t="s">
        <v>16</v>
      </c>
      <c r="G51" s="13" t="s">
        <v>274</v>
      </c>
      <c r="J51" s="9"/>
      <c r="M51" s="13" t="s">
        <v>17</v>
      </c>
      <c r="O51" s="13" t="s">
        <v>275</v>
      </c>
    </row>
    <row r="52" spans="2:20" x14ac:dyDescent="0.35">
      <c r="E52" t="s">
        <v>276</v>
      </c>
      <c r="G52" t="s">
        <v>277</v>
      </c>
      <c r="M52" t="s">
        <v>278</v>
      </c>
      <c r="O52" t="s">
        <v>279</v>
      </c>
    </row>
    <row r="53" spans="2:20" x14ac:dyDescent="0.35">
      <c r="C53" s="119" t="s">
        <v>224</v>
      </c>
      <c r="D53" s="119"/>
      <c r="E53" s="91">
        <f>G10</f>
        <v>1</v>
      </c>
      <c r="F53" s="91">
        <f>H10</f>
        <v>1.8930930879063019</v>
      </c>
      <c r="G53" s="84">
        <f>G19</f>
        <v>1</v>
      </c>
      <c r="H53" s="101">
        <f>H19</f>
        <v>11.831831796947</v>
      </c>
      <c r="K53" s="119" t="s">
        <v>224</v>
      </c>
      <c r="M53" s="91">
        <f>O10</f>
        <v>1</v>
      </c>
      <c r="N53" s="91">
        <f>P10</f>
        <v>45.907507408869584</v>
      </c>
      <c r="O53" s="84">
        <f>O19</f>
        <v>1</v>
      </c>
      <c r="P53" s="101">
        <f>P19</f>
        <v>14.198198170811949</v>
      </c>
    </row>
    <row r="54" spans="2:20" x14ac:dyDescent="0.35">
      <c r="C54" t="s">
        <v>1114</v>
      </c>
      <c r="E54" s="91">
        <v>1</v>
      </c>
      <c r="F54" s="91">
        <f>H11</f>
        <v>21.462013784981355</v>
      </c>
      <c r="G54" s="84">
        <f>G20</f>
        <v>28.292092028556389</v>
      </c>
      <c r="H54" s="101">
        <f>H20</f>
        <v>11.68685821885405</v>
      </c>
      <c r="K54" t="s">
        <v>1114</v>
      </c>
      <c r="M54" s="176">
        <v>1</v>
      </c>
      <c r="N54" s="91">
        <f>P11</f>
        <v>8.5887472748193208</v>
      </c>
      <c r="O54" s="84">
        <v>1</v>
      </c>
      <c r="P54" s="101">
        <f>P20</f>
        <v>24.624363832462549</v>
      </c>
    </row>
    <row r="55" spans="2:20" x14ac:dyDescent="0.35">
      <c r="C55" t="s">
        <v>2</v>
      </c>
      <c r="E55" s="84">
        <v>1</v>
      </c>
      <c r="F55" s="84">
        <f>H12</f>
        <v>7.0480827190106172</v>
      </c>
      <c r="G55" s="84">
        <f>AVERAGE(G28,G21)</f>
        <v>240.08102694159317</v>
      </c>
      <c r="H55" s="123">
        <f>AVERAGE(H28,H21)</f>
        <v>10.26673332347079</v>
      </c>
      <c r="I55">
        <f>G55/G54</f>
        <v>8.4857997315740867</v>
      </c>
      <c r="K55" t="s">
        <v>2</v>
      </c>
      <c r="M55" s="190">
        <v>1</v>
      </c>
      <c r="N55" s="84">
        <f>P12</f>
        <v>29.451307268057842</v>
      </c>
      <c r="O55" s="84">
        <f>AVERAGE(O28,O21)</f>
        <v>36.210238787998435</v>
      </c>
      <c r="P55" s="123">
        <f>AVERAGE(P28,P21)</f>
        <v>13.187833518094889</v>
      </c>
      <c r="S55">
        <f>M55/M54</f>
        <v>1</v>
      </c>
      <c r="T55">
        <f>O55/O54</f>
        <v>36.210238787998435</v>
      </c>
    </row>
    <row r="56" spans="2:20" x14ac:dyDescent="0.35">
      <c r="C56" s="57" t="s">
        <v>62</v>
      </c>
      <c r="E56" s="91">
        <f>D13</f>
        <v>59.556443556666672</v>
      </c>
      <c r="F56" s="91">
        <f>E13</f>
        <v>6.1252993292243127</v>
      </c>
      <c r="G56" s="84">
        <f t="shared" ref="G56:H60" si="8">G22</f>
        <v>157.33793763762776</v>
      </c>
      <c r="H56" s="101">
        <f t="shared" si="8"/>
        <v>34.103418003619325</v>
      </c>
      <c r="I56">
        <f>G56/G54</f>
        <v>5.5611984252991968</v>
      </c>
      <c r="K56" s="57" t="s">
        <v>62</v>
      </c>
      <c r="M56" s="91">
        <f>L13</f>
        <v>12.65934066</v>
      </c>
      <c r="N56" s="91">
        <f>M13</f>
        <v>0.51868070431458191</v>
      </c>
      <c r="O56" s="84">
        <f t="shared" ref="O56:P60" si="9">O22</f>
        <v>212.71091048383556</v>
      </c>
      <c r="P56" s="101">
        <f t="shared" si="9"/>
        <v>10.170176595620626</v>
      </c>
      <c r="Q56">
        <f>O56/O54</f>
        <v>212.71091048383556</v>
      </c>
    </row>
    <row r="57" spans="2:20" x14ac:dyDescent="0.35">
      <c r="C57" s="57" t="s">
        <v>63</v>
      </c>
      <c r="E57" s="84">
        <f t="shared" ref="E57:F61" si="10">G14</f>
        <v>468.90950857239983</v>
      </c>
      <c r="F57" s="84">
        <f t="shared" si="10"/>
        <v>151.67635157127404</v>
      </c>
      <c r="G57" s="84">
        <f t="shared" si="8"/>
        <v>173.74474439728911</v>
      </c>
      <c r="H57" s="101">
        <f t="shared" si="8"/>
        <v>10.032202675065379</v>
      </c>
      <c r="K57" s="57" t="s">
        <v>63</v>
      </c>
      <c r="M57" s="84">
        <f t="shared" ref="M57:N61" si="11">O14</f>
        <v>169.32752720314076</v>
      </c>
      <c r="N57" s="84">
        <f t="shared" si="11"/>
        <v>65.901969634067669</v>
      </c>
      <c r="O57" s="84">
        <f t="shared" si="9"/>
        <v>196.93513474141332</v>
      </c>
      <c r="P57" s="101">
        <f t="shared" si="9"/>
        <v>67.524006016229706</v>
      </c>
      <c r="Q57">
        <f>M60/M56</f>
        <v>220.54011831910753</v>
      </c>
      <c r="R57">
        <f>O60/O56</f>
        <v>31.708898233618754</v>
      </c>
    </row>
    <row r="58" spans="2:20" x14ac:dyDescent="0.35">
      <c r="C58" s="57" t="s">
        <v>64</v>
      </c>
      <c r="E58" s="84">
        <f t="shared" si="10"/>
        <v>277.39159103939113</v>
      </c>
      <c r="F58" s="84">
        <f t="shared" si="10"/>
        <v>73.327326212793281</v>
      </c>
      <c r="G58" s="84">
        <f t="shared" si="8"/>
        <v>251.99259207461506</v>
      </c>
      <c r="H58" s="101">
        <f t="shared" si="8"/>
        <v>26.829952282597688</v>
      </c>
      <c r="K58" s="57" t="s">
        <v>64</v>
      </c>
      <c r="M58" s="84">
        <f t="shared" si="11"/>
        <v>78.459058889327537</v>
      </c>
      <c r="N58" s="84">
        <f t="shared" si="11"/>
        <v>39.620759487170275</v>
      </c>
      <c r="O58" s="84">
        <f t="shared" si="9"/>
        <v>384.03583507917699</v>
      </c>
      <c r="P58" s="101">
        <f t="shared" si="9"/>
        <v>12.761812794848252</v>
      </c>
    </row>
    <row r="59" spans="2:20" x14ac:dyDescent="0.35">
      <c r="C59" s="57" t="s">
        <v>65</v>
      </c>
      <c r="E59" s="84">
        <f t="shared" si="10"/>
        <v>97.547747546826301</v>
      </c>
      <c r="F59" s="84">
        <f t="shared" si="10"/>
        <v>123.0401286243907</v>
      </c>
      <c r="G59" s="84">
        <f t="shared" si="8"/>
        <v>656.16796672917474</v>
      </c>
      <c r="H59" s="101">
        <f t="shared" si="8"/>
        <v>86.94900062247541</v>
      </c>
      <c r="K59" s="57" t="s">
        <v>65</v>
      </c>
      <c r="M59" s="84">
        <f t="shared" si="11"/>
        <v>331.18698631179541</v>
      </c>
      <c r="N59" s="84">
        <f t="shared" si="11"/>
        <v>160.35546425249572</v>
      </c>
      <c r="O59" s="84">
        <f t="shared" si="9"/>
        <v>824.81100920296524</v>
      </c>
      <c r="P59" s="101">
        <f t="shared" si="9"/>
        <v>20.044549498539464</v>
      </c>
      <c r="Q59">
        <f>M59/M55</f>
        <v>331.18698631179541</v>
      </c>
      <c r="R59">
        <f>O59/O55</f>
        <v>22.778391880595429</v>
      </c>
      <c r="S59">
        <f>M59/M57</f>
        <v>1.9558957234075312</v>
      </c>
      <c r="T59">
        <f>O59/O57</f>
        <v>4.1882369557163459</v>
      </c>
    </row>
    <row r="60" spans="2:20" x14ac:dyDescent="0.35">
      <c r="C60" s="57" t="s">
        <v>66</v>
      </c>
      <c r="E60" s="84">
        <f t="shared" si="10"/>
        <v>153.7095092040619</v>
      </c>
      <c r="F60" s="84">
        <f t="shared" si="10"/>
        <v>78.740561658344021</v>
      </c>
      <c r="G60" s="84">
        <f t="shared" si="8"/>
        <v>5595.8788676152562</v>
      </c>
      <c r="H60" s="101">
        <f t="shared" si="8"/>
        <v>432.25660086765402</v>
      </c>
      <c r="I60">
        <f>G60/G57</f>
        <v>32.207471293747908</v>
      </c>
      <c r="K60" s="57" t="s">
        <v>66</v>
      </c>
      <c r="M60" s="84">
        <f t="shared" si="11"/>
        <v>2791.8924869982889</v>
      </c>
      <c r="N60" s="84">
        <f t="shared" si="11"/>
        <v>421.78854667449048</v>
      </c>
      <c r="O60" s="84">
        <f t="shared" si="9"/>
        <v>6744.8286137123305</v>
      </c>
      <c r="P60" s="101">
        <f t="shared" si="9"/>
        <v>178.78819609531106</v>
      </c>
      <c r="Q60">
        <f>O60/O57</f>
        <v>34.248985700640276</v>
      </c>
    </row>
    <row r="61" spans="2:20" x14ac:dyDescent="0.35">
      <c r="C61" s="57" t="s">
        <v>3</v>
      </c>
      <c r="E61" s="84">
        <f t="shared" si="10"/>
        <v>2633.0304250087729</v>
      </c>
      <c r="F61" s="84">
        <f t="shared" si="10"/>
        <v>825.75039750285043</v>
      </c>
      <c r="G61" s="84">
        <f>AVERAGE(G29,G27)</f>
        <v>4765.7965537137552</v>
      </c>
      <c r="H61" s="123">
        <f>AVERAGE(H29,H27)</f>
        <v>117.10301558321183</v>
      </c>
      <c r="I61">
        <f>G61/G59</f>
        <v>7.2630740837136587</v>
      </c>
      <c r="K61" s="57" t="s">
        <v>3</v>
      </c>
      <c r="M61" s="84">
        <f t="shared" si="11"/>
        <v>3675.335928679212</v>
      </c>
      <c r="N61" s="84">
        <f t="shared" si="11"/>
        <v>657.63992524611865</v>
      </c>
      <c r="O61" s="84">
        <f>AVERAGE(O29,O27)</f>
        <v>8371.9022515418692</v>
      </c>
      <c r="P61" s="123">
        <f>AVERAGE(P29,P27)</f>
        <v>133.30959720356651</v>
      </c>
      <c r="Q61">
        <f>O61/P54</f>
        <v>339.98450918375016</v>
      </c>
    </row>
    <row r="62" spans="2:20" x14ac:dyDescent="0.35">
      <c r="C62" s="125" t="s">
        <v>7</v>
      </c>
      <c r="G62" s="84">
        <f t="shared" ref="G62:H74" si="12">G30</f>
        <v>12067.377286485063</v>
      </c>
      <c r="H62" s="101">
        <f t="shared" si="12"/>
        <v>167.12725358599815</v>
      </c>
      <c r="K62" s="120" t="s">
        <v>7</v>
      </c>
      <c r="O62" s="84">
        <f t="shared" ref="O62:P74" si="13">O30</f>
        <v>10001.315962626661</v>
      </c>
      <c r="P62" s="101">
        <f t="shared" si="13"/>
        <v>102.73452691143572</v>
      </c>
    </row>
    <row r="63" spans="2:20" x14ac:dyDescent="0.35">
      <c r="C63" s="125" t="s">
        <v>4</v>
      </c>
      <c r="G63" s="84">
        <f t="shared" si="12"/>
        <v>8724.8322147651015</v>
      </c>
      <c r="H63" s="101">
        <f t="shared" si="12"/>
        <v>39.513488616923283</v>
      </c>
      <c r="K63" s="120" t="s">
        <v>4</v>
      </c>
      <c r="O63" s="84">
        <f t="shared" si="13"/>
        <v>11330.438215554679</v>
      </c>
      <c r="P63" s="101">
        <f t="shared" si="13"/>
        <v>153.96762731938412</v>
      </c>
    </row>
    <row r="64" spans="2:20" x14ac:dyDescent="0.35">
      <c r="C64" s="125" t="s">
        <v>8</v>
      </c>
      <c r="G64" s="84">
        <f t="shared" si="12"/>
        <v>14080.800105277011</v>
      </c>
      <c r="H64" s="101">
        <f t="shared" si="12"/>
        <v>1.7474746677194366</v>
      </c>
      <c r="K64" s="120" t="s">
        <v>8</v>
      </c>
      <c r="O64" s="84">
        <f t="shared" si="13"/>
        <v>9080.1421239636802</v>
      </c>
      <c r="P64" s="101">
        <f t="shared" si="13"/>
        <v>34.813017502302934</v>
      </c>
      <c r="Q64">
        <f>M61/M56</f>
        <v>290.32601518436525</v>
      </c>
      <c r="R64">
        <f>O61/O56</f>
        <v>39.358123344491403</v>
      </c>
    </row>
    <row r="65" spans="3:16" x14ac:dyDescent="0.35">
      <c r="C65" s="125" t="s">
        <v>5</v>
      </c>
      <c r="G65" s="84">
        <f t="shared" si="12"/>
        <v>8461.6396894328209</v>
      </c>
      <c r="H65" s="101">
        <f t="shared" si="12"/>
        <v>51.842071325174366</v>
      </c>
      <c r="K65" s="120" t="s">
        <v>5</v>
      </c>
      <c r="O65" s="84">
        <f t="shared" si="13"/>
        <v>10856.691669956574</v>
      </c>
      <c r="P65" s="101">
        <f t="shared" si="13"/>
        <v>98.826182392420066</v>
      </c>
    </row>
    <row r="66" spans="3:16" x14ac:dyDescent="0.35">
      <c r="C66" s="125" t="s">
        <v>6</v>
      </c>
      <c r="G66" s="84">
        <f t="shared" si="12"/>
        <v>8311.8217309295032</v>
      </c>
      <c r="H66" s="101">
        <f t="shared" si="12"/>
        <v>70.596597905349398</v>
      </c>
      <c r="K66" s="120" t="s">
        <v>6</v>
      </c>
      <c r="O66" s="84">
        <f t="shared" si="13"/>
        <v>1890.9330175023028</v>
      </c>
      <c r="P66" s="101">
        <f t="shared" si="13"/>
        <v>23.150711351000659</v>
      </c>
    </row>
    <row r="67" spans="3:16" x14ac:dyDescent="0.35">
      <c r="C67" s="125" t="s">
        <v>9</v>
      </c>
      <c r="G67" s="84">
        <f t="shared" si="12"/>
        <v>17633.899197262799</v>
      </c>
      <c r="H67" s="101">
        <f t="shared" si="12"/>
        <v>196.07843137254903</v>
      </c>
      <c r="K67" s="120" t="s">
        <v>9</v>
      </c>
      <c r="O67" s="84">
        <f t="shared" si="13"/>
        <v>10106.592972759574</v>
      </c>
      <c r="P67" s="101">
        <f t="shared" si="13"/>
        <v>81.983592577970782</v>
      </c>
    </row>
    <row r="68" spans="3:16" x14ac:dyDescent="0.35">
      <c r="C68" s="125" t="s">
        <v>10</v>
      </c>
      <c r="G68" s="84">
        <f t="shared" si="12"/>
        <v>7500.9869719699964</v>
      </c>
      <c r="H68" s="101">
        <f t="shared" si="12"/>
        <v>209.23805763916306</v>
      </c>
      <c r="K68" s="120" t="s">
        <v>10</v>
      </c>
      <c r="O68" s="84">
        <f t="shared" si="13"/>
        <v>5619.1604158441896</v>
      </c>
      <c r="P68" s="101">
        <f t="shared" si="13"/>
        <v>46.596208711672595</v>
      </c>
    </row>
    <row r="69" spans="3:16" x14ac:dyDescent="0.35">
      <c r="C69" s="125" t="s">
        <v>11</v>
      </c>
      <c r="G69" s="84">
        <f t="shared" si="12"/>
        <v>19081.458086590341</v>
      </c>
      <c r="H69" s="101">
        <f t="shared" si="12"/>
        <v>197.39439399921042</v>
      </c>
      <c r="K69" s="120" t="s">
        <v>11</v>
      </c>
      <c r="O69" s="84">
        <f t="shared" si="13"/>
        <v>10632.978023424135</v>
      </c>
      <c r="P69" s="101">
        <f t="shared" si="13"/>
        <v>190.81458086590339</v>
      </c>
    </row>
    <row r="70" spans="3:16" x14ac:dyDescent="0.35">
      <c r="C70" s="64" t="s">
        <v>1115</v>
      </c>
      <c r="G70" s="84">
        <f t="shared" si="12"/>
        <v>238.63666271877878</v>
      </c>
      <c r="H70" s="101">
        <f t="shared" si="12"/>
        <v>5.1097548286499936</v>
      </c>
      <c r="K70" s="64" t="s">
        <v>1115</v>
      </c>
      <c r="O70" s="84">
        <f t="shared" si="13"/>
        <v>61.70110102206435</v>
      </c>
      <c r="P70" s="101">
        <f t="shared" si="13"/>
        <v>10.925864627159481</v>
      </c>
    </row>
    <row r="71" spans="3:16" x14ac:dyDescent="0.35">
      <c r="C71" s="64" t="s">
        <v>1116</v>
      </c>
      <c r="G71" s="84">
        <f t="shared" si="12"/>
        <v>6948.2826687722072</v>
      </c>
      <c r="H71" s="101">
        <f t="shared" si="12"/>
        <v>108.44002763521516</v>
      </c>
      <c r="K71" s="64" t="s">
        <v>1116</v>
      </c>
      <c r="O71" s="84">
        <f t="shared" si="13"/>
        <v>4645.3480721147516</v>
      </c>
      <c r="P71" s="101">
        <f t="shared" si="13"/>
        <v>66.860340834320297</v>
      </c>
    </row>
    <row r="72" spans="3:16" x14ac:dyDescent="0.35">
      <c r="C72" s="125" t="s">
        <v>243</v>
      </c>
      <c r="G72" s="84">
        <f t="shared" si="12"/>
        <v>12001.579155151994</v>
      </c>
      <c r="H72" s="101">
        <f t="shared" si="12"/>
        <v>180.28687985261217</v>
      </c>
      <c r="K72" s="120" t="s">
        <v>243</v>
      </c>
      <c r="O72" s="84">
        <f t="shared" si="13"/>
        <v>4263.7189103829451</v>
      </c>
      <c r="P72" s="101">
        <f t="shared" si="13"/>
        <v>75.399711804184761</v>
      </c>
    </row>
    <row r="73" spans="3:16" x14ac:dyDescent="0.35">
      <c r="C73" s="125" t="s">
        <v>244</v>
      </c>
      <c r="G73" s="84">
        <f t="shared" si="12"/>
        <v>12896.433741281748</v>
      </c>
      <c r="H73" s="101">
        <f t="shared" si="12"/>
        <v>114.32965390182919</v>
      </c>
      <c r="K73" s="120" t="s">
        <v>244</v>
      </c>
      <c r="O73" s="84">
        <f t="shared" si="13"/>
        <v>4382.155546782471</v>
      </c>
      <c r="P73" s="101">
        <f t="shared" si="13"/>
        <v>19.548327411501511</v>
      </c>
    </row>
    <row r="74" spans="3:16" x14ac:dyDescent="0.35">
      <c r="C74" s="125" t="s">
        <v>245</v>
      </c>
      <c r="G74" s="84">
        <f t="shared" si="12"/>
        <v>5965.3550905820894</v>
      </c>
      <c r="H74" s="101">
        <f t="shared" si="12"/>
        <v>72.991606413568888</v>
      </c>
      <c r="K74" s="120" t="s">
        <v>245</v>
      </c>
      <c r="O74" s="84">
        <f t="shared" si="13"/>
        <v>3245.3656182831028</v>
      </c>
      <c r="P74" s="101">
        <f t="shared" si="13"/>
        <v>48.088826057620736</v>
      </c>
    </row>
    <row r="75" spans="3:16" x14ac:dyDescent="0.35">
      <c r="K75" s="120"/>
      <c r="O75" s="84"/>
      <c r="P75" s="84"/>
    </row>
    <row r="76" spans="3:16" x14ac:dyDescent="0.35">
      <c r="K76" s="120"/>
      <c r="O76" s="84"/>
      <c r="P76" s="84"/>
    </row>
  </sheetData>
  <mergeCells count="6">
    <mergeCell ref="B19:B27"/>
    <mergeCell ref="D8:F8"/>
    <mergeCell ref="G8:I8"/>
    <mergeCell ref="L8:N8"/>
    <mergeCell ref="O8:Q8"/>
    <mergeCell ref="B10:B18"/>
  </mergeCells>
  <conditionalFormatting sqref="G10:G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defaultColWidth="10.90625" defaultRowHeight="14.5" x14ac:dyDescent="0.35"/>
  <cols>
    <col min="1" max="1" width="32" customWidth="1"/>
    <col min="2" max="2" width="26.453125" customWidth="1"/>
  </cols>
  <sheetData>
    <row r="1" spans="1:2" x14ac:dyDescent="0.35">
      <c r="A1" t="s">
        <v>1106</v>
      </c>
    </row>
    <row r="4" spans="1:2" x14ac:dyDescent="0.35">
      <c r="A4" s="13" t="s">
        <v>1108</v>
      </c>
      <c r="B4" s="13" t="s">
        <v>1109</v>
      </c>
    </row>
    <row r="5" spans="1:2" ht="15.5" x14ac:dyDescent="0.35">
      <c r="A5" s="191" t="s">
        <v>251</v>
      </c>
      <c r="B5" t="s">
        <v>62</v>
      </c>
    </row>
    <row r="6" spans="1:2" x14ac:dyDescent="0.35">
      <c r="A6" t="s">
        <v>255</v>
      </c>
      <c r="B6" t="s">
        <v>64</v>
      </c>
    </row>
    <row r="7" spans="1:2" x14ac:dyDescent="0.35">
      <c r="A7" t="s">
        <v>1107</v>
      </c>
      <c r="B7" t="s">
        <v>1110</v>
      </c>
    </row>
    <row r="8" spans="1:2" x14ac:dyDescent="0.35">
      <c r="A8" t="s">
        <v>254</v>
      </c>
      <c r="B8" t="s">
        <v>66</v>
      </c>
    </row>
    <row r="9" spans="1:2" x14ac:dyDescent="0.35">
      <c r="A9" t="s">
        <v>273</v>
      </c>
      <c r="B9" t="s">
        <v>2</v>
      </c>
    </row>
    <row r="10" spans="1:2" x14ac:dyDescent="0.35">
      <c r="A10" t="s">
        <v>252</v>
      </c>
      <c r="B10" t="s">
        <v>63</v>
      </c>
    </row>
    <row r="11" spans="1:2" x14ac:dyDescent="0.35">
      <c r="A11" t="s">
        <v>258</v>
      </c>
      <c r="B11" t="s">
        <v>3</v>
      </c>
    </row>
    <row r="12" spans="1:2" x14ac:dyDescent="0.35">
      <c r="A12" t="s">
        <v>253</v>
      </c>
      <c r="B12" t="s">
        <v>65</v>
      </c>
    </row>
    <row r="14" spans="1:2" x14ac:dyDescent="0.35">
      <c r="A14" t="s">
        <v>1111</v>
      </c>
    </row>
    <row r="15" spans="1:2" x14ac:dyDescent="0.35">
      <c r="A15" t="s">
        <v>1112</v>
      </c>
      <c r="B15" t="s">
        <v>1113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52"/>
  <sheetViews>
    <sheetView zoomScale="82" workbookViewId="0">
      <pane xSplit="4" ySplit="4" topLeftCell="AL20" activePane="bottomRight" state="frozen"/>
      <selection pane="topRight" activeCell="C1" sqref="C1"/>
      <selection pane="bottomLeft" activeCell="A5" sqref="A5"/>
      <selection pane="bottomRight" activeCell="AW10" sqref="AW10"/>
    </sheetView>
  </sheetViews>
  <sheetFormatPr defaultColWidth="10.90625" defaultRowHeight="14.5" x14ac:dyDescent="0.35"/>
  <cols>
    <col min="4" max="4" width="15.6328125" customWidth="1"/>
    <col min="46" max="46" width="20.6328125" customWidth="1"/>
  </cols>
  <sheetData>
    <row r="1" spans="1:64" x14ac:dyDescent="0.35">
      <c r="E1" s="8" t="s">
        <v>209</v>
      </c>
      <c r="F1" s="8"/>
      <c r="G1" s="8"/>
      <c r="H1" s="8"/>
      <c r="I1" s="8"/>
      <c r="J1" s="8"/>
      <c r="K1" s="8"/>
      <c r="L1" s="8"/>
      <c r="M1" s="8"/>
      <c r="N1" s="8"/>
    </row>
    <row r="2" spans="1:64" ht="15" thickBot="1" x14ac:dyDescent="0.4"/>
    <row r="3" spans="1:64" ht="43.5" x14ac:dyDescent="0.35">
      <c r="D3" s="88"/>
      <c r="E3" t="s">
        <v>205</v>
      </c>
      <c r="G3" s="93" t="s">
        <v>204</v>
      </c>
      <c r="H3" s="93"/>
      <c r="I3" s="93" t="s">
        <v>208</v>
      </c>
      <c r="J3" s="93"/>
      <c r="K3" s="93" t="s">
        <v>206</v>
      </c>
      <c r="L3" s="93"/>
      <c r="M3" s="93" t="s">
        <v>207</v>
      </c>
      <c r="N3" s="93"/>
      <c r="O3" s="132" t="s">
        <v>248</v>
      </c>
      <c r="P3" s="84"/>
      <c r="Q3" s="84" t="s">
        <v>249</v>
      </c>
      <c r="R3" t="e">
        <f>#REF!</f>
        <v>#REF!</v>
      </c>
      <c r="U3" t="e">
        <f>#REF!</f>
        <v>#REF!</v>
      </c>
      <c r="X3" t="e">
        <f>#REF!</f>
        <v>#REF!</v>
      </c>
      <c r="AA3" t="e">
        <f>#REF!</f>
        <v>#REF!</v>
      </c>
      <c r="AE3" t="e">
        <f>#REF!</f>
        <v>#REF!</v>
      </c>
      <c r="AJ3" s="13" t="s">
        <v>272</v>
      </c>
      <c r="AR3" t="s">
        <v>1094</v>
      </c>
      <c r="BI3" t="s">
        <v>248</v>
      </c>
      <c r="BK3" t="s">
        <v>27</v>
      </c>
    </row>
    <row r="4" spans="1:64" ht="44" thickBot="1" x14ac:dyDescent="0.4">
      <c r="A4" s="88" t="s">
        <v>1</v>
      </c>
      <c r="B4" s="88"/>
      <c r="C4" s="89" t="s">
        <v>250</v>
      </c>
      <c r="D4" s="88" t="s">
        <v>0</v>
      </c>
      <c r="E4" s="92" t="s">
        <v>23</v>
      </c>
      <c r="F4" s="92" t="s">
        <v>22</v>
      </c>
      <c r="G4" s="6" t="s">
        <v>23</v>
      </c>
      <c r="H4" s="7" t="s">
        <v>22</v>
      </c>
      <c r="I4" s="6" t="s">
        <v>23</v>
      </c>
      <c r="J4" s="7" t="s">
        <v>22</v>
      </c>
      <c r="K4" s="6" t="s">
        <v>23</v>
      </c>
      <c r="L4" s="7" t="s">
        <v>22</v>
      </c>
      <c r="M4" s="6" t="s">
        <v>23</v>
      </c>
      <c r="N4" s="7" t="s">
        <v>22</v>
      </c>
      <c r="O4" s="84" t="e">
        <f>#REF!</f>
        <v>#REF!</v>
      </c>
      <c r="P4" s="84" t="e">
        <f>#REF!</f>
        <v>#REF!</v>
      </c>
      <c r="Q4" s="84"/>
      <c r="R4" t="e">
        <f>#REF!</f>
        <v>#REF!</v>
      </c>
      <c r="S4" t="e">
        <f>#REF!</f>
        <v>#REF!</v>
      </c>
      <c r="T4" t="e">
        <f>#REF!</f>
        <v>#REF!</v>
      </c>
      <c r="U4" t="e">
        <f>#REF!</f>
        <v>#REF!</v>
      </c>
      <c r="V4" t="e">
        <f>#REF!</f>
        <v>#REF!</v>
      </c>
      <c r="W4" t="e">
        <f>#REF!</f>
        <v>#REF!</v>
      </c>
      <c r="X4" t="e">
        <f>#REF!</f>
        <v>#REF!</v>
      </c>
      <c r="Y4" t="e">
        <f>#REF!</f>
        <v>#REF!</v>
      </c>
      <c r="Z4" t="e">
        <f>#REF!</f>
        <v>#REF!</v>
      </c>
      <c r="AA4" t="e">
        <f>#REF!</f>
        <v>#REF!</v>
      </c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J4" s="124" t="s">
        <v>219</v>
      </c>
      <c r="AK4" t="s">
        <v>1095</v>
      </c>
      <c r="AL4" s="124" t="s">
        <v>263</v>
      </c>
      <c r="AN4" s="124" t="s">
        <v>271</v>
      </c>
      <c r="AO4" t="s">
        <v>266</v>
      </c>
      <c r="AW4" t="s">
        <v>1098</v>
      </c>
      <c r="AX4" t="s">
        <v>1096</v>
      </c>
      <c r="AY4" t="s">
        <v>1098</v>
      </c>
      <c r="AZ4" t="s">
        <v>1096</v>
      </c>
      <c r="BA4" t="s">
        <v>1097</v>
      </c>
      <c r="BB4" t="s">
        <v>1096</v>
      </c>
      <c r="BC4" t="s">
        <v>1099</v>
      </c>
      <c r="BD4" t="s">
        <v>1100</v>
      </c>
      <c r="BI4" t="s">
        <v>23</v>
      </c>
      <c r="BJ4" t="s">
        <v>31</v>
      </c>
      <c r="BK4" t="s">
        <v>23</v>
      </c>
    </row>
    <row r="5" spans="1:64" x14ac:dyDescent="0.35">
      <c r="A5" s="71" t="s">
        <v>19</v>
      </c>
      <c r="B5" s="72"/>
      <c r="C5" s="72" t="s">
        <v>18</v>
      </c>
      <c r="D5" s="72" t="s">
        <v>18</v>
      </c>
      <c r="E5" s="85" t="e">
        <f>#REF!</f>
        <v>#REF!</v>
      </c>
      <c r="F5" s="85" t="e">
        <f>#REF!</f>
        <v>#REF!</v>
      </c>
      <c r="G5" s="85" t="e">
        <f>#REF!</f>
        <v>#REF!</v>
      </c>
      <c r="H5" s="85" t="e">
        <f>#REF!</f>
        <v>#REF!</v>
      </c>
      <c r="I5" s="85"/>
      <c r="J5" s="85"/>
      <c r="K5" s="85"/>
      <c r="L5" s="85"/>
      <c r="M5" s="85"/>
      <c r="N5" s="85"/>
      <c r="O5" s="84"/>
      <c r="P5" s="84"/>
      <c r="Q5" s="84"/>
    </row>
    <row r="6" spans="1:64" x14ac:dyDescent="0.35">
      <c r="A6" s="3"/>
      <c r="B6" s="3"/>
      <c r="C6" s="3"/>
      <c r="D6" t="s">
        <v>262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4"/>
      <c r="P6" s="84"/>
      <c r="Q6" s="84"/>
      <c r="AL6" t="s">
        <v>262</v>
      </c>
      <c r="AT6" s="178" t="s">
        <v>258</v>
      </c>
      <c r="AU6" s="178"/>
      <c r="AY6" s="180">
        <v>90.437562449999987</v>
      </c>
      <c r="AZ6" s="180">
        <v>0</v>
      </c>
      <c r="BA6" s="180">
        <v>125.49050946666667</v>
      </c>
      <c r="BB6" s="180">
        <v>0</v>
      </c>
      <c r="BC6" s="91"/>
      <c r="BD6" s="91"/>
    </row>
    <row r="7" spans="1:64" x14ac:dyDescent="0.35">
      <c r="A7" s="3"/>
      <c r="B7" s="3"/>
      <c r="C7" s="3"/>
      <c r="D7" t="s">
        <v>224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4"/>
      <c r="P7" s="84"/>
      <c r="Q7" s="84"/>
      <c r="AJ7">
        <f>'Functional expression summary'!G53</f>
        <v>1</v>
      </c>
      <c r="AK7">
        <f>'Functional expression summary'!H53</f>
        <v>11.831831796947</v>
      </c>
      <c r="AL7" t="s">
        <v>224</v>
      </c>
      <c r="AO7" t="s">
        <v>224</v>
      </c>
      <c r="AT7" s="178"/>
      <c r="AU7" s="178"/>
      <c r="BC7" s="91"/>
      <c r="BD7" s="91"/>
    </row>
    <row r="8" spans="1:64" x14ac:dyDescent="0.35">
      <c r="A8" s="3"/>
      <c r="B8" s="3"/>
      <c r="C8" s="3" t="s">
        <v>1105</v>
      </c>
      <c r="D8" t="s">
        <v>260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4"/>
      <c r="P8" s="84"/>
      <c r="Q8" s="84"/>
      <c r="AJ8">
        <f>'Functional expression summary'!G54</f>
        <v>28.292092028556389</v>
      </c>
      <c r="AK8">
        <f>'Functional expression summary'!H54</f>
        <v>11.68685821885405</v>
      </c>
      <c r="AL8" t="s">
        <v>260</v>
      </c>
      <c r="AM8" t="s">
        <v>261</v>
      </c>
      <c r="AO8" t="s">
        <v>231</v>
      </c>
    </row>
    <row r="9" spans="1:64" x14ac:dyDescent="0.35">
      <c r="A9" s="3"/>
      <c r="B9" s="3"/>
      <c r="C9" s="3"/>
      <c r="D9" t="s">
        <v>251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4"/>
      <c r="P9" s="84"/>
      <c r="Q9" s="84"/>
      <c r="AJ9">
        <f>'Functional expression summary'!G56</f>
        <v>157.33793763762776</v>
      </c>
      <c r="AK9">
        <f>'Functional expression summary'!H56</f>
        <v>34.103418003619325</v>
      </c>
      <c r="AL9" t="s">
        <v>251</v>
      </c>
      <c r="AO9" t="s">
        <v>232</v>
      </c>
    </row>
    <row r="10" spans="1:64" x14ac:dyDescent="0.35">
      <c r="A10" s="3"/>
      <c r="B10" s="3"/>
      <c r="C10" s="3"/>
      <c r="D10" t="s">
        <v>252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4"/>
      <c r="P10" s="84"/>
      <c r="Q10" s="84"/>
      <c r="AJ10">
        <f>'Functional expression summary'!G57</f>
        <v>173.74474439728911</v>
      </c>
      <c r="AK10">
        <f>'Functional expression summary'!H57</f>
        <v>10.032202675065379</v>
      </c>
      <c r="AL10" t="s">
        <v>252</v>
      </c>
      <c r="AO10" t="s">
        <v>228</v>
      </c>
      <c r="AT10" s="22" t="s">
        <v>74</v>
      </c>
      <c r="AU10" s="22"/>
      <c r="AY10" s="179">
        <v>848.51148853333336</v>
      </c>
      <c r="AZ10" s="179">
        <v>4.5860253673895768</v>
      </c>
      <c r="BA10" s="179">
        <v>1755.3326673333333</v>
      </c>
      <c r="BB10" s="179">
        <v>1.5981438854741521</v>
      </c>
      <c r="BC10" s="91"/>
      <c r="BD10" s="91"/>
      <c r="BL10" t="s">
        <v>1101</v>
      </c>
    </row>
    <row r="11" spans="1:64" x14ac:dyDescent="0.35">
      <c r="A11" s="3"/>
      <c r="B11" s="3"/>
      <c r="C11" s="3"/>
      <c r="D11" t="s">
        <v>253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4"/>
      <c r="P11" s="84"/>
      <c r="Q11" s="84"/>
      <c r="AJ11">
        <f>'Functional expression summary'!G59</f>
        <v>656.16796672917474</v>
      </c>
      <c r="AK11">
        <f>'Functional expression summary'!H59</f>
        <v>86.94900062247541</v>
      </c>
      <c r="AL11" t="s">
        <v>253</v>
      </c>
      <c r="AO11" t="s">
        <v>229</v>
      </c>
      <c r="AT11" s="178" t="s">
        <v>67</v>
      </c>
      <c r="AU11" s="178"/>
      <c r="AY11" s="180">
        <v>595.32467533333329</v>
      </c>
      <c r="AZ11" s="180">
        <v>4.059846781155751</v>
      </c>
      <c r="BA11" s="180">
        <v>1556.8591406666667</v>
      </c>
      <c r="BB11" s="180">
        <v>2.3921372592720069</v>
      </c>
      <c r="BC11" s="91"/>
      <c r="BD11" s="91"/>
      <c r="BL11" t="s">
        <v>1102</v>
      </c>
    </row>
    <row r="12" spans="1:64" x14ac:dyDescent="0.35">
      <c r="A12" s="3"/>
      <c r="B12" s="3"/>
      <c r="C12" s="3"/>
      <c r="D12" t="s">
        <v>254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4"/>
      <c r="P12" s="84"/>
      <c r="Q12" s="84"/>
      <c r="AJ12">
        <f>'Functional expression summary'!G60</f>
        <v>5595.8788676152562</v>
      </c>
      <c r="AK12">
        <f>'Functional expression summary'!H60</f>
        <v>432.25660086765402</v>
      </c>
      <c r="AL12" t="s">
        <v>254</v>
      </c>
      <c r="AO12" t="s">
        <v>63</v>
      </c>
      <c r="BC12" s="91"/>
      <c r="BD12" s="91"/>
    </row>
    <row r="13" spans="1:64" x14ac:dyDescent="0.35">
      <c r="A13" s="3"/>
      <c r="B13" s="3"/>
      <c r="C13" s="3"/>
      <c r="D13" t="s">
        <v>255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4"/>
      <c r="P13" s="84"/>
      <c r="Q13" s="84"/>
      <c r="AJ13">
        <f>'Functional expression summary'!G58</f>
        <v>251.99259207461506</v>
      </c>
      <c r="AK13">
        <f>'Functional expression summary'!H58</f>
        <v>26.829952282597688</v>
      </c>
      <c r="AL13" t="s">
        <v>255</v>
      </c>
      <c r="AO13" t="s">
        <v>2</v>
      </c>
      <c r="BC13" s="91"/>
      <c r="BD13" s="91"/>
    </row>
    <row r="14" spans="1:64" x14ac:dyDescent="0.35">
      <c r="A14" s="3"/>
      <c r="B14" s="3"/>
      <c r="C14" s="3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4"/>
      <c r="P14" s="84"/>
      <c r="Q14" s="84"/>
      <c r="BC14" s="91"/>
      <c r="BD14" s="91"/>
    </row>
    <row r="15" spans="1:64" x14ac:dyDescent="0.35">
      <c r="A15" s="73" t="s">
        <v>16</v>
      </c>
      <c r="B15" s="3"/>
      <c r="C15" s="3" t="s">
        <v>1104</v>
      </c>
      <c r="D15" t="s">
        <v>256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4"/>
      <c r="P15" s="84"/>
      <c r="Q15" s="84"/>
      <c r="R15" s="86">
        <v>47</v>
      </c>
      <c r="AJ15">
        <f>'Functional expression summary'!G55</f>
        <v>240.08102694159317</v>
      </c>
      <c r="AK15">
        <f>'Functional expression summary'!H55</f>
        <v>10.26673332347079</v>
      </c>
      <c r="AL15" t="s">
        <v>256</v>
      </c>
      <c r="AN15" s="127" t="s">
        <v>2</v>
      </c>
      <c r="AO15" s="126" t="s">
        <v>226</v>
      </c>
      <c r="AT15" s="178" t="s">
        <v>255</v>
      </c>
      <c r="AU15" s="178"/>
      <c r="AY15" s="180">
        <v>7.8161838156666663</v>
      </c>
      <c r="AZ15" s="180">
        <v>0</v>
      </c>
      <c r="BA15" s="180"/>
      <c r="BB15" s="180"/>
      <c r="BC15" s="91">
        <f t="shared" ref="BC15:BC44" si="0">AVERAGE(AW15,AY15)</f>
        <v>7.8161838156666663</v>
      </c>
      <c r="BD15" s="91">
        <f t="shared" ref="BD15:BD44" si="1">AVERAGE(AX15,AZ15)</f>
        <v>0</v>
      </c>
    </row>
    <row r="16" spans="1:64" x14ac:dyDescent="0.35">
      <c r="A16" s="73" t="s">
        <v>16</v>
      </c>
      <c r="B16" s="3"/>
      <c r="C16" s="3"/>
      <c r="D16" t="s">
        <v>258</v>
      </c>
      <c r="E16" s="85" t="e">
        <f>#REF!</f>
        <v>#REF!</v>
      </c>
      <c r="F16" s="85" t="e">
        <f>#REF!</f>
        <v>#REF!</v>
      </c>
      <c r="G16" s="85" t="e">
        <f>#REF!</f>
        <v>#REF!</v>
      </c>
      <c r="H16" s="85" t="e">
        <f>#REF!</f>
        <v>#REF!</v>
      </c>
      <c r="I16" s="85" t="e">
        <f>#REF!</f>
        <v>#REF!</v>
      </c>
      <c r="J16" s="85" t="e">
        <f>#REF!</f>
        <v>#REF!</v>
      </c>
      <c r="K16" s="85" t="e">
        <f>#REF!</f>
        <v>#REF!</v>
      </c>
      <c r="L16" s="85" t="e">
        <f>#REF!</f>
        <v>#REF!</v>
      </c>
      <c r="M16" s="85" t="e">
        <f>#REF!</f>
        <v>#REF!</v>
      </c>
      <c r="N16" s="85"/>
      <c r="O16" s="84" t="e">
        <f>#REF!</f>
        <v>#REF!</v>
      </c>
      <c r="P16" s="84" t="e">
        <f>#REF!</f>
        <v>#REF!</v>
      </c>
      <c r="Q16" s="84" t="e">
        <f>M16*O16</f>
        <v>#REF!</v>
      </c>
      <c r="R16" t="e">
        <f>#REF!</f>
        <v>#REF!</v>
      </c>
      <c r="S16" t="e">
        <f>#REF!</f>
        <v>#REF!</v>
      </c>
      <c r="T16" t="e">
        <f>#REF!</f>
        <v>#REF!</v>
      </c>
      <c r="U16" t="e">
        <f>#REF!</f>
        <v>#REF!</v>
      </c>
      <c r="V16" t="e">
        <f>#REF!</f>
        <v>#REF!</v>
      </c>
      <c r="W16" t="e">
        <f>#REF!</f>
        <v>#REF!</v>
      </c>
      <c r="X16" t="e">
        <f>#REF!</f>
        <v>#REF!</v>
      </c>
      <c r="Y16" t="e">
        <f>#REF!</f>
        <v>#REF!</v>
      </c>
      <c r="Z16" t="e">
        <f>#REF!</f>
        <v>#REF!</v>
      </c>
      <c r="AA16" t="e">
        <f>#REF!</f>
        <v>#REF!</v>
      </c>
      <c r="AB16" t="e">
        <f>#REF!</f>
        <v>#REF!</v>
      </c>
      <c r="AC16" t="e">
        <f>#REF!</f>
        <v>#REF!</v>
      </c>
      <c r="AD16" t="e">
        <f>#REF!</f>
        <v>#REF!</v>
      </c>
      <c r="AE16" t="e">
        <f>#REF!</f>
        <v>#REF!</v>
      </c>
      <c r="AF16" t="e">
        <f>#REF!</f>
        <v>#REF!</v>
      </c>
      <c r="AG16" t="e">
        <f>#REF!</f>
        <v>#REF!</v>
      </c>
      <c r="AJ16">
        <f>'Functional expression summary'!G61</f>
        <v>4765.7965537137552</v>
      </c>
      <c r="AK16">
        <f>'Functional expression summary'!H61</f>
        <v>117.10301558321183</v>
      </c>
      <c r="AL16" t="s">
        <v>258</v>
      </c>
      <c r="AN16" s="131" t="s">
        <v>65</v>
      </c>
      <c r="AO16" s="130" t="s">
        <v>65</v>
      </c>
      <c r="AT16" s="178" t="s">
        <v>258</v>
      </c>
      <c r="AU16" s="178"/>
      <c r="AY16" s="180">
        <v>595.32467533333329</v>
      </c>
      <c r="AZ16" s="180">
        <v>4.059846781155751</v>
      </c>
      <c r="BA16" s="180"/>
      <c r="BB16" s="180"/>
      <c r="BC16" s="91">
        <f t="shared" si="0"/>
        <v>595.32467533333329</v>
      </c>
      <c r="BD16" s="91">
        <f t="shared" si="1"/>
        <v>4.059846781155751</v>
      </c>
      <c r="BI16">
        <v>443.2804414281045</v>
      </c>
      <c r="BJ16">
        <v>7.4938148939507636</v>
      </c>
      <c r="BK16">
        <v>52.761333333333333</v>
      </c>
    </row>
    <row r="17" spans="1:63" x14ac:dyDescent="0.35">
      <c r="A17" s="73" t="s">
        <v>16</v>
      </c>
      <c r="B17" s="3"/>
      <c r="C17" s="3"/>
      <c r="D17" t="s">
        <v>4</v>
      </c>
      <c r="E17" s="85" t="e">
        <f>#REF!</f>
        <v>#REF!</v>
      </c>
      <c r="F17" s="85" t="e">
        <f>#REF!</f>
        <v>#REF!</v>
      </c>
      <c r="G17" s="85" t="e">
        <f>#REF!</f>
        <v>#REF!</v>
      </c>
      <c r="H17" s="85" t="e">
        <f>#REF!</f>
        <v>#REF!</v>
      </c>
      <c r="I17" s="85" t="e">
        <f>#REF!</f>
        <v>#REF!</v>
      </c>
      <c r="J17" s="85" t="e">
        <f>#REF!</f>
        <v>#REF!</v>
      </c>
      <c r="K17" s="85" t="e">
        <f>#REF!</f>
        <v>#REF!</v>
      </c>
      <c r="L17" s="85" t="e">
        <f>#REF!</f>
        <v>#REF!</v>
      </c>
      <c r="M17" s="85" t="e">
        <f>#REF!</f>
        <v>#REF!</v>
      </c>
      <c r="N17" s="85"/>
      <c r="O17" s="84" t="e">
        <f>#REF!</f>
        <v>#REF!</v>
      </c>
      <c r="P17" s="84" t="e">
        <f>#REF!</f>
        <v>#REF!</v>
      </c>
      <c r="Q17" s="84" t="e">
        <f>M17*O17</f>
        <v>#REF!</v>
      </c>
      <c r="R17" t="e">
        <f>#REF!</f>
        <v>#REF!</v>
      </c>
      <c r="S17" t="e">
        <f>#REF!</f>
        <v>#REF!</v>
      </c>
      <c r="T17" t="e">
        <f>#REF!</f>
        <v>#REF!</v>
      </c>
      <c r="U17" t="e">
        <f>#REF!</f>
        <v>#REF!</v>
      </c>
      <c r="V17" t="e">
        <f>#REF!</f>
        <v>#REF!</v>
      </c>
      <c r="W17" t="e">
        <f>#REF!</f>
        <v>#REF!</v>
      </c>
      <c r="X17" t="e">
        <f>#REF!</f>
        <v>#REF!</v>
      </c>
      <c r="Y17" t="e">
        <f>#REF!</f>
        <v>#REF!</v>
      </c>
      <c r="Z17" t="e">
        <f>#REF!</f>
        <v>#REF!</v>
      </c>
      <c r="AA17" t="e">
        <f>#REF!</f>
        <v>#REF!</v>
      </c>
      <c r="AB17" t="e">
        <f>#REF!</f>
        <v>#REF!</v>
      </c>
      <c r="AC17" t="e">
        <f>#REF!</f>
        <v>#REF!</v>
      </c>
      <c r="AD17" t="e">
        <f>#REF!</f>
        <v>#REF!</v>
      </c>
      <c r="AE17" t="e">
        <f>#REF!</f>
        <v>#REF!</v>
      </c>
      <c r="AF17" t="e">
        <f>#REF!</f>
        <v>#REF!</v>
      </c>
      <c r="AG17" t="e">
        <f>#REF!</f>
        <v>#REF!</v>
      </c>
      <c r="AJ17">
        <f>'Functional expression summary'!G63</f>
        <v>8724.8322147651015</v>
      </c>
      <c r="AK17">
        <f>'Functional expression summary'!H63</f>
        <v>39.513488616923283</v>
      </c>
      <c r="AL17" t="s">
        <v>4</v>
      </c>
      <c r="AN17" s="3" t="s">
        <v>4</v>
      </c>
      <c r="AO17" t="s">
        <v>4</v>
      </c>
      <c r="AT17" s="22" t="s">
        <v>4</v>
      </c>
      <c r="AU17" s="22" t="s">
        <v>47</v>
      </c>
      <c r="AV17" s="22"/>
      <c r="AW17" s="181">
        <v>3564.4675320000001</v>
      </c>
      <c r="AX17" s="182">
        <v>92.707240319449753</v>
      </c>
      <c r="AY17" s="179">
        <v>2717.2027973333334</v>
      </c>
      <c r="AZ17" s="179">
        <v>93.324059437483086</v>
      </c>
      <c r="BA17" s="179"/>
      <c r="BB17" s="179"/>
      <c r="BC17" s="91">
        <f t="shared" si="0"/>
        <v>3140.835164666667</v>
      </c>
      <c r="BD17" s="91">
        <f t="shared" si="1"/>
        <v>93.015649878466419</v>
      </c>
      <c r="BI17">
        <v>565.65435282813735</v>
      </c>
      <c r="BJ17">
        <v>12.22944953195076</v>
      </c>
      <c r="BK17">
        <v>51.225666666666662</v>
      </c>
    </row>
    <row r="18" spans="1:63" x14ac:dyDescent="0.35">
      <c r="A18" s="73" t="s">
        <v>16</v>
      </c>
      <c r="B18" s="3"/>
      <c r="C18" s="3"/>
      <c r="D18" t="s">
        <v>5</v>
      </c>
      <c r="E18" s="85" t="e">
        <f>#REF!</f>
        <v>#REF!</v>
      </c>
      <c r="F18" s="85" t="e">
        <f>#REF!</f>
        <v>#REF!</v>
      </c>
      <c r="G18" s="85" t="e">
        <f>#REF!</f>
        <v>#REF!</v>
      </c>
      <c r="H18" s="85" t="e">
        <f>#REF!</f>
        <v>#REF!</v>
      </c>
      <c r="I18" s="85" t="e">
        <f>#REF!</f>
        <v>#REF!</v>
      </c>
      <c r="J18" s="85" t="e">
        <f>#REF!</f>
        <v>#REF!</v>
      </c>
      <c r="K18" s="85" t="e">
        <f>#REF!</f>
        <v>#REF!</v>
      </c>
      <c r="L18" s="85" t="e">
        <f>#REF!</f>
        <v>#REF!</v>
      </c>
      <c r="M18" s="85" t="e">
        <f>#REF!</f>
        <v>#REF!</v>
      </c>
      <c r="N18" s="85"/>
      <c r="O18" s="84" t="e">
        <f>#REF!</f>
        <v>#REF!</v>
      </c>
      <c r="P18" s="84" t="e">
        <f>#REF!</f>
        <v>#REF!</v>
      </c>
      <c r="Q18" s="84" t="e">
        <f>M18*O18</f>
        <v>#REF!</v>
      </c>
      <c r="R18" t="e">
        <f>#REF!</f>
        <v>#REF!</v>
      </c>
      <c r="S18" t="e">
        <f>#REF!</f>
        <v>#REF!</v>
      </c>
      <c r="T18" t="e">
        <f>#REF!</f>
        <v>#REF!</v>
      </c>
      <c r="U18" t="e">
        <f>#REF!</f>
        <v>#REF!</v>
      </c>
      <c r="V18" t="e">
        <f>#REF!</f>
        <v>#REF!</v>
      </c>
      <c r="W18" t="e">
        <f>#REF!</f>
        <v>#REF!</v>
      </c>
      <c r="X18" t="e">
        <f>#REF!</f>
        <v>#REF!</v>
      </c>
      <c r="Y18" t="e">
        <f>#REF!</f>
        <v>#REF!</v>
      </c>
      <c r="Z18" t="e">
        <f>#REF!</f>
        <v>#REF!</v>
      </c>
      <c r="AA18" t="e">
        <f>#REF!</f>
        <v>#REF!</v>
      </c>
      <c r="AB18" t="e">
        <f>#REF!</f>
        <v>#REF!</v>
      </c>
      <c r="AC18" t="e">
        <f>#REF!</f>
        <v>#REF!</v>
      </c>
      <c r="AD18" t="e">
        <f>#REF!</f>
        <v>#REF!</v>
      </c>
      <c r="AE18" t="e">
        <f>#REF!</f>
        <v>#REF!</v>
      </c>
      <c r="AF18" t="e">
        <f>#REF!</f>
        <v>#REF!</v>
      </c>
      <c r="AG18" t="e">
        <f>#REF!</f>
        <v>#REF!</v>
      </c>
      <c r="AJ18">
        <f>'Functional expression summary'!G65</f>
        <v>8461.6396894328209</v>
      </c>
      <c r="AK18">
        <f>'Functional expression summary'!H65</f>
        <v>51.842071325174366</v>
      </c>
      <c r="AL18" t="s">
        <v>5</v>
      </c>
      <c r="AN18" s="3" t="s">
        <v>5</v>
      </c>
      <c r="AO18" t="s">
        <v>5</v>
      </c>
      <c r="AT18" s="178" t="s">
        <v>5</v>
      </c>
      <c r="AU18" s="178" t="s">
        <v>52</v>
      </c>
      <c r="AV18" s="178"/>
      <c r="AW18" s="183">
        <v>3787.0129870000001</v>
      </c>
      <c r="AX18" s="184">
        <v>100.64197530041372</v>
      </c>
      <c r="AY18" s="180">
        <v>2634.1978020000001</v>
      </c>
      <c r="AZ18" s="180">
        <v>92.688554652171135</v>
      </c>
      <c r="BA18" s="180"/>
      <c r="BB18" s="180"/>
      <c r="BC18" s="91">
        <f t="shared" si="0"/>
        <v>3210.6053945000003</v>
      </c>
      <c r="BD18" s="91">
        <f t="shared" si="1"/>
        <v>96.665264976292434</v>
      </c>
    </row>
    <row r="19" spans="1:63" x14ac:dyDescent="0.35">
      <c r="A19" s="73" t="s">
        <v>16</v>
      </c>
      <c r="B19" s="3"/>
      <c r="C19" s="3"/>
      <c r="D19" t="s">
        <v>6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4"/>
      <c r="P19" s="84"/>
      <c r="Q19" s="84"/>
      <c r="AJ19">
        <f>'Functional expression summary'!G66</f>
        <v>8311.8217309295032</v>
      </c>
      <c r="AK19">
        <f>'Functional expression summary'!H66</f>
        <v>70.596597905349398</v>
      </c>
      <c r="AL19" t="s">
        <v>6</v>
      </c>
      <c r="AN19" s="3" t="s">
        <v>6</v>
      </c>
      <c r="AO19" t="s">
        <v>6</v>
      </c>
      <c r="AT19" s="22" t="s">
        <v>6</v>
      </c>
      <c r="AU19" s="22" t="s">
        <v>53</v>
      </c>
      <c r="AV19" s="22"/>
      <c r="AW19" s="181">
        <v>4574.3376619999999</v>
      </c>
      <c r="AX19" s="182">
        <v>57.318070324822465</v>
      </c>
      <c r="AY19" s="179">
        <v>4067.8681316666666</v>
      </c>
      <c r="AZ19" s="179">
        <v>13.58794824975565</v>
      </c>
      <c r="BA19" s="179"/>
      <c r="BB19" s="179"/>
      <c r="BC19" s="91">
        <f t="shared" si="0"/>
        <v>4321.102896833333</v>
      </c>
      <c r="BD19" s="91">
        <f t="shared" si="1"/>
        <v>35.453009287289056</v>
      </c>
      <c r="BI19">
        <v>566.80911372783885</v>
      </c>
      <c r="BJ19">
        <v>32.061991264445943</v>
      </c>
      <c r="BK19">
        <v>48.741666666666667</v>
      </c>
    </row>
    <row r="20" spans="1:63" x14ac:dyDescent="0.35">
      <c r="A20" s="73" t="s">
        <v>16</v>
      </c>
      <c r="B20" s="3"/>
      <c r="C20" s="3"/>
      <c r="D20" t="s">
        <v>7</v>
      </c>
      <c r="E20" s="85" t="e">
        <f>#REF!</f>
        <v>#REF!</v>
      </c>
      <c r="F20" s="85" t="e">
        <f>#REF!</f>
        <v>#REF!</v>
      </c>
      <c r="G20" s="85" t="e">
        <f>#REF!</f>
        <v>#REF!</v>
      </c>
      <c r="H20" s="85" t="e">
        <f>#REF!</f>
        <v>#REF!</v>
      </c>
      <c r="I20" s="85" t="e">
        <f>#REF!</f>
        <v>#REF!</v>
      </c>
      <c r="J20" s="85" t="e">
        <f>#REF!</f>
        <v>#REF!</v>
      </c>
      <c r="K20" s="85" t="e">
        <f>#REF!</f>
        <v>#REF!</v>
      </c>
      <c r="L20" s="85" t="e">
        <f>#REF!</f>
        <v>#REF!</v>
      </c>
      <c r="M20" s="85" t="e">
        <f>#REF!</f>
        <v>#REF!</v>
      </c>
      <c r="N20" s="85"/>
      <c r="O20" s="84" t="e">
        <f>#REF!</f>
        <v>#REF!</v>
      </c>
      <c r="P20" s="84" t="e">
        <f>#REF!</f>
        <v>#REF!</v>
      </c>
      <c r="Q20" s="84" t="e">
        <f>M20*O20</f>
        <v>#REF!</v>
      </c>
      <c r="R20" t="e">
        <f>#REF!</f>
        <v>#REF!</v>
      </c>
      <c r="S20" t="e">
        <f>#REF!</f>
        <v>#REF!</v>
      </c>
      <c r="T20" t="e">
        <f>#REF!</f>
        <v>#REF!</v>
      </c>
      <c r="U20" t="e">
        <f>#REF!</f>
        <v>#REF!</v>
      </c>
      <c r="V20" t="e">
        <f>#REF!</f>
        <v>#REF!</v>
      </c>
      <c r="W20" t="e">
        <f>#REF!</f>
        <v>#REF!</v>
      </c>
      <c r="X20" t="e">
        <f>#REF!</f>
        <v>#REF!</v>
      </c>
      <c r="Y20" t="e">
        <f>#REF!</f>
        <v>#REF!</v>
      </c>
      <c r="Z20" t="e">
        <f>#REF!</f>
        <v>#REF!</v>
      </c>
      <c r="AA20" t="e">
        <f>#REF!</f>
        <v>#REF!</v>
      </c>
      <c r="AB20" t="e">
        <f>#REF!</f>
        <v>#REF!</v>
      </c>
      <c r="AC20" t="e">
        <f>#REF!</f>
        <v>#REF!</v>
      </c>
      <c r="AD20" t="e">
        <f>#REF!</f>
        <v>#REF!</v>
      </c>
      <c r="AE20" t="e">
        <f>#REF!</f>
        <v>#REF!</v>
      </c>
      <c r="AF20" t="e">
        <f>#REF!</f>
        <v>#REF!</v>
      </c>
      <c r="AG20" t="e">
        <f>#REF!</f>
        <v>#REF!</v>
      </c>
      <c r="AJ20">
        <f>'Functional expression summary'!G62</f>
        <v>12067.377286485063</v>
      </c>
      <c r="AK20">
        <f>'Functional expression summary'!H62</f>
        <v>167.12725358599815</v>
      </c>
      <c r="AL20" t="s">
        <v>7</v>
      </c>
      <c r="AN20" s="3" t="s">
        <v>7</v>
      </c>
      <c r="AO20" t="s">
        <v>7</v>
      </c>
      <c r="AT20" s="178" t="s">
        <v>7</v>
      </c>
      <c r="AU20" s="178" t="s">
        <v>46</v>
      </c>
      <c r="AV20" s="178"/>
      <c r="AW20" s="183">
        <v>4662.2337660000003</v>
      </c>
      <c r="AX20" s="184">
        <v>98.836742885019888</v>
      </c>
      <c r="BC20" s="91">
        <f t="shared" si="0"/>
        <v>4662.2337660000003</v>
      </c>
      <c r="BD20" s="188">
        <f t="shared" si="1"/>
        <v>98.836742885019888</v>
      </c>
      <c r="BI20">
        <v>1364.9776206000997</v>
      </c>
      <c r="BJ20">
        <v>43.067396530431374</v>
      </c>
      <c r="BK20">
        <v>49.17499999999999</v>
      </c>
    </row>
    <row r="21" spans="1:63" x14ac:dyDescent="0.35">
      <c r="A21" s="73" t="s">
        <v>16</v>
      </c>
      <c r="B21" s="3"/>
      <c r="C21" s="3"/>
      <c r="D21" t="s">
        <v>8</v>
      </c>
      <c r="E21" s="85" t="e">
        <f>#REF!</f>
        <v>#REF!</v>
      </c>
      <c r="F21" s="85" t="e">
        <f>#REF!</f>
        <v>#REF!</v>
      </c>
      <c r="G21" s="85" t="e">
        <f>#REF!</f>
        <v>#REF!</v>
      </c>
      <c r="H21" s="85" t="e">
        <f>#REF!</f>
        <v>#REF!</v>
      </c>
      <c r="I21" s="85" t="e">
        <f>#REF!</f>
        <v>#REF!</v>
      </c>
      <c r="J21" s="85" t="e">
        <f>#REF!</f>
        <v>#REF!</v>
      </c>
      <c r="K21" s="85" t="e">
        <f>#REF!</f>
        <v>#REF!</v>
      </c>
      <c r="L21" s="85" t="e">
        <f>#REF!</f>
        <v>#REF!</v>
      </c>
      <c r="M21" s="85" t="e">
        <f>#REF!</f>
        <v>#REF!</v>
      </c>
      <c r="N21" s="85"/>
      <c r="O21" s="84" t="e">
        <f>#REF!</f>
        <v>#REF!</v>
      </c>
      <c r="P21" s="84" t="e">
        <f>#REF!</f>
        <v>#REF!</v>
      </c>
      <c r="Q21" s="84" t="e">
        <f t="shared" ref="Q21:Q23" si="2">M21*O21</f>
        <v>#REF!</v>
      </c>
      <c r="R21" t="e">
        <f>#REF!</f>
        <v>#REF!</v>
      </c>
      <c r="S21" t="e">
        <f>#REF!</f>
        <v>#REF!</v>
      </c>
      <c r="T21" t="e">
        <f>#REF!</f>
        <v>#REF!</v>
      </c>
      <c r="U21" t="e">
        <f>#REF!</f>
        <v>#REF!</v>
      </c>
      <c r="V21" t="e">
        <f>#REF!</f>
        <v>#REF!</v>
      </c>
      <c r="W21" t="e">
        <f>#REF!</f>
        <v>#REF!</v>
      </c>
      <c r="X21" t="e">
        <f>#REF!</f>
        <v>#REF!</v>
      </c>
      <c r="Y21" t="e">
        <f>#REF!</f>
        <v>#REF!</v>
      </c>
      <c r="Z21" t="e">
        <f>#REF!</f>
        <v>#REF!</v>
      </c>
      <c r="AA21" t="e">
        <f>#REF!</f>
        <v>#REF!</v>
      </c>
      <c r="AB21" t="e">
        <f>#REF!</f>
        <v>#REF!</v>
      </c>
      <c r="AC21" t="e">
        <f>#REF!</f>
        <v>#REF!</v>
      </c>
      <c r="AD21" t="e">
        <f>#REF!</f>
        <v>#REF!</v>
      </c>
      <c r="AE21" t="e">
        <f>#REF!</f>
        <v>#REF!</v>
      </c>
      <c r="AF21" t="e">
        <f>#REF!</f>
        <v>#REF!</v>
      </c>
      <c r="AG21" t="e">
        <f>#REF!</f>
        <v>#REF!</v>
      </c>
      <c r="AJ21">
        <f>'Functional expression summary'!G64</f>
        <v>14080.800105277011</v>
      </c>
      <c r="AK21">
        <f>'Functional expression summary'!H64</f>
        <v>1.7474746677194366</v>
      </c>
      <c r="AL21" t="s">
        <v>8</v>
      </c>
      <c r="AN21" s="3" t="s">
        <v>8</v>
      </c>
      <c r="AO21" t="s">
        <v>8</v>
      </c>
      <c r="AT21" s="22" t="s">
        <v>8</v>
      </c>
      <c r="AU21" s="22" t="s">
        <v>49</v>
      </c>
      <c r="AV21" s="22"/>
      <c r="AW21" s="181">
        <v>4783.7922079999998</v>
      </c>
      <c r="AX21" s="182">
        <v>92.963252533480443</v>
      </c>
      <c r="BC21" s="91">
        <f t="shared" si="0"/>
        <v>4783.7922079999998</v>
      </c>
      <c r="BD21" s="189">
        <f t="shared" si="1"/>
        <v>92.963252533480443</v>
      </c>
      <c r="BI21">
        <v>695.95908317001022</v>
      </c>
      <c r="BJ21">
        <v>15.877166265407929</v>
      </c>
      <c r="BK21">
        <v>50.176333333333332</v>
      </c>
    </row>
    <row r="22" spans="1:63" x14ac:dyDescent="0.35">
      <c r="A22" s="73" t="s">
        <v>16</v>
      </c>
      <c r="B22" s="3"/>
      <c r="C22" s="3"/>
      <c r="D22" t="s">
        <v>9</v>
      </c>
      <c r="E22" s="85" t="e">
        <f>#REF!</f>
        <v>#REF!</v>
      </c>
      <c r="F22" s="85" t="e">
        <f>#REF!</f>
        <v>#REF!</v>
      </c>
      <c r="G22" s="85" t="e">
        <f>#REF!</f>
        <v>#REF!</v>
      </c>
      <c r="H22" s="85" t="e">
        <f>#REF!</f>
        <v>#REF!</v>
      </c>
      <c r="I22" s="85" t="e">
        <f>#REF!</f>
        <v>#REF!</v>
      </c>
      <c r="J22" s="85" t="e">
        <f>#REF!</f>
        <v>#REF!</v>
      </c>
      <c r="K22" s="85" t="e">
        <f>#REF!</f>
        <v>#REF!</v>
      </c>
      <c r="L22" s="85" t="e">
        <f>#REF!</f>
        <v>#REF!</v>
      </c>
      <c r="M22" s="85" t="e">
        <f>#REF!</f>
        <v>#REF!</v>
      </c>
      <c r="N22" s="85"/>
      <c r="O22" s="84" t="e">
        <f>#REF!</f>
        <v>#REF!</v>
      </c>
      <c r="P22" s="84" t="e">
        <f>#REF!</f>
        <v>#REF!</v>
      </c>
      <c r="Q22" s="84" t="e">
        <f t="shared" si="2"/>
        <v>#REF!</v>
      </c>
      <c r="R22" t="e">
        <f>#REF!</f>
        <v>#REF!</v>
      </c>
      <c r="S22" t="e">
        <f>#REF!</f>
        <v>#REF!</v>
      </c>
      <c r="T22" t="e">
        <f>#REF!</f>
        <v>#REF!</v>
      </c>
      <c r="U22" t="e">
        <f>#REF!</f>
        <v>#REF!</v>
      </c>
      <c r="V22" t="e">
        <f>#REF!</f>
        <v>#REF!</v>
      </c>
      <c r="W22" t="e">
        <f>#REF!</f>
        <v>#REF!</v>
      </c>
      <c r="X22" t="e">
        <f>#REF!</f>
        <v>#REF!</v>
      </c>
      <c r="Y22" t="e">
        <f>#REF!</f>
        <v>#REF!</v>
      </c>
      <c r="Z22" t="e">
        <f>#REF!</f>
        <v>#REF!</v>
      </c>
      <c r="AA22" t="e">
        <f>#REF!</f>
        <v>#REF!</v>
      </c>
      <c r="AB22" t="e">
        <f>#REF!</f>
        <v>#REF!</v>
      </c>
      <c r="AC22" t="e">
        <f>#REF!</f>
        <v>#REF!</v>
      </c>
      <c r="AD22" t="e">
        <f>#REF!</f>
        <v>#REF!</v>
      </c>
      <c r="AJ22">
        <f>'Functional expression summary'!G67</f>
        <v>17633.899197262799</v>
      </c>
      <c r="AK22">
        <f>'Functional expression summary'!H67</f>
        <v>196.07843137254903</v>
      </c>
      <c r="AL22" t="s">
        <v>9</v>
      </c>
      <c r="AN22" s="3" t="s">
        <v>9</v>
      </c>
      <c r="AO22" t="s">
        <v>9</v>
      </c>
      <c r="AT22" s="22" t="s">
        <v>9</v>
      </c>
      <c r="AU22" s="22" t="s">
        <v>54</v>
      </c>
      <c r="AV22" s="22" t="s">
        <v>55</v>
      </c>
      <c r="AW22" s="181">
        <v>5688.9350649999997</v>
      </c>
      <c r="AX22" s="182">
        <v>84.056541749259708</v>
      </c>
      <c r="BC22" s="91">
        <f t="shared" si="0"/>
        <v>5688.9350649999997</v>
      </c>
      <c r="BD22" s="91">
        <f t="shared" si="1"/>
        <v>84.056541749259708</v>
      </c>
      <c r="BI22">
        <v>1174.1898684468879</v>
      </c>
      <c r="BJ22">
        <v>45.25730661843096</v>
      </c>
    </row>
    <row r="23" spans="1:63" x14ac:dyDescent="0.35">
      <c r="A23" s="73" t="s">
        <v>16</v>
      </c>
      <c r="B23" s="3"/>
      <c r="C23" s="3"/>
      <c r="D23" t="s">
        <v>10</v>
      </c>
      <c r="E23" s="85" t="e">
        <f>#REF!</f>
        <v>#REF!</v>
      </c>
      <c r="F23" s="85" t="e">
        <f>#REF!</f>
        <v>#REF!</v>
      </c>
      <c r="G23" s="85" t="e">
        <f>#REF!</f>
        <v>#REF!</v>
      </c>
      <c r="H23" s="85" t="e">
        <f>#REF!</f>
        <v>#REF!</v>
      </c>
      <c r="I23" s="85" t="e">
        <f>#REF!</f>
        <v>#REF!</v>
      </c>
      <c r="J23" s="85" t="e">
        <f>#REF!</f>
        <v>#REF!</v>
      </c>
      <c r="K23" s="85" t="e">
        <f>#REF!</f>
        <v>#REF!</v>
      </c>
      <c r="L23" s="85" t="e">
        <f>#REF!</f>
        <v>#REF!</v>
      </c>
      <c r="M23" s="85" t="e">
        <f>#REF!</f>
        <v>#REF!</v>
      </c>
      <c r="N23" s="85"/>
      <c r="O23" s="84" t="e">
        <f>#REF!</f>
        <v>#REF!</v>
      </c>
      <c r="P23" s="84" t="e">
        <f>#REF!</f>
        <v>#REF!</v>
      </c>
      <c r="Q23" s="84" t="e">
        <f t="shared" si="2"/>
        <v>#REF!</v>
      </c>
      <c r="AJ23">
        <f>'Functional expression summary'!G68</f>
        <v>7500.9869719699964</v>
      </c>
      <c r="AK23">
        <f>'Functional expression summary'!H68</f>
        <v>209.23805763916306</v>
      </c>
      <c r="AL23" t="s">
        <v>10</v>
      </c>
      <c r="AN23" s="3" t="s">
        <v>10</v>
      </c>
      <c r="AO23" t="s">
        <v>10</v>
      </c>
      <c r="AT23" s="178" t="s">
        <v>10</v>
      </c>
      <c r="AU23" s="178" t="s">
        <v>56</v>
      </c>
      <c r="AV23" s="178" t="s">
        <v>57</v>
      </c>
      <c r="AW23" s="183">
        <v>2433.0389610000002</v>
      </c>
      <c r="AX23" s="184">
        <v>54.650269038581165</v>
      </c>
      <c r="BC23" s="91">
        <f t="shared" si="0"/>
        <v>2433.0389610000002</v>
      </c>
      <c r="BD23" s="91">
        <f t="shared" si="1"/>
        <v>54.650269038581165</v>
      </c>
    </row>
    <row r="24" spans="1:63" ht="15" thickBot="1" x14ac:dyDescent="0.4">
      <c r="A24" s="73" t="s">
        <v>16</v>
      </c>
      <c r="B24" s="3"/>
      <c r="C24" s="3"/>
      <c r="D24" t="s">
        <v>11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4"/>
      <c r="P24" s="84"/>
      <c r="Q24" s="84"/>
      <c r="AJ24">
        <f>'Functional expression summary'!G69</f>
        <v>19081.458086590341</v>
      </c>
      <c r="AK24">
        <f>'Functional expression summary'!H69</f>
        <v>197.39439399921042</v>
      </c>
      <c r="AL24" t="s">
        <v>11</v>
      </c>
      <c r="AN24" s="3" t="s">
        <v>11</v>
      </c>
      <c r="AO24" t="s">
        <v>11</v>
      </c>
      <c r="AT24" s="22" t="s">
        <v>11</v>
      </c>
      <c r="AU24" s="22" t="s">
        <v>48</v>
      </c>
      <c r="AV24" s="22"/>
      <c r="AW24" s="33">
        <v>7171.9480519999997</v>
      </c>
      <c r="AX24" s="34">
        <v>10.717079530235281</v>
      </c>
      <c r="BC24" s="91">
        <f t="shared" si="0"/>
        <v>7171.9480519999997</v>
      </c>
      <c r="BD24" s="91">
        <f t="shared" si="1"/>
        <v>10.717079530235281</v>
      </c>
    </row>
    <row r="25" spans="1:63" x14ac:dyDescent="0.35">
      <c r="A25" s="73" t="s">
        <v>16</v>
      </c>
      <c r="B25" s="3"/>
      <c r="C25" s="3"/>
      <c r="D25" t="s">
        <v>257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4"/>
      <c r="P25" s="84"/>
      <c r="Q25" s="84"/>
      <c r="AJ25">
        <f>'Functional expression summary'!G70</f>
        <v>238.63666271877878</v>
      </c>
      <c r="AK25">
        <f>'Functional expression summary'!H70</f>
        <v>5.1097548286499936</v>
      </c>
      <c r="AL25" t="s">
        <v>257</v>
      </c>
      <c r="AN25" s="125" t="s">
        <v>12</v>
      </c>
      <c r="AO25" s="86" t="s">
        <v>241</v>
      </c>
      <c r="AT25" s="22" t="s">
        <v>270</v>
      </c>
      <c r="AU25" s="22"/>
      <c r="AY25" s="179">
        <v>2.7812187829999999</v>
      </c>
      <c r="AZ25" s="179">
        <v>0</v>
      </c>
      <c r="BA25" s="179"/>
      <c r="BB25" s="179"/>
      <c r="BC25" s="91">
        <f t="shared" si="0"/>
        <v>2.7812187829999999</v>
      </c>
      <c r="BD25" s="91">
        <f t="shared" si="1"/>
        <v>0</v>
      </c>
    </row>
    <row r="26" spans="1:63" x14ac:dyDescent="0.35">
      <c r="A26" s="73" t="s">
        <v>16</v>
      </c>
      <c r="B26" s="3"/>
      <c r="C26" s="3"/>
      <c r="D26" t="s">
        <v>259</v>
      </c>
      <c r="E26" s="85" t="e">
        <f>#REF!</f>
        <v>#REF!</v>
      </c>
      <c r="F26" s="85" t="e">
        <f>#REF!</f>
        <v>#REF!</v>
      </c>
      <c r="G26" s="85" t="e">
        <f>#REF!</f>
        <v>#REF!</v>
      </c>
      <c r="H26" s="85" t="e">
        <f>#REF!</f>
        <v>#REF!</v>
      </c>
      <c r="I26" s="85" t="e">
        <f>#REF!</f>
        <v>#REF!</v>
      </c>
      <c r="J26" s="85" t="e">
        <f>#REF!</f>
        <v>#REF!</v>
      </c>
      <c r="K26" s="85" t="e">
        <f>#REF!</f>
        <v>#REF!</v>
      </c>
      <c r="L26" s="85" t="e">
        <f>#REF!</f>
        <v>#REF!</v>
      </c>
      <c r="M26" s="85" t="e">
        <f>#REF!</f>
        <v>#REF!</v>
      </c>
      <c r="N26" s="85"/>
      <c r="O26" s="84" t="e">
        <f>#REF!</f>
        <v>#REF!</v>
      </c>
      <c r="P26" s="84" t="e">
        <f>#REF!</f>
        <v>#REF!</v>
      </c>
      <c r="Q26" s="84" t="e">
        <f t="shared" ref="Q26:Q28" si="3">M26*O26</f>
        <v>#REF!</v>
      </c>
      <c r="R26" t="e">
        <f>#REF!</f>
        <v>#REF!</v>
      </c>
      <c r="S26" t="e">
        <f>#REF!</f>
        <v>#REF!</v>
      </c>
      <c r="T26" t="e">
        <f>#REF!</f>
        <v>#REF!</v>
      </c>
      <c r="U26" t="e">
        <f>#REF!</f>
        <v>#REF!</v>
      </c>
      <c r="V26" t="e">
        <f>#REF!</f>
        <v>#REF!</v>
      </c>
      <c r="W26" t="e">
        <f>#REF!</f>
        <v>#REF!</v>
      </c>
      <c r="X26" t="e">
        <f>#REF!</f>
        <v>#REF!</v>
      </c>
      <c r="Y26" t="e">
        <f>#REF!</f>
        <v>#REF!</v>
      </c>
      <c r="Z26" t="e">
        <f>#REF!</f>
        <v>#REF!</v>
      </c>
      <c r="AA26" t="e">
        <f>#REF!</f>
        <v>#REF!</v>
      </c>
      <c r="AB26" t="e">
        <f>#REF!</f>
        <v>#REF!</v>
      </c>
      <c r="AC26" t="e">
        <f>#REF!</f>
        <v>#REF!</v>
      </c>
      <c r="AD26" t="e">
        <f>#REF!</f>
        <v>#REF!</v>
      </c>
      <c r="AJ26">
        <f>'Functional expression summary'!G71</f>
        <v>6948.2826687722072</v>
      </c>
      <c r="AK26">
        <f>'Functional expression summary'!H71</f>
        <v>108.44002763521516</v>
      </c>
      <c r="AL26" t="s">
        <v>259</v>
      </c>
      <c r="AN26" s="129" t="s">
        <v>267</v>
      </c>
      <c r="AO26" s="128" t="s">
        <v>242</v>
      </c>
      <c r="AT26" s="178" t="s">
        <v>67</v>
      </c>
      <c r="AY26" s="179">
        <v>848.51148853333336</v>
      </c>
      <c r="AZ26" s="179">
        <v>4.5860253673895768</v>
      </c>
      <c r="BC26" s="91">
        <f t="shared" ref="BC26" si="4">AVERAGE(AW26,AY26)</f>
        <v>848.51148853333336</v>
      </c>
      <c r="BD26" s="91">
        <f t="shared" ref="BD26" si="5">AVERAGE(AX26,AZ26)</f>
        <v>4.5860253673895768</v>
      </c>
      <c r="BI26">
        <v>939.43879992119548</v>
      </c>
      <c r="BJ26">
        <v>33.141676915976916</v>
      </c>
      <c r="BK26">
        <v>52.661666666666669</v>
      </c>
    </row>
    <row r="27" spans="1:63" x14ac:dyDescent="0.35">
      <c r="A27" s="73" t="s">
        <v>16</v>
      </c>
      <c r="B27" s="3"/>
      <c r="C27" s="3"/>
      <c r="D27" t="s">
        <v>243</v>
      </c>
      <c r="E27" s="85" t="e">
        <f>#REF!</f>
        <v>#REF!</v>
      </c>
      <c r="F27" s="85" t="e">
        <f>#REF!</f>
        <v>#REF!</v>
      </c>
      <c r="G27" s="85" t="e">
        <f>#REF!</f>
        <v>#REF!</v>
      </c>
      <c r="H27" s="85" t="e">
        <f>#REF!</f>
        <v>#REF!</v>
      </c>
      <c r="I27" s="85" t="e">
        <f>#REF!</f>
        <v>#REF!</v>
      </c>
      <c r="J27" s="85" t="e">
        <f>#REF!</f>
        <v>#REF!</v>
      </c>
      <c r="K27" s="85" t="e">
        <f>#REF!</f>
        <v>#REF!</v>
      </c>
      <c r="L27" s="85" t="e">
        <f>#REF!</f>
        <v>#REF!</v>
      </c>
      <c r="M27" s="85" t="e">
        <f>#REF!</f>
        <v>#REF!</v>
      </c>
      <c r="N27" s="85"/>
      <c r="O27" s="84" t="e">
        <f>#REF!</f>
        <v>#REF!</v>
      </c>
      <c r="P27" s="84" t="e">
        <f>#REF!</f>
        <v>#REF!</v>
      </c>
      <c r="Q27" s="84" t="e">
        <f t="shared" si="3"/>
        <v>#REF!</v>
      </c>
      <c r="R27" t="e">
        <f>#REF!</f>
        <v>#REF!</v>
      </c>
      <c r="S27" t="e">
        <f>#REF!</f>
        <v>#REF!</v>
      </c>
      <c r="T27" t="e">
        <f>#REF!</f>
        <v>#REF!</v>
      </c>
      <c r="U27" t="e">
        <f>#REF!</f>
        <v>#REF!</v>
      </c>
      <c r="V27" t="e">
        <f>#REF!</f>
        <v>#REF!</v>
      </c>
      <c r="W27" t="e">
        <f>#REF!</f>
        <v>#REF!</v>
      </c>
      <c r="X27" t="e">
        <f>#REF!</f>
        <v>#REF!</v>
      </c>
      <c r="Y27" t="e">
        <f>#REF!</f>
        <v>#REF!</v>
      </c>
      <c r="Z27" t="e">
        <f>#REF!</f>
        <v>#REF!</v>
      </c>
      <c r="AA27" t="e">
        <f>#REF!</f>
        <v>#REF!</v>
      </c>
      <c r="AB27" t="e">
        <f>#REF!</f>
        <v>#REF!</v>
      </c>
      <c r="AC27" t="e">
        <f>#REF!</f>
        <v>#REF!</v>
      </c>
      <c r="AD27" t="e">
        <f>#REF!</f>
        <v>#REF!</v>
      </c>
      <c r="AE27" t="e">
        <f>#REF!</f>
        <v>#REF!</v>
      </c>
      <c r="AF27" t="e">
        <f>#REF!</f>
        <v>#REF!</v>
      </c>
      <c r="AG27" t="e">
        <f>#REF!</f>
        <v>#REF!</v>
      </c>
      <c r="AJ27">
        <f>'Functional expression summary'!G72</f>
        <v>12001.579155151994</v>
      </c>
      <c r="AK27">
        <f>'Functional expression summary'!H72</f>
        <v>180.28687985261217</v>
      </c>
      <c r="AL27" t="s">
        <v>243</v>
      </c>
      <c r="AN27" s="3" t="s">
        <v>13</v>
      </c>
      <c r="AO27" t="s">
        <v>243</v>
      </c>
      <c r="AT27" s="22" t="s">
        <v>13</v>
      </c>
      <c r="AU27" s="22" t="s">
        <v>47</v>
      </c>
      <c r="AY27" s="179">
        <v>3849.1588413333334</v>
      </c>
      <c r="AZ27" s="179">
        <v>92.837563961089401</v>
      </c>
      <c r="BA27" s="179"/>
      <c r="BB27" s="179"/>
      <c r="BC27" s="91">
        <f t="shared" si="0"/>
        <v>3849.1588413333334</v>
      </c>
      <c r="BD27" s="91">
        <f t="shared" si="1"/>
        <v>92.837563961089401</v>
      </c>
      <c r="BI27">
        <v>567.01114560582062</v>
      </c>
      <c r="BJ27">
        <v>14.349493890155284</v>
      </c>
      <c r="BK27">
        <v>51.157666666666671</v>
      </c>
    </row>
    <row r="28" spans="1:63" x14ac:dyDescent="0.35">
      <c r="A28" s="73" t="s">
        <v>16</v>
      </c>
      <c r="B28" s="3"/>
      <c r="C28" s="3"/>
      <c r="D28" t="s">
        <v>244</v>
      </c>
      <c r="E28" s="85" t="e">
        <f>#REF!</f>
        <v>#REF!</v>
      </c>
      <c r="F28" s="85" t="e">
        <f>#REF!</f>
        <v>#REF!</v>
      </c>
      <c r="G28" s="85" t="e">
        <f>#REF!</f>
        <v>#REF!</v>
      </c>
      <c r="H28" s="85" t="e">
        <f>#REF!</f>
        <v>#REF!</v>
      </c>
      <c r="I28" s="85" t="e">
        <f>#REF!</f>
        <v>#REF!</v>
      </c>
      <c r="J28" s="85" t="e">
        <f>#REF!</f>
        <v>#REF!</v>
      </c>
      <c r="K28" s="85" t="e">
        <f>#REF!</f>
        <v>#REF!</v>
      </c>
      <c r="L28" s="85" t="e">
        <f>#REF!</f>
        <v>#REF!</v>
      </c>
      <c r="M28" s="85" t="e">
        <f>#REF!</f>
        <v>#REF!</v>
      </c>
      <c r="N28" s="85"/>
      <c r="O28" s="84" t="e">
        <f>#REF!</f>
        <v>#REF!</v>
      </c>
      <c r="P28" s="84" t="e">
        <f>#REF!</f>
        <v>#REF!</v>
      </c>
      <c r="Q28" s="84" t="e">
        <f t="shared" si="3"/>
        <v>#REF!</v>
      </c>
      <c r="R28" t="e">
        <f>#REF!</f>
        <v>#REF!</v>
      </c>
      <c r="S28" t="e">
        <f>#REF!</f>
        <v>#REF!</v>
      </c>
      <c r="T28" t="e">
        <f>#REF!</f>
        <v>#REF!</v>
      </c>
      <c r="U28" t="e">
        <f>#REF!</f>
        <v>#REF!</v>
      </c>
      <c r="V28" t="e">
        <f>#REF!</f>
        <v>#REF!</v>
      </c>
      <c r="W28" t="e">
        <f>#REF!</f>
        <v>#REF!</v>
      </c>
      <c r="X28" t="e">
        <f>#REF!</f>
        <v>#REF!</v>
      </c>
      <c r="Y28" t="e">
        <f>#REF!</f>
        <v>#REF!</v>
      </c>
      <c r="Z28" t="e">
        <f>#REF!</f>
        <v>#REF!</v>
      </c>
      <c r="AA28" t="e">
        <f>#REF!</f>
        <v>#REF!</v>
      </c>
      <c r="AB28" t="e">
        <f>#REF!</f>
        <v>#REF!</v>
      </c>
      <c r="AC28" t="e">
        <f>#REF!</f>
        <v>#REF!</v>
      </c>
      <c r="AD28" t="e">
        <f>#REF!</f>
        <v>#REF!</v>
      </c>
      <c r="AE28" t="e">
        <f>#REF!</f>
        <v>#REF!</v>
      </c>
      <c r="AF28" t="e">
        <f>#REF!</f>
        <v>#REF!</v>
      </c>
      <c r="AG28" t="e">
        <f>#REF!</f>
        <v>#REF!</v>
      </c>
      <c r="AJ28">
        <f>'Functional expression summary'!G73</f>
        <v>12896.433741281748</v>
      </c>
      <c r="AK28">
        <f>'Functional expression summary'!H73</f>
        <v>114.32965390182919</v>
      </c>
      <c r="AL28" t="s">
        <v>244</v>
      </c>
      <c r="AN28" s="3" t="s">
        <v>14</v>
      </c>
      <c r="AO28" t="s">
        <v>244</v>
      </c>
      <c r="AT28" s="178" t="s">
        <v>14</v>
      </c>
      <c r="AU28" s="178" t="s">
        <v>52</v>
      </c>
      <c r="AY28" s="180">
        <v>3582.2577423333332</v>
      </c>
      <c r="AZ28" s="180">
        <v>87.310204904504459</v>
      </c>
      <c r="BA28" s="180"/>
      <c r="BB28" s="180"/>
      <c r="BC28" s="91">
        <f t="shared" si="0"/>
        <v>3582.2577423333332</v>
      </c>
      <c r="BD28" s="91">
        <f t="shared" si="1"/>
        <v>87.310204904504459</v>
      </c>
    </row>
    <row r="29" spans="1:63" ht="15" thickBot="1" x14ac:dyDescent="0.4">
      <c r="A29" s="74" t="s">
        <v>16</v>
      </c>
      <c r="B29" s="75"/>
      <c r="C29" s="75"/>
      <c r="D29" t="s">
        <v>245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4"/>
      <c r="P29" s="84"/>
      <c r="Q29" s="84"/>
      <c r="AJ29">
        <f>'Functional expression summary'!G74</f>
        <v>5965.3550905820894</v>
      </c>
      <c r="AK29">
        <f>'Functional expression summary'!H74</f>
        <v>72.991606413568888</v>
      </c>
      <c r="AL29" t="s">
        <v>245</v>
      </c>
      <c r="AN29" s="75" t="s">
        <v>15</v>
      </c>
      <c r="AO29" t="s">
        <v>245</v>
      </c>
      <c r="AT29" s="187" t="s">
        <v>15</v>
      </c>
      <c r="AU29" s="187" t="s">
        <v>53</v>
      </c>
      <c r="AV29" s="76"/>
      <c r="AW29" s="76"/>
      <c r="AX29" s="76"/>
      <c r="AY29" s="23">
        <v>2657.5504493333333</v>
      </c>
      <c r="AZ29" s="23">
        <v>19.009387457670396</v>
      </c>
      <c r="BA29" s="23"/>
      <c r="BB29" s="23"/>
      <c r="BC29" s="91">
        <f t="shared" si="0"/>
        <v>2657.5504493333333</v>
      </c>
      <c r="BD29" s="91">
        <f t="shared" si="1"/>
        <v>19.009387457670396</v>
      </c>
    </row>
    <row r="30" spans="1:63" x14ac:dyDescent="0.35">
      <c r="A30" s="73" t="s">
        <v>17</v>
      </c>
      <c r="B30" s="3"/>
      <c r="C30" s="3"/>
      <c r="D30" t="s">
        <v>256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4"/>
      <c r="P30" s="84"/>
      <c r="Q30" s="84"/>
      <c r="AJ30">
        <f>'Functional expression summary'!O55</f>
        <v>36.210238787998435</v>
      </c>
      <c r="AK30">
        <f>'Functional expression summary'!P55</f>
        <v>13.187833518094889</v>
      </c>
      <c r="AL30" t="s">
        <v>256</v>
      </c>
      <c r="AN30" s="3" t="s">
        <v>2</v>
      </c>
      <c r="AO30" s="126" t="s">
        <v>226</v>
      </c>
      <c r="AT30" s="185" t="s">
        <v>255</v>
      </c>
      <c r="AU30" s="185"/>
      <c r="AY30" s="186">
        <v>-0.86313686333333328</v>
      </c>
      <c r="AZ30" s="186">
        <v>0</v>
      </c>
      <c r="BC30" s="91">
        <f t="shared" si="0"/>
        <v>-0.86313686333333328</v>
      </c>
      <c r="BD30" s="91">
        <f t="shared" si="1"/>
        <v>0</v>
      </c>
    </row>
    <row r="31" spans="1:63" x14ac:dyDescent="0.35">
      <c r="A31" s="73" t="s">
        <v>17</v>
      </c>
      <c r="B31" s="3"/>
      <c r="C31" s="3"/>
      <c r="D31" t="s">
        <v>258</v>
      </c>
      <c r="E31" s="85" t="e">
        <f>#REF!</f>
        <v>#REF!</v>
      </c>
      <c r="F31" s="85" t="e">
        <f>#REF!</f>
        <v>#REF!</v>
      </c>
      <c r="G31" s="85" t="e">
        <f>#REF!</f>
        <v>#REF!</v>
      </c>
      <c r="H31" s="85" t="e">
        <f>#REF!</f>
        <v>#REF!</v>
      </c>
      <c r="I31" s="85" t="e">
        <f>#REF!</f>
        <v>#REF!</v>
      </c>
      <c r="J31" s="85" t="e">
        <f>#REF!</f>
        <v>#REF!</v>
      </c>
      <c r="K31" s="85" t="e">
        <f>#REF!</f>
        <v>#REF!</v>
      </c>
      <c r="L31" s="85" t="e">
        <f>#REF!</f>
        <v>#REF!</v>
      </c>
      <c r="M31" s="85" t="e">
        <f>#REF!</f>
        <v>#REF!</v>
      </c>
      <c r="N31" s="85"/>
      <c r="O31" s="84" t="e">
        <f>#REF!</f>
        <v>#REF!</v>
      </c>
      <c r="P31" s="84" t="e">
        <f>#REF!</f>
        <v>#REF!</v>
      </c>
      <c r="Q31" s="84" t="e">
        <f t="shared" ref="Q31:Q37" si="6">M31*O31</f>
        <v>#REF!</v>
      </c>
      <c r="R31" t="e">
        <f>#REF!</f>
        <v>#REF!</v>
      </c>
      <c r="S31" t="e">
        <f>#REF!</f>
        <v>#REF!</v>
      </c>
      <c r="T31" t="e">
        <f>#REF!</f>
        <v>#REF!</v>
      </c>
      <c r="U31" t="e">
        <f>#REF!</f>
        <v>#REF!</v>
      </c>
      <c r="V31" t="e">
        <f>#REF!</f>
        <v>#REF!</v>
      </c>
      <c r="W31" t="e">
        <f>#REF!</f>
        <v>#REF!</v>
      </c>
      <c r="X31" t="e">
        <f>#REF!</f>
        <v>#REF!</v>
      </c>
      <c r="Y31" t="e">
        <f>#REF!</f>
        <v>#REF!</v>
      </c>
      <c r="Z31" t="e">
        <f>#REF!</f>
        <v>#REF!</v>
      </c>
      <c r="AA31" t="e">
        <f>#REF!</f>
        <v>#REF!</v>
      </c>
      <c r="AB31" t="e">
        <f>#REF!</f>
        <v>#REF!</v>
      </c>
      <c r="AC31" t="e">
        <f>#REF!</f>
        <v>#REF!</v>
      </c>
      <c r="AD31" t="e">
        <f>#REF!</f>
        <v>#REF!</v>
      </c>
      <c r="AJ31">
        <f>'Functional expression summary'!O61</f>
        <v>8371.9022515418692</v>
      </c>
      <c r="AK31">
        <f>'Functional expression summary'!P61</f>
        <v>133.30959720356651</v>
      </c>
      <c r="AL31" t="s">
        <v>258</v>
      </c>
      <c r="AN31" s="3" t="s">
        <v>65</v>
      </c>
      <c r="AO31" s="130" t="s">
        <v>65</v>
      </c>
      <c r="AT31" s="178" t="s">
        <v>258</v>
      </c>
      <c r="AU31" s="178"/>
      <c r="AY31" s="180">
        <v>1556.8591406666667</v>
      </c>
      <c r="AZ31" s="180">
        <v>2.3921372592720069</v>
      </c>
      <c r="BC31" s="91">
        <f t="shared" si="0"/>
        <v>1556.8591406666667</v>
      </c>
      <c r="BD31" s="91">
        <f t="shared" si="1"/>
        <v>2.3921372592720069</v>
      </c>
      <c r="BI31">
        <v>1352.1442473322743</v>
      </c>
      <c r="BJ31">
        <v>78.249778589848731</v>
      </c>
      <c r="BK31">
        <v>52.061999999999998</v>
      </c>
    </row>
    <row r="32" spans="1:63" x14ac:dyDescent="0.35">
      <c r="A32" s="73" t="s">
        <v>17</v>
      </c>
      <c r="B32" s="3"/>
      <c r="C32" s="3"/>
      <c r="D32" t="s">
        <v>4</v>
      </c>
      <c r="E32" s="85" t="e">
        <f>#REF!</f>
        <v>#REF!</v>
      </c>
      <c r="F32" s="85" t="e">
        <f>#REF!</f>
        <v>#REF!</v>
      </c>
      <c r="G32" s="85" t="e">
        <f>#REF!</f>
        <v>#REF!</v>
      </c>
      <c r="H32" s="85" t="e">
        <f>#REF!</f>
        <v>#REF!</v>
      </c>
      <c r="I32" s="85" t="e">
        <f>#REF!</f>
        <v>#REF!</v>
      </c>
      <c r="J32" s="85" t="e">
        <f>#REF!</f>
        <v>#REF!</v>
      </c>
      <c r="K32" s="85" t="e">
        <f>#REF!</f>
        <v>#REF!</v>
      </c>
      <c r="L32" s="85" t="e">
        <f>#REF!</f>
        <v>#REF!</v>
      </c>
      <c r="M32" s="85" t="e">
        <f>#REF!</f>
        <v>#REF!</v>
      </c>
      <c r="N32" s="85"/>
      <c r="O32" s="84" t="e">
        <f>#REF!</f>
        <v>#REF!</v>
      </c>
      <c r="P32" s="84" t="e">
        <f>#REF!</f>
        <v>#REF!</v>
      </c>
      <c r="Q32" s="84" t="e">
        <f t="shared" si="6"/>
        <v>#REF!</v>
      </c>
      <c r="R32" t="e">
        <f>#REF!</f>
        <v>#REF!</v>
      </c>
      <c r="S32" t="e">
        <f>#REF!</f>
        <v>#REF!</v>
      </c>
      <c r="T32" t="e">
        <f>#REF!</f>
        <v>#REF!</v>
      </c>
      <c r="U32" t="e">
        <f>#REF!</f>
        <v>#REF!</v>
      </c>
      <c r="V32" t="e">
        <f>#REF!</f>
        <v>#REF!</v>
      </c>
      <c r="W32" t="e">
        <f>#REF!</f>
        <v>#REF!</v>
      </c>
      <c r="X32" t="e">
        <f>#REF!</f>
        <v>#REF!</v>
      </c>
      <c r="Y32" t="e">
        <f>#REF!</f>
        <v>#REF!</v>
      </c>
      <c r="Z32" t="e">
        <f>#REF!</f>
        <v>#REF!</v>
      </c>
      <c r="AA32" t="e">
        <f>#REF!</f>
        <v>#REF!</v>
      </c>
      <c r="AB32" t="e">
        <f>#REF!</f>
        <v>#REF!</v>
      </c>
      <c r="AC32" t="e">
        <f>#REF!</f>
        <v>#REF!</v>
      </c>
      <c r="AD32" t="e">
        <f>#REF!</f>
        <v>#REF!</v>
      </c>
      <c r="AE32" t="e">
        <f>#REF!</f>
        <v>#REF!</v>
      </c>
      <c r="AF32" t="e">
        <f>#REF!</f>
        <v>#REF!</v>
      </c>
      <c r="AG32" t="e">
        <f>#REF!</f>
        <v>#REF!</v>
      </c>
      <c r="AJ32">
        <f>'Functional expression summary'!O63</f>
        <v>11330.438215554679</v>
      </c>
      <c r="AK32">
        <f>'Functional expression summary'!P63</f>
        <v>153.96762731938412</v>
      </c>
      <c r="AL32" t="s">
        <v>4</v>
      </c>
      <c r="AN32" s="3" t="s">
        <v>4</v>
      </c>
      <c r="AO32" t="s">
        <v>4</v>
      </c>
      <c r="AT32" s="22" t="s">
        <v>4</v>
      </c>
      <c r="AU32" s="22" t="s">
        <v>47</v>
      </c>
      <c r="AV32" s="22"/>
      <c r="AW32" s="181">
        <v>3962.8051949999999</v>
      </c>
      <c r="AX32" s="182">
        <v>100.61349692461985</v>
      </c>
      <c r="AY32" s="179">
        <v>3996.4675323333336</v>
      </c>
      <c r="AZ32" s="179">
        <v>94.010974553863903</v>
      </c>
      <c r="BC32" s="91">
        <f t="shared" si="0"/>
        <v>3979.6363636666665</v>
      </c>
      <c r="BD32" s="91">
        <f t="shared" si="1"/>
        <v>97.312235739241885</v>
      </c>
      <c r="BI32">
        <v>1426.4456541628547</v>
      </c>
      <c r="BJ32">
        <v>49.195317915407337</v>
      </c>
      <c r="BK32">
        <v>50.840666666666664</v>
      </c>
    </row>
    <row r="33" spans="1:63" x14ac:dyDescent="0.35">
      <c r="A33" s="73" t="s">
        <v>17</v>
      </c>
      <c r="B33" s="3"/>
      <c r="C33" s="3"/>
      <c r="D33" t="s">
        <v>5</v>
      </c>
      <c r="E33" s="85" t="e">
        <f>#REF!</f>
        <v>#REF!</v>
      </c>
      <c r="F33" s="85" t="e">
        <f>#REF!</f>
        <v>#REF!</v>
      </c>
      <c r="G33" s="85" t="e">
        <f>#REF!</f>
        <v>#REF!</v>
      </c>
      <c r="H33" s="85" t="e">
        <f>#REF!</f>
        <v>#REF!</v>
      </c>
      <c r="I33" s="85" t="e">
        <f>#REF!</f>
        <v>#REF!</v>
      </c>
      <c r="J33" s="85" t="e">
        <f>#REF!</f>
        <v>#REF!</v>
      </c>
      <c r="K33" s="85" t="e">
        <f>#REF!</f>
        <v>#REF!</v>
      </c>
      <c r="L33" s="85" t="e">
        <f>#REF!</f>
        <v>#REF!</v>
      </c>
      <c r="M33" s="85" t="e">
        <f>#REF!</f>
        <v>#REF!</v>
      </c>
      <c r="N33" s="85"/>
      <c r="O33" s="84" t="e">
        <f>#REF!</f>
        <v>#REF!</v>
      </c>
      <c r="P33" s="84" t="e">
        <f>#REF!</f>
        <v>#REF!</v>
      </c>
      <c r="Q33" s="84" t="e">
        <f t="shared" si="6"/>
        <v>#REF!</v>
      </c>
      <c r="R33" t="e">
        <f>#REF!</f>
        <v>#REF!</v>
      </c>
      <c r="S33" t="e">
        <f>#REF!</f>
        <v>#REF!</v>
      </c>
      <c r="T33" t="e">
        <f>#REF!</f>
        <v>#REF!</v>
      </c>
      <c r="U33" t="e">
        <f>#REF!</f>
        <v>#REF!</v>
      </c>
      <c r="V33" t="e">
        <f>#REF!</f>
        <v>#REF!</v>
      </c>
      <c r="W33" t="e">
        <f>#REF!</f>
        <v>#REF!</v>
      </c>
      <c r="X33" t="e">
        <f>#REF!</f>
        <v>#REF!</v>
      </c>
      <c r="Y33" t="e">
        <f>#REF!</f>
        <v>#REF!</v>
      </c>
      <c r="Z33" t="e">
        <f>#REF!</f>
        <v>#REF!</v>
      </c>
      <c r="AA33" t="e">
        <f>#REF!</f>
        <v>#REF!</v>
      </c>
      <c r="AB33" t="e">
        <f>#REF!</f>
        <v>#REF!</v>
      </c>
      <c r="AC33" t="e">
        <f>#REF!</f>
        <v>#REF!</v>
      </c>
      <c r="AD33" t="e">
        <f>#REF!</f>
        <v>#REF!</v>
      </c>
      <c r="AE33" t="e">
        <f>#REF!</f>
        <v>#REF!</v>
      </c>
      <c r="AF33" t="e">
        <f>#REF!</f>
        <v>#REF!</v>
      </c>
      <c r="AG33" t="e">
        <f>#REF!</f>
        <v>#REF!</v>
      </c>
      <c r="AJ33">
        <f>'Functional expression summary'!O65</f>
        <v>10856.691669956574</v>
      </c>
      <c r="AK33">
        <f>'Functional expression summary'!P65</f>
        <v>98.826182392420066</v>
      </c>
      <c r="AL33" t="s">
        <v>5</v>
      </c>
      <c r="AN33" s="3" t="s">
        <v>5</v>
      </c>
      <c r="AO33" t="s">
        <v>5</v>
      </c>
      <c r="AT33" s="178" t="s">
        <v>5</v>
      </c>
      <c r="AU33" s="178" t="s">
        <v>52</v>
      </c>
      <c r="AV33" s="178"/>
      <c r="AW33" s="183">
        <v>4172.2597400000004</v>
      </c>
      <c r="AX33" s="184">
        <v>93.769610038707697</v>
      </c>
      <c r="AY33" s="180">
        <v>4056.0719279999998</v>
      </c>
      <c r="AZ33" s="180">
        <v>85.553979401378243</v>
      </c>
      <c r="BC33" s="91">
        <f t="shared" si="0"/>
        <v>4114.1658340000004</v>
      </c>
      <c r="BD33" s="91">
        <f t="shared" si="1"/>
        <v>89.661794720042963</v>
      </c>
    </row>
    <row r="34" spans="1:63" x14ac:dyDescent="0.35">
      <c r="A34" s="73" t="s">
        <v>17</v>
      </c>
      <c r="B34" s="3"/>
      <c r="C34" s="3"/>
      <c r="D34" t="s">
        <v>6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4"/>
      <c r="P34" s="84"/>
      <c r="Q34" s="84"/>
      <c r="AJ34">
        <f>'Functional expression summary'!O66</f>
        <v>1890.9330175023028</v>
      </c>
      <c r="AK34">
        <f>'Functional expression summary'!P66</f>
        <v>23.150711351000659</v>
      </c>
      <c r="AL34" t="s">
        <v>6</v>
      </c>
      <c r="AN34" s="3" t="s">
        <v>6</v>
      </c>
      <c r="AO34" t="s">
        <v>6</v>
      </c>
      <c r="AT34" s="22" t="s">
        <v>6</v>
      </c>
      <c r="AU34" s="22" t="s">
        <v>53</v>
      </c>
      <c r="AV34" s="22"/>
      <c r="AW34" s="181">
        <v>1776.6233769999999</v>
      </c>
      <c r="AX34" s="182">
        <v>46.52631577975685</v>
      </c>
      <c r="AY34" s="179">
        <v>1408.7352646666666</v>
      </c>
      <c r="AZ34" s="179">
        <v>8.2997106276832877</v>
      </c>
      <c r="BC34" s="91">
        <f t="shared" si="0"/>
        <v>1592.6793208333333</v>
      </c>
      <c r="BD34" s="91">
        <f t="shared" si="1"/>
        <v>27.41301320372007</v>
      </c>
      <c r="BI34">
        <v>894.10557615958976</v>
      </c>
      <c r="BJ34">
        <v>36.537743984833128</v>
      </c>
      <c r="BK34">
        <v>48.436666666666667</v>
      </c>
    </row>
    <row r="35" spans="1:63" x14ac:dyDescent="0.35">
      <c r="A35" s="73" t="s">
        <v>17</v>
      </c>
      <c r="B35" s="3"/>
      <c r="C35" s="3"/>
      <c r="D35" t="s">
        <v>7</v>
      </c>
      <c r="E35" s="85" t="e">
        <f>#REF!</f>
        <v>#REF!</v>
      </c>
      <c r="F35" s="85" t="e">
        <f>#REF!</f>
        <v>#REF!</v>
      </c>
      <c r="G35" s="85" t="e">
        <f>#REF!</f>
        <v>#REF!</v>
      </c>
      <c r="H35" s="85" t="e">
        <f>#REF!</f>
        <v>#REF!</v>
      </c>
      <c r="I35" s="85" t="e">
        <f>#REF!</f>
        <v>#REF!</v>
      </c>
      <c r="J35" s="85" t="e">
        <f>#REF!</f>
        <v>#REF!</v>
      </c>
      <c r="K35" s="85" t="e">
        <f>#REF!</f>
        <v>#REF!</v>
      </c>
      <c r="L35" s="85" t="e">
        <f>#REF!</f>
        <v>#REF!</v>
      </c>
      <c r="M35" s="85" t="e">
        <f>#REF!</f>
        <v>#REF!</v>
      </c>
      <c r="N35" s="85"/>
      <c r="O35" s="84" t="e">
        <f>#REF!</f>
        <v>#REF!</v>
      </c>
      <c r="P35" s="84" t="e">
        <f>#REF!</f>
        <v>#REF!</v>
      </c>
      <c r="Q35" s="84" t="e">
        <f t="shared" si="6"/>
        <v>#REF!</v>
      </c>
      <c r="R35" t="e">
        <f>#REF!</f>
        <v>#REF!</v>
      </c>
      <c r="S35" t="e">
        <f>#REF!</f>
        <v>#REF!</v>
      </c>
      <c r="T35" t="e">
        <f>#REF!</f>
        <v>#REF!</v>
      </c>
      <c r="U35" t="e">
        <f>#REF!</f>
        <v>#REF!</v>
      </c>
      <c r="V35" t="e">
        <f>#REF!</f>
        <v>#REF!</v>
      </c>
      <c r="W35" t="e">
        <f>#REF!</f>
        <v>#REF!</v>
      </c>
      <c r="X35" t="e">
        <f>#REF!</f>
        <v>#REF!</v>
      </c>
      <c r="Y35" t="e">
        <f>#REF!</f>
        <v>#REF!</v>
      </c>
      <c r="Z35" t="e">
        <f>#REF!</f>
        <v>#REF!</v>
      </c>
      <c r="AA35" t="e">
        <f>#REF!</f>
        <v>#REF!</v>
      </c>
      <c r="AB35" t="e">
        <f>#REF!</f>
        <v>#REF!</v>
      </c>
      <c r="AC35" t="e">
        <f>#REF!</f>
        <v>#REF!</v>
      </c>
      <c r="AD35" t="e">
        <f>#REF!</f>
        <v>#REF!</v>
      </c>
      <c r="AE35" t="e">
        <f>#REF!</f>
        <v>#REF!</v>
      </c>
      <c r="AF35" t="e">
        <f>#REF!</f>
        <v>#REF!</v>
      </c>
      <c r="AG35" t="e">
        <f>#REF!</f>
        <v>#REF!</v>
      </c>
      <c r="AJ35">
        <f>'Functional expression summary'!O62</f>
        <v>10001.315962626661</v>
      </c>
      <c r="AK35">
        <f>'Functional expression summary'!P62</f>
        <v>102.73452691143572</v>
      </c>
      <c r="AL35" t="s">
        <v>7</v>
      </c>
      <c r="AN35" s="3" t="s">
        <v>7</v>
      </c>
      <c r="AO35" t="s">
        <v>7</v>
      </c>
      <c r="AT35" s="178" t="s">
        <v>7</v>
      </c>
      <c r="AU35" s="178" t="s">
        <v>46</v>
      </c>
      <c r="AV35" s="178"/>
      <c r="AW35" s="183">
        <v>4018.909091</v>
      </c>
      <c r="AX35" s="184">
        <v>102.23359702763676</v>
      </c>
      <c r="BC35" s="91">
        <f t="shared" si="0"/>
        <v>4018.909091</v>
      </c>
      <c r="BD35" s="188">
        <f t="shared" si="1"/>
        <v>102.23359702763676</v>
      </c>
      <c r="BI35">
        <v>847.48776592175022</v>
      </c>
      <c r="BJ35">
        <v>9.6156141055866975</v>
      </c>
      <c r="BK35">
        <v>48.794999999999995</v>
      </c>
    </row>
    <row r="36" spans="1:63" x14ac:dyDescent="0.35">
      <c r="A36" s="73" t="s">
        <v>17</v>
      </c>
      <c r="B36" s="3"/>
      <c r="C36" s="3"/>
      <c r="D36" t="s">
        <v>8</v>
      </c>
      <c r="E36" s="85" t="e">
        <f>#REF!</f>
        <v>#REF!</v>
      </c>
      <c r="F36" s="85" t="e">
        <f>#REF!</f>
        <v>#REF!</v>
      </c>
      <c r="G36" s="85" t="e">
        <f>#REF!</f>
        <v>#REF!</v>
      </c>
      <c r="H36" s="85" t="e">
        <f>#REF!</f>
        <v>#REF!</v>
      </c>
      <c r="I36" s="85" t="e">
        <f>#REF!</f>
        <v>#REF!</v>
      </c>
      <c r="J36" s="85" t="e">
        <f>#REF!</f>
        <v>#REF!</v>
      </c>
      <c r="K36" s="85" t="e">
        <f>#REF!</f>
        <v>#REF!</v>
      </c>
      <c r="L36" s="85" t="e">
        <f>#REF!</f>
        <v>#REF!</v>
      </c>
      <c r="M36" s="85" t="e">
        <f>#REF!</f>
        <v>#REF!</v>
      </c>
      <c r="N36" s="85"/>
      <c r="O36" s="84" t="e">
        <f>#REF!</f>
        <v>#REF!</v>
      </c>
      <c r="P36" s="84" t="e">
        <f>#REF!</f>
        <v>#REF!</v>
      </c>
      <c r="Q36" s="84" t="e">
        <f t="shared" si="6"/>
        <v>#REF!</v>
      </c>
      <c r="R36" t="e">
        <f>#REF!</f>
        <v>#REF!</v>
      </c>
      <c r="S36" t="e">
        <f>#REF!</f>
        <v>#REF!</v>
      </c>
      <c r="T36" t="e">
        <f>#REF!</f>
        <v>#REF!</v>
      </c>
      <c r="U36" t="e">
        <f>#REF!</f>
        <v>#REF!</v>
      </c>
      <c r="V36" t="e">
        <f>#REF!</f>
        <v>#REF!</v>
      </c>
      <c r="W36" t="e">
        <f>#REF!</f>
        <v>#REF!</v>
      </c>
      <c r="X36" t="e">
        <f>#REF!</f>
        <v>#REF!</v>
      </c>
      <c r="Y36" t="e">
        <f>#REF!</f>
        <v>#REF!</v>
      </c>
      <c r="Z36" t="e">
        <f>#REF!</f>
        <v>#REF!</v>
      </c>
      <c r="AA36" t="e">
        <f>#REF!</f>
        <v>#REF!</v>
      </c>
      <c r="AB36" t="e">
        <f>#REF!</f>
        <v>#REF!</v>
      </c>
      <c r="AC36" t="e">
        <f>#REF!</f>
        <v>#REF!</v>
      </c>
      <c r="AD36" t="e">
        <f>#REF!</f>
        <v>#REF!</v>
      </c>
      <c r="AE36" t="e">
        <f>#REF!</f>
        <v>#REF!</v>
      </c>
      <c r="AF36" t="e">
        <f>#REF!</f>
        <v>#REF!</v>
      </c>
      <c r="AG36" t="e">
        <f>#REF!</f>
        <v>#REF!</v>
      </c>
      <c r="AJ36">
        <f>'Functional expression summary'!O64</f>
        <v>9080.1421239636802</v>
      </c>
      <c r="AK36">
        <f>'Functional expression summary'!P64</f>
        <v>34.813017502302934</v>
      </c>
      <c r="AL36" t="s">
        <v>8</v>
      </c>
      <c r="AN36" s="3" t="s">
        <v>8</v>
      </c>
      <c r="AO36" t="s">
        <v>8</v>
      </c>
      <c r="AT36" s="22" t="s">
        <v>8</v>
      </c>
      <c r="AU36" s="22" t="s">
        <v>49</v>
      </c>
      <c r="AV36" s="22"/>
      <c r="AW36" s="181">
        <v>4901.6103899999998</v>
      </c>
      <c r="AX36" s="182">
        <v>95.154521165440883</v>
      </c>
      <c r="BC36" s="91">
        <f t="shared" si="0"/>
        <v>4901.6103899999998</v>
      </c>
      <c r="BD36" s="188">
        <f t="shared" si="1"/>
        <v>95.154521165440883</v>
      </c>
      <c r="BI36">
        <v>248.73287190506528</v>
      </c>
      <c r="BJ36">
        <v>2.0647009164304482</v>
      </c>
      <c r="BK36">
        <v>49.072000000000003</v>
      </c>
    </row>
    <row r="37" spans="1:63" x14ac:dyDescent="0.35">
      <c r="A37" s="73" t="s">
        <v>17</v>
      </c>
      <c r="B37" s="3"/>
      <c r="C37" s="3"/>
      <c r="D37" t="s">
        <v>9</v>
      </c>
      <c r="E37" s="85" t="e">
        <f>#REF!</f>
        <v>#REF!</v>
      </c>
      <c r="F37" s="85" t="e">
        <f>#REF!</f>
        <v>#REF!</v>
      </c>
      <c r="G37" s="85" t="e">
        <f>#REF!</f>
        <v>#REF!</v>
      </c>
      <c r="H37" s="85" t="e">
        <f>#REF!</f>
        <v>#REF!</v>
      </c>
      <c r="I37" s="85" t="e">
        <f>#REF!</f>
        <v>#REF!</v>
      </c>
      <c r="J37" s="85" t="e">
        <f>#REF!</f>
        <v>#REF!</v>
      </c>
      <c r="K37" s="85" t="e">
        <f>#REF!</f>
        <v>#REF!</v>
      </c>
      <c r="L37" s="85" t="e">
        <f>#REF!</f>
        <v>#REF!</v>
      </c>
      <c r="M37" s="85" t="e">
        <f>#REF!</f>
        <v>#REF!</v>
      </c>
      <c r="N37" s="85"/>
      <c r="O37" s="84" t="e">
        <f>#REF!</f>
        <v>#REF!</v>
      </c>
      <c r="P37" s="84" t="e">
        <f>#REF!</f>
        <v>#REF!</v>
      </c>
      <c r="Q37" s="84" t="e">
        <f t="shared" si="6"/>
        <v>#REF!</v>
      </c>
      <c r="R37" t="e">
        <f>#REF!</f>
        <v>#REF!</v>
      </c>
      <c r="S37" t="e">
        <f>#REF!</f>
        <v>#REF!</v>
      </c>
      <c r="T37" t="e">
        <f>#REF!</f>
        <v>#REF!</v>
      </c>
      <c r="U37" t="e">
        <f>#REF!</f>
        <v>#REF!</v>
      </c>
      <c r="V37" t="e">
        <f>#REF!</f>
        <v>#REF!</v>
      </c>
      <c r="AA37" t="e">
        <f>#REF!</f>
        <v>#REF!</v>
      </c>
      <c r="AB37" t="e">
        <f>#REF!</f>
        <v>#REF!</v>
      </c>
      <c r="AC37" t="e">
        <f>#REF!</f>
        <v>#REF!</v>
      </c>
      <c r="AD37" t="e">
        <f>#REF!</f>
        <v>#REF!</v>
      </c>
      <c r="AJ37">
        <f>'Functional expression summary'!O67</f>
        <v>10106.592972759574</v>
      </c>
      <c r="AK37">
        <f>'Functional expression summary'!P67</f>
        <v>81.983592577970782</v>
      </c>
      <c r="AL37" t="s">
        <v>9</v>
      </c>
      <c r="AN37" s="3" t="s">
        <v>9</v>
      </c>
      <c r="AO37" t="s">
        <v>9</v>
      </c>
      <c r="AT37" s="22" t="s">
        <v>9</v>
      </c>
      <c r="AU37" s="22" t="s">
        <v>54</v>
      </c>
      <c r="AV37" s="22" t="s">
        <v>55</v>
      </c>
      <c r="AW37" s="181">
        <v>6072.3116879999998</v>
      </c>
      <c r="AX37" s="182">
        <v>89.959963053200909</v>
      </c>
      <c r="BC37" s="91">
        <f t="shared" si="0"/>
        <v>6072.3116879999998</v>
      </c>
      <c r="BD37" s="189">
        <f t="shared" si="1"/>
        <v>89.959963053200909</v>
      </c>
    </row>
    <row r="38" spans="1:63" x14ac:dyDescent="0.35">
      <c r="A38" s="73" t="s">
        <v>17</v>
      </c>
      <c r="B38" s="3"/>
      <c r="C38" s="3"/>
      <c r="D38" t="s">
        <v>10</v>
      </c>
      <c r="E38" s="85" t="e">
        <f>#REF!</f>
        <v>#REF!</v>
      </c>
      <c r="F38" s="85" t="e">
        <f>#REF!</f>
        <v>#REF!</v>
      </c>
      <c r="G38" s="85" t="e">
        <f>#REF!</f>
        <v>#REF!</v>
      </c>
      <c r="H38" s="85" t="e">
        <f>#REF!</f>
        <v>#REF!</v>
      </c>
      <c r="I38" s="85" t="e">
        <f>#REF!</f>
        <v>#REF!</v>
      </c>
      <c r="J38" s="85" t="e">
        <f>#REF!</f>
        <v>#REF!</v>
      </c>
      <c r="K38" s="85" t="e">
        <f>#REF!</f>
        <v>#REF!</v>
      </c>
      <c r="L38" s="85" t="e">
        <f>#REF!</f>
        <v>#REF!</v>
      </c>
      <c r="M38" s="85" t="e">
        <f>#REF!</f>
        <v>#REF!</v>
      </c>
      <c r="N38" s="85"/>
      <c r="O38" s="84"/>
      <c r="P38" s="84"/>
      <c r="Q38" s="84"/>
      <c r="AJ38">
        <f>'Functional expression summary'!O68</f>
        <v>5619.1604158441896</v>
      </c>
      <c r="AK38">
        <f>'Functional expression summary'!P68</f>
        <v>46.596208711672595</v>
      </c>
      <c r="AL38" t="s">
        <v>10</v>
      </c>
      <c r="AN38" s="3" t="s">
        <v>10</v>
      </c>
      <c r="AO38" t="s">
        <v>10</v>
      </c>
      <c r="AT38" s="178" t="s">
        <v>10</v>
      </c>
      <c r="AU38" s="178" t="s">
        <v>56</v>
      </c>
      <c r="AV38" s="178" t="s">
        <v>57</v>
      </c>
      <c r="AW38" s="183">
        <v>5197.0909089999996</v>
      </c>
      <c r="AX38" s="184">
        <v>44.944224545986287</v>
      </c>
      <c r="BC38" s="91">
        <f t="shared" si="0"/>
        <v>5197.0909089999996</v>
      </c>
      <c r="BD38" s="91">
        <f t="shared" si="1"/>
        <v>44.944224545986287</v>
      </c>
    </row>
    <row r="39" spans="1:63" ht="15" thickBot="1" x14ac:dyDescent="0.4">
      <c r="A39" s="73" t="s">
        <v>17</v>
      </c>
      <c r="B39" s="3"/>
      <c r="C39" s="3"/>
      <c r="D39" t="s">
        <v>11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4"/>
      <c r="P39" s="84"/>
      <c r="Q39" s="84"/>
      <c r="AJ39">
        <f>'Functional expression summary'!O69</f>
        <v>10632.978023424135</v>
      </c>
      <c r="AK39">
        <f>'Functional expression summary'!P69</f>
        <v>190.81458086590339</v>
      </c>
      <c r="AL39" t="s">
        <v>11</v>
      </c>
      <c r="AN39" s="3" t="s">
        <v>11</v>
      </c>
      <c r="AO39" t="s">
        <v>11</v>
      </c>
      <c r="AT39" s="22" t="s">
        <v>11</v>
      </c>
      <c r="AU39" s="22" t="s">
        <v>48</v>
      </c>
      <c r="AV39" s="22"/>
      <c r="AW39" s="33">
        <v>3749.6103899999998</v>
      </c>
      <c r="AX39" s="34">
        <v>10.224438902304195</v>
      </c>
      <c r="BC39" s="91">
        <f t="shared" si="0"/>
        <v>3749.6103899999998</v>
      </c>
      <c r="BD39" s="91">
        <f t="shared" si="1"/>
        <v>10.224438902304195</v>
      </c>
    </row>
    <row r="40" spans="1:63" x14ac:dyDescent="0.35">
      <c r="A40" s="73" t="s">
        <v>17</v>
      </c>
      <c r="B40" s="3"/>
      <c r="C40" s="3"/>
      <c r="D40" t="s">
        <v>257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4"/>
      <c r="P40" s="84"/>
      <c r="Q40" s="84"/>
      <c r="AJ40">
        <f>'Functional expression summary'!O70</f>
        <v>61.70110102206435</v>
      </c>
      <c r="AK40">
        <f>'Functional expression summary'!P70</f>
        <v>10.925864627159481</v>
      </c>
      <c r="AL40" t="s">
        <v>257</v>
      </c>
      <c r="AN40" s="3" t="s">
        <v>12</v>
      </c>
      <c r="AO40" s="86" t="s">
        <v>241</v>
      </c>
      <c r="AT40" s="22" t="s">
        <v>270</v>
      </c>
      <c r="AU40" s="22"/>
      <c r="AY40" s="179">
        <v>-0.81518481533333331</v>
      </c>
      <c r="AZ40" s="179">
        <v>0</v>
      </c>
      <c r="BC40" s="91">
        <f t="shared" si="0"/>
        <v>-0.81518481533333331</v>
      </c>
      <c r="BD40" s="91">
        <f t="shared" si="1"/>
        <v>0</v>
      </c>
      <c r="BI40">
        <v>243.47231043357752</v>
      </c>
      <c r="BJ40">
        <v>8.1806693946202298</v>
      </c>
      <c r="BK40">
        <v>49.004999999999995</v>
      </c>
    </row>
    <row r="41" spans="1:63" x14ac:dyDescent="0.35">
      <c r="A41" s="73" t="s">
        <v>17</v>
      </c>
      <c r="B41" s="3"/>
      <c r="C41" s="3"/>
      <c r="D41" t="s">
        <v>259</v>
      </c>
      <c r="E41" s="85" t="e">
        <f>#REF!</f>
        <v>#REF!</v>
      </c>
      <c r="F41" s="85" t="e">
        <f>#REF!</f>
        <v>#REF!</v>
      </c>
      <c r="G41" s="85" t="e">
        <f>#REF!</f>
        <v>#REF!</v>
      </c>
      <c r="H41" s="85" t="e">
        <f>#REF!</f>
        <v>#REF!</v>
      </c>
      <c r="I41" s="85"/>
      <c r="J41" s="85"/>
      <c r="K41" s="85"/>
      <c r="L41" s="85"/>
      <c r="M41" s="85" t="e">
        <f>#REF!</f>
        <v>#REF!</v>
      </c>
      <c r="N41" s="85"/>
      <c r="O41" s="84" t="e">
        <f>#REF!</f>
        <v>#REF!</v>
      </c>
      <c r="P41" s="84" t="e">
        <f>#REF!</f>
        <v>#REF!</v>
      </c>
      <c r="Q41" s="84" t="e">
        <f t="shared" ref="Q41:Q43" si="7">M41*O41</f>
        <v>#REF!</v>
      </c>
      <c r="R41" t="e">
        <f>#REF!</f>
        <v>#REF!</v>
      </c>
      <c r="S41" t="e">
        <f>#REF!</f>
        <v>#REF!</v>
      </c>
      <c r="T41" t="e">
        <f>#REF!</f>
        <v>#REF!</v>
      </c>
      <c r="U41" t="e">
        <f>#REF!</f>
        <v>#REF!</v>
      </c>
      <c r="V41" t="e">
        <f>#REF!</f>
        <v>#REF!</v>
      </c>
      <c r="W41" t="e">
        <f>#REF!</f>
        <v>#REF!</v>
      </c>
      <c r="AD41" t="e">
        <f>#REF!</f>
        <v>#REF!</v>
      </c>
      <c r="AJ41">
        <f>'Functional expression summary'!O71</f>
        <v>4645.3480721147516</v>
      </c>
      <c r="AK41">
        <f>'Functional expression summary'!P71</f>
        <v>66.860340834320297</v>
      </c>
      <c r="AL41" t="s">
        <v>259</v>
      </c>
      <c r="AN41" s="3" t="s">
        <v>267</v>
      </c>
      <c r="AO41" s="128" t="s">
        <v>242</v>
      </c>
      <c r="AT41" s="22" t="s">
        <v>74</v>
      </c>
      <c r="AY41" s="179">
        <v>1755.3326673333333</v>
      </c>
      <c r="AZ41" s="179">
        <v>1.5981438854741521</v>
      </c>
      <c r="BC41" s="91">
        <f t="shared" ref="BC41" si="8">AVERAGE(AW41,AY41)</f>
        <v>1755.3326673333333</v>
      </c>
      <c r="BD41" s="91">
        <f t="shared" ref="BD41" si="9">AVERAGE(AX41,AZ41)</f>
        <v>1.5981438854741521</v>
      </c>
    </row>
    <row r="42" spans="1:63" x14ac:dyDescent="0.35">
      <c r="A42" s="73" t="s">
        <v>17</v>
      </c>
      <c r="B42" s="3"/>
      <c r="C42" s="3"/>
      <c r="D42" t="s">
        <v>243</v>
      </c>
      <c r="E42" s="85" t="e">
        <f>#REF!</f>
        <v>#REF!</v>
      </c>
      <c r="F42" s="85" t="e">
        <f>#REF!</f>
        <v>#REF!</v>
      </c>
      <c r="G42" s="85" t="e">
        <f>#REF!</f>
        <v>#REF!</v>
      </c>
      <c r="H42" s="85" t="e">
        <f>#REF!</f>
        <v>#REF!</v>
      </c>
      <c r="I42" s="85" t="e">
        <f>#REF!</f>
        <v>#REF!</v>
      </c>
      <c r="J42" s="85" t="e">
        <f>#REF!</f>
        <v>#REF!</v>
      </c>
      <c r="K42" s="85" t="e">
        <f>#REF!</f>
        <v>#REF!</v>
      </c>
      <c r="L42" s="85" t="e">
        <f>#REF!</f>
        <v>#REF!</v>
      </c>
      <c r="M42" s="85" t="e">
        <f>#REF!</f>
        <v>#REF!</v>
      </c>
      <c r="N42" s="85"/>
      <c r="O42" s="84" t="e">
        <f>#REF!</f>
        <v>#REF!</v>
      </c>
      <c r="P42" s="84" t="e">
        <f>#REF!</f>
        <v>#REF!</v>
      </c>
      <c r="Q42" s="84" t="e">
        <f t="shared" si="7"/>
        <v>#REF!</v>
      </c>
      <c r="R42" t="e">
        <f>#REF!</f>
        <v>#REF!</v>
      </c>
      <c r="S42" t="e">
        <f>#REF!</f>
        <v>#REF!</v>
      </c>
      <c r="T42" t="e">
        <f>#REF!</f>
        <v>#REF!</v>
      </c>
      <c r="U42" t="e">
        <f>#REF!</f>
        <v>#REF!</v>
      </c>
      <c r="V42" t="e">
        <f>#REF!</f>
        <v>#REF!</v>
      </c>
      <c r="AD42" t="e">
        <f>#REF!</f>
        <v>#REF!</v>
      </c>
      <c r="AJ42">
        <f>'Functional expression summary'!O72</f>
        <v>4263.7189103829451</v>
      </c>
      <c r="AK42">
        <f>'Functional expression summary'!P72</f>
        <v>75.399711804184761</v>
      </c>
      <c r="AL42" t="s">
        <v>243</v>
      </c>
      <c r="AN42" s="3" t="s">
        <v>13</v>
      </c>
      <c r="AO42" t="s">
        <v>243</v>
      </c>
      <c r="AT42" s="22" t="s">
        <v>13</v>
      </c>
      <c r="AU42" s="22" t="s">
        <v>47</v>
      </c>
      <c r="AY42" s="179">
        <v>3792.8631366666668</v>
      </c>
      <c r="AZ42" s="179">
        <v>91.562750278076393</v>
      </c>
      <c r="BC42" s="91">
        <f t="shared" si="0"/>
        <v>3792.8631366666668</v>
      </c>
      <c r="BD42" s="91">
        <f t="shared" si="1"/>
        <v>91.562750278076393</v>
      </c>
      <c r="BI42">
        <v>329.02632725125187</v>
      </c>
      <c r="BJ42">
        <v>2.7907488433965741</v>
      </c>
      <c r="BK42">
        <v>52.581000000000003</v>
      </c>
    </row>
    <row r="43" spans="1:63" x14ac:dyDescent="0.35">
      <c r="A43" s="73" t="s">
        <v>17</v>
      </c>
      <c r="B43" s="3"/>
      <c r="C43" s="3"/>
      <c r="D43" t="s">
        <v>244</v>
      </c>
      <c r="E43" s="85" t="e">
        <f>#REF!</f>
        <v>#REF!</v>
      </c>
      <c r="F43" s="85" t="e">
        <f>#REF!</f>
        <v>#REF!</v>
      </c>
      <c r="G43" s="85" t="e">
        <f>#REF!</f>
        <v>#REF!</v>
      </c>
      <c r="H43" s="85" t="e">
        <f>#REF!</f>
        <v>#REF!</v>
      </c>
      <c r="I43" s="85" t="e">
        <f>#REF!</f>
        <v>#REF!</v>
      </c>
      <c r="J43" s="85" t="e">
        <f>#REF!</f>
        <v>#REF!</v>
      </c>
      <c r="K43" s="85" t="e">
        <f>#REF!</f>
        <v>#REF!</v>
      </c>
      <c r="L43" s="85" t="e">
        <f>#REF!</f>
        <v>#REF!</v>
      </c>
      <c r="M43" s="85" t="e">
        <f>#REF!</f>
        <v>#REF!</v>
      </c>
      <c r="N43" s="85"/>
      <c r="O43" s="84" t="e">
        <f>#REF!</f>
        <v>#REF!</v>
      </c>
      <c r="P43" s="84" t="e">
        <f>#REF!</f>
        <v>#REF!</v>
      </c>
      <c r="Q43" s="84" t="e">
        <f t="shared" si="7"/>
        <v>#REF!</v>
      </c>
      <c r="R43" t="e">
        <f>#REF!</f>
        <v>#REF!</v>
      </c>
      <c r="S43" t="e">
        <f>#REF!</f>
        <v>#REF!</v>
      </c>
      <c r="T43" t="e">
        <f>#REF!</f>
        <v>#REF!</v>
      </c>
      <c r="U43" t="e">
        <f>#REF!</f>
        <v>#REF!</v>
      </c>
      <c r="V43" t="e">
        <f>#REF!</f>
        <v>#REF!</v>
      </c>
      <c r="AD43" t="e">
        <f>#REF!</f>
        <v>#REF!</v>
      </c>
      <c r="AJ43">
        <f>'Functional expression summary'!O73</f>
        <v>4382.155546782471</v>
      </c>
      <c r="AK43">
        <f>'Functional expression summary'!P73</f>
        <v>19.548327411501511</v>
      </c>
      <c r="AL43" t="s">
        <v>244</v>
      </c>
      <c r="AN43" s="3" t="s">
        <v>14</v>
      </c>
      <c r="AO43" t="s">
        <v>244</v>
      </c>
      <c r="AT43" s="178" t="s">
        <v>14</v>
      </c>
      <c r="AU43" s="178" t="s">
        <v>52</v>
      </c>
      <c r="AY43" s="180">
        <v>1945.7502496666666</v>
      </c>
      <c r="AZ43" s="180">
        <v>86.128356972520848</v>
      </c>
      <c r="BC43" s="91">
        <f t="shared" si="0"/>
        <v>1945.7502496666666</v>
      </c>
      <c r="BD43" s="91">
        <f t="shared" si="1"/>
        <v>86.128356972520848</v>
      </c>
    </row>
    <row r="44" spans="1:63" ht="15" thickBot="1" x14ac:dyDescent="0.4">
      <c r="A44" s="74" t="s">
        <v>17</v>
      </c>
      <c r="B44" s="75"/>
      <c r="C44" s="75"/>
      <c r="D44" t="s">
        <v>245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AJ44">
        <f>'Functional expression summary'!O74</f>
        <v>3245.3656182831028</v>
      </c>
      <c r="AK44">
        <f>'Functional expression summary'!P74</f>
        <v>48.088826057620736</v>
      </c>
      <c r="AL44" t="s">
        <v>245</v>
      </c>
      <c r="AN44" s="75" t="s">
        <v>15</v>
      </c>
      <c r="AO44" t="s">
        <v>245</v>
      </c>
      <c r="AT44" s="22" t="s">
        <v>15</v>
      </c>
      <c r="AU44" s="22" t="s">
        <v>53</v>
      </c>
      <c r="AY44" s="179">
        <v>1996.2437563333333</v>
      </c>
      <c r="AZ44" s="179">
        <v>10.458841864972984</v>
      </c>
      <c r="BC44" s="91">
        <f t="shared" si="0"/>
        <v>1996.2437563333333</v>
      </c>
      <c r="BD44" s="91">
        <f t="shared" si="1"/>
        <v>10.458841864972984</v>
      </c>
    </row>
    <row r="45" spans="1:63" x14ac:dyDescent="0.35">
      <c r="R45" t="s">
        <v>282</v>
      </c>
      <c r="S45" t="s">
        <v>283</v>
      </c>
    </row>
    <row r="46" spans="1:63" x14ac:dyDescent="0.35">
      <c r="D46" t="s">
        <v>224</v>
      </c>
      <c r="E46" s="13"/>
      <c r="F46" s="13"/>
      <c r="G46" s="13"/>
      <c r="H46" s="13"/>
      <c r="P46" t="s">
        <v>280</v>
      </c>
      <c r="R46" t="e">
        <f>AVERAGE(R31:R33)</f>
        <v>#REF!</v>
      </c>
      <c r="S46" t="e">
        <f>AVERAGE(R16:R18)</f>
        <v>#REF!</v>
      </c>
      <c r="AJ46">
        <f>'Functional expression summary'!O53</f>
        <v>1</v>
      </c>
      <c r="AK46">
        <f>'Functional expression summary'!P53</f>
        <v>14.198198170811949</v>
      </c>
      <c r="AO46" t="s">
        <v>224</v>
      </c>
    </row>
    <row r="47" spans="1:63" x14ac:dyDescent="0.35">
      <c r="D47" t="s">
        <v>260</v>
      </c>
      <c r="E47" s="13"/>
      <c r="F47" s="13"/>
      <c r="G47" s="13"/>
      <c r="H47" s="13"/>
      <c r="P47" t="s">
        <v>281</v>
      </c>
      <c r="R47" t="e">
        <f>AVERAGE(R41:R43)</f>
        <v>#REF!</v>
      </c>
      <c r="S47" t="e">
        <f>AVERAGE(R26:R28)</f>
        <v>#REF!</v>
      </c>
      <c r="AJ47">
        <f>'Functional expression summary'!O54</f>
        <v>1</v>
      </c>
      <c r="AK47">
        <f>'Functional expression summary'!P54</f>
        <v>24.624363832462549</v>
      </c>
      <c r="AO47" t="s">
        <v>231</v>
      </c>
    </row>
    <row r="48" spans="1:63" x14ac:dyDescent="0.35">
      <c r="D48" t="s">
        <v>251</v>
      </c>
      <c r="AJ48">
        <f>'Functional expression summary'!O56</f>
        <v>212.71091048383556</v>
      </c>
      <c r="AK48">
        <f>'Functional expression summary'!P56</f>
        <v>10.170176595620626</v>
      </c>
      <c r="AO48" t="s">
        <v>232</v>
      </c>
    </row>
    <row r="49" spans="4:41" x14ac:dyDescent="0.35">
      <c r="D49" t="s">
        <v>252</v>
      </c>
      <c r="AJ49">
        <f>'Functional expression summary'!O57</f>
        <v>196.93513474141332</v>
      </c>
      <c r="AK49">
        <f>'Functional expression summary'!P57</f>
        <v>67.524006016229706</v>
      </c>
      <c r="AO49" t="s">
        <v>228</v>
      </c>
    </row>
    <row r="50" spans="4:41" x14ac:dyDescent="0.35">
      <c r="D50" t="s">
        <v>253</v>
      </c>
      <c r="AJ50">
        <f>'Functional expression summary'!O59</f>
        <v>824.81100920296524</v>
      </c>
      <c r="AK50">
        <f>'Functional expression summary'!P59</f>
        <v>20.044549498539464</v>
      </c>
      <c r="AO50" t="s">
        <v>229</v>
      </c>
    </row>
    <row r="51" spans="4:41" x14ac:dyDescent="0.35">
      <c r="D51" t="s">
        <v>254</v>
      </c>
      <c r="AJ51">
        <f>'Functional expression summary'!O60</f>
        <v>6744.8286137123305</v>
      </c>
      <c r="AK51">
        <f>'Functional expression summary'!P60</f>
        <v>178.78819609531106</v>
      </c>
      <c r="AO51" t="s">
        <v>63</v>
      </c>
    </row>
    <row r="52" spans="4:41" x14ac:dyDescent="0.35">
      <c r="D52" t="s">
        <v>255</v>
      </c>
      <c r="Q52" s="134"/>
      <c r="AJ52">
        <f>'Functional expression summary'!O58</f>
        <v>384.03583507917699</v>
      </c>
      <c r="AK52">
        <f>'Functional expression summary'!P58</f>
        <v>12.761812794848252</v>
      </c>
      <c r="AO52" t="s">
        <v>2</v>
      </c>
    </row>
  </sheetData>
  <conditionalFormatting sqref="AY10:AY11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:AZ11">
    <cfRule type="colorScale" priority="4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0:BA11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0:BB11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2:AW39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2:AX39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2:AY34 BA16 BA25 AY44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2:AZ34 BB16 BB25 AZ44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:AW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:AX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:AY19 AY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:AZ19 AZ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7:BA19 BA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7:BB19 BB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:AY19 AY27:AY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:AZ19 AZ27:AZ2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7:BA19 BA27:BA2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7:BB19 BB27:BB2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2:AY34 BA10:BA11 BA15:BA16 BA25 AY42:AY44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2:AZ34 BB10:BB11 BB15:BB16 BB25 AZ42:AZ44">
    <cfRule type="colorScale" priority="4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5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5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:AY11 AY15 AY25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:AZ11 AZ15 AZ25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DR67"/>
  <sheetViews>
    <sheetView zoomScale="30" zoomScaleNormal="70" zoomScalePageLayoutView="70" workbookViewId="0">
      <selection activeCell="D14" sqref="D14"/>
    </sheetView>
  </sheetViews>
  <sheetFormatPr defaultColWidth="8.81640625" defaultRowHeight="14.5" x14ac:dyDescent="0.35"/>
  <cols>
    <col min="2" max="2" width="25.6328125" bestFit="1" customWidth="1"/>
    <col min="3" max="3" width="15.453125" customWidth="1"/>
    <col min="4" max="4" width="62.36328125" bestFit="1" customWidth="1"/>
    <col min="5" max="5" width="47.36328125" bestFit="1" customWidth="1"/>
    <col min="6" max="6" width="28.453125" bestFit="1" customWidth="1"/>
    <col min="7" max="7" width="23.453125" bestFit="1" customWidth="1"/>
    <col min="8" max="8" width="28.453125" bestFit="1" customWidth="1"/>
    <col min="9" max="9" width="26.453125" bestFit="1" customWidth="1"/>
    <col min="10" max="10" width="28.453125" bestFit="1" customWidth="1"/>
    <col min="11" max="11" width="23.453125" bestFit="1" customWidth="1"/>
    <col min="12" max="12" width="27.36328125" bestFit="1" customWidth="1"/>
    <col min="13" max="13" width="26.453125" bestFit="1" customWidth="1"/>
    <col min="14" max="14" width="43.6328125" customWidth="1"/>
    <col min="15" max="15" width="34.1796875" customWidth="1"/>
    <col min="16" max="16" width="12" bestFit="1" customWidth="1"/>
    <col min="17" max="17" width="13.81640625" bestFit="1" customWidth="1"/>
    <col min="18" max="18" width="12" customWidth="1"/>
    <col min="19" max="19" width="13" bestFit="1" customWidth="1"/>
    <col min="20" max="20" width="15" bestFit="1" customWidth="1"/>
    <col min="21" max="22" width="13" bestFit="1" customWidth="1"/>
    <col min="23" max="23" width="15" bestFit="1" customWidth="1"/>
    <col min="24" max="25" width="13" bestFit="1" customWidth="1"/>
    <col min="26" max="26" width="15" bestFit="1" customWidth="1"/>
    <col min="27" max="27" width="13" bestFit="1" customWidth="1"/>
    <col min="28" max="28" width="10.453125" customWidth="1"/>
    <col min="30" max="30" width="11.36328125" customWidth="1"/>
    <col min="31" max="31" width="11" customWidth="1"/>
    <col min="33" max="33" width="11.36328125" customWidth="1"/>
    <col min="34" max="34" width="11" customWidth="1"/>
    <col min="35" max="35" width="15.453125" bestFit="1" customWidth="1"/>
    <col min="36" max="36" width="11.453125" bestFit="1" customWidth="1"/>
    <col min="37" max="37" width="16.36328125" bestFit="1" customWidth="1"/>
    <col min="39" max="39" width="11.453125" customWidth="1"/>
    <col min="40" max="40" width="45.1796875" customWidth="1"/>
    <col min="41" max="41" width="35.453125" customWidth="1"/>
    <col min="42" max="42" width="14.81640625" bestFit="1" customWidth="1"/>
    <col min="43" max="43" width="12.81640625" bestFit="1" customWidth="1"/>
    <col min="44" max="44" width="15" bestFit="1" customWidth="1"/>
    <col min="45" max="45" width="14.81640625" bestFit="1" customWidth="1"/>
    <col min="46" max="46" width="12.81640625" bestFit="1" customWidth="1"/>
    <col min="47" max="47" width="15" customWidth="1"/>
    <col min="48" max="48" width="14.81640625" bestFit="1" customWidth="1"/>
    <col min="49" max="49" width="16.81640625" bestFit="1" customWidth="1"/>
    <col min="50" max="50" width="15.6328125" bestFit="1" customWidth="1"/>
    <col min="51" max="51" width="15.81640625" bestFit="1" customWidth="1"/>
    <col min="52" max="52" width="19.36328125" bestFit="1" customWidth="1"/>
    <col min="53" max="54" width="16" bestFit="1" customWidth="1"/>
    <col min="55" max="55" width="19.453125" bestFit="1" customWidth="1"/>
    <col min="56" max="56" width="16.453125" customWidth="1"/>
    <col min="57" max="57" width="21.453125" bestFit="1" customWidth="1"/>
    <col min="58" max="58" width="19.6328125" customWidth="1"/>
    <col min="59" max="59" width="16.453125" customWidth="1"/>
    <col min="60" max="68" width="13" customWidth="1"/>
    <col min="69" max="69" width="11.453125" customWidth="1"/>
    <col min="70" max="70" width="9.453125" customWidth="1"/>
    <col min="71" max="71" width="11.453125" customWidth="1"/>
    <col min="72" max="72" width="12.36328125" customWidth="1"/>
    <col min="73" max="73" width="10.453125" customWidth="1"/>
    <col min="74" max="74" width="11.453125" customWidth="1"/>
    <col min="75" max="75" width="12.36328125" customWidth="1"/>
    <col min="76" max="77" width="11.453125" customWidth="1"/>
    <col min="78" max="78" width="28.6328125" bestFit="1" customWidth="1"/>
    <col min="79" max="79" width="11.453125" customWidth="1"/>
    <col min="80" max="80" width="9.453125" customWidth="1"/>
    <col min="81" max="82" width="11.453125" customWidth="1"/>
    <col min="83" max="83" width="10.1796875" bestFit="1" customWidth="1"/>
    <col min="84" max="85" width="11.453125" customWidth="1"/>
    <col min="86" max="86" width="9.6328125" bestFit="1" customWidth="1"/>
    <col min="87" max="87" width="11.453125" customWidth="1"/>
    <col min="88" max="88" width="11" customWidth="1"/>
    <col min="89" max="89" width="14.36328125" bestFit="1" customWidth="1"/>
    <col min="90" max="91" width="11.453125" customWidth="1"/>
    <col min="92" max="92" width="9.453125" customWidth="1"/>
    <col min="93" max="94" width="11.453125" customWidth="1"/>
    <col min="95" max="95" width="9.453125" customWidth="1"/>
    <col min="96" max="96" width="11.453125" customWidth="1"/>
    <col min="97" max="97" width="11" customWidth="1"/>
    <col min="98" max="98" width="9.453125" customWidth="1"/>
    <col min="99" max="99" width="15.453125" customWidth="1"/>
    <col min="100" max="100" width="28.6328125" bestFit="1" customWidth="1"/>
    <col min="101" max="101" width="11.453125" customWidth="1"/>
    <col min="102" max="102" width="9.453125" customWidth="1"/>
    <col min="103" max="103" width="11.453125" customWidth="1"/>
    <col min="104" max="104" width="10" customWidth="1"/>
    <col min="106" max="106" width="12" customWidth="1"/>
    <col min="107" max="107" width="10" customWidth="1"/>
    <col min="108" max="108" width="12.81640625" bestFit="1" customWidth="1"/>
    <col min="109" max="109" width="10.1796875" customWidth="1"/>
    <col min="110" max="110" width="11" customWidth="1"/>
    <col min="111" max="111" width="14.1796875" customWidth="1"/>
    <col min="112" max="112" width="11.36328125" customWidth="1"/>
    <col min="113" max="113" width="11" customWidth="1"/>
    <col min="114" max="114" width="14.453125" customWidth="1"/>
    <col min="115" max="115" width="11.36328125" customWidth="1"/>
    <col min="116" max="116" width="11" customWidth="1"/>
    <col min="117" max="117" width="14.81640625" customWidth="1"/>
    <col min="118" max="118" width="11.36328125" customWidth="1"/>
    <col min="119" max="119" width="16.36328125" bestFit="1" customWidth="1"/>
    <col min="120" max="120" width="14.81640625" customWidth="1"/>
    <col min="121" max="121" width="11.453125" customWidth="1"/>
  </cols>
  <sheetData>
    <row r="1" spans="2:122" x14ac:dyDescent="0.35">
      <c r="C1" t="s">
        <v>156</v>
      </c>
    </row>
    <row r="2" spans="2:122" ht="15" thickBot="1" x14ac:dyDescent="0.4"/>
    <row r="3" spans="2:122" ht="31.5" thickBot="1" x14ac:dyDescent="0.75">
      <c r="B3" s="27"/>
      <c r="C3" s="28"/>
      <c r="D3" s="28"/>
      <c r="E3" s="28"/>
      <c r="F3" s="212" t="s">
        <v>89</v>
      </c>
      <c r="G3" s="213"/>
      <c r="H3" s="213"/>
      <c r="I3" s="213"/>
      <c r="J3" s="213"/>
      <c r="K3" s="213"/>
      <c r="L3" s="213"/>
      <c r="M3" s="213"/>
      <c r="N3" s="213"/>
      <c r="O3" s="214"/>
      <c r="P3" s="209" t="s">
        <v>88</v>
      </c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1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</row>
    <row r="4" spans="2:122" ht="26" x14ac:dyDescent="0.6">
      <c r="B4" s="27"/>
      <c r="C4" s="27"/>
      <c r="D4" s="27"/>
      <c r="E4" s="27"/>
      <c r="F4" s="202" t="s">
        <v>16</v>
      </c>
      <c r="G4" s="200"/>
      <c r="H4" s="200"/>
      <c r="I4" s="201"/>
      <c r="J4" s="202" t="s">
        <v>17</v>
      </c>
      <c r="K4" s="200"/>
      <c r="L4" s="200"/>
      <c r="M4" s="201"/>
      <c r="N4" s="35"/>
      <c r="O4" s="35"/>
      <c r="P4" s="202" t="s">
        <v>16</v>
      </c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1"/>
      <c r="AB4" s="202" t="s">
        <v>17</v>
      </c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1"/>
      <c r="AN4" s="53"/>
      <c r="AO4" s="54"/>
      <c r="AP4" s="199" t="s">
        <v>195</v>
      </c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1"/>
      <c r="CD4" s="202" t="s">
        <v>196</v>
      </c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0"/>
      <c r="DK4" s="200"/>
      <c r="DL4" s="200"/>
      <c r="DM4" s="200"/>
      <c r="DN4" s="200"/>
      <c r="DO4" s="200"/>
      <c r="DP4" s="200"/>
      <c r="DQ4" s="201"/>
      <c r="DR4" s="57"/>
    </row>
    <row r="5" spans="2:122" s="14" customFormat="1" ht="36" customHeight="1" thickBot="1" x14ac:dyDescent="0.5">
      <c r="B5" s="29"/>
      <c r="C5" s="29"/>
      <c r="D5" s="29"/>
      <c r="E5" s="29"/>
      <c r="F5" s="30"/>
      <c r="G5" s="31"/>
      <c r="H5" s="215" t="s">
        <v>34</v>
      </c>
      <c r="I5" s="216"/>
      <c r="J5" s="30"/>
      <c r="K5" s="31"/>
      <c r="L5" s="215" t="s">
        <v>34</v>
      </c>
      <c r="M5" s="216"/>
      <c r="N5" s="219" t="s">
        <v>165</v>
      </c>
      <c r="O5" s="220"/>
      <c r="P5" s="217" t="s">
        <v>59</v>
      </c>
      <c r="Q5" s="218"/>
      <c r="R5" s="218"/>
      <c r="S5" s="218" t="s">
        <v>60</v>
      </c>
      <c r="T5" s="218"/>
      <c r="U5" s="218"/>
      <c r="V5" s="218" t="s">
        <v>75</v>
      </c>
      <c r="W5" s="218"/>
      <c r="X5" s="218"/>
      <c r="Y5" s="218" t="s">
        <v>76</v>
      </c>
      <c r="Z5" s="218"/>
      <c r="AA5" s="222"/>
      <c r="AB5" s="217" t="s">
        <v>59</v>
      </c>
      <c r="AC5" s="218"/>
      <c r="AD5" s="218"/>
      <c r="AE5" s="218" t="s">
        <v>60</v>
      </c>
      <c r="AF5" s="218"/>
      <c r="AG5" s="218"/>
      <c r="AH5" s="218" t="s">
        <v>75</v>
      </c>
      <c r="AI5" s="218"/>
      <c r="AJ5" s="218"/>
      <c r="AK5" s="218" t="s">
        <v>76</v>
      </c>
      <c r="AL5" s="218"/>
      <c r="AM5" s="222"/>
      <c r="AN5" s="221" t="s">
        <v>166</v>
      </c>
      <c r="AO5" s="216"/>
      <c r="AP5" s="207" t="s">
        <v>32</v>
      </c>
      <c r="AQ5" s="208"/>
      <c r="AR5" s="208"/>
      <c r="AS5" s="203" t="s">
        <v>33</v>
      </c>
      <c r="AT5" s="203"/>
      <c r="AU5" s="203"/>
      <c r="AV5" s="203" t="s">
        <v>20</v>
      </c>
      <c r="AW5" s="223"/>
      <c r="AX5" s="223"/>
      <c r="AY5" s="203" t="s">
        <v>21</v>
      </c>
      <c r="AZ5" s="223"/>
      <c r="BA5" s="223"/>
      <c r="BB5" s="198" t="s">
        <v>58</v>
      </c>
      <c r="BC5" s="208"/>
      <c r="BD5" s="208"/>
      <c r="BE5" s="198" t="s">
        <v>200</v>
      </c>
      <c r="BF5" s="198"/>
      <c r="BG5" s="198"/>
      <c r="BH5" s="206" t="s">
        <v>27</v>
      </c>
      <c r="BI5" s="204"/>
      <c r="BJ5" s="204"/>
      <c r="BK5" s="204" t="s">
        <v>28</v>
      </c>
      <c r="BL5" s="204"/>
      <c r="BM5" s="204"/>
      <c r="BN5" s="204" t="s">
        <v>29</v>
      </c>
      <c r="BO5" s="204"/>
      <c r="BP5" s="204"/>
      <c r="BQ5" s="204" t="s">
        <v>25</v>
      </c>
      <c r="BR5" s="204"/>
      <c r="BS5" s="204"/>
      <c r="BT5" s="204" t="s">
        <v>26</v>
      </c>
      <c r="BU5" s="204"/>
      <c r="BV5" s="204"/>
      <c r="BW5" s="205" t="s">
        <v>148</v>
      </c>
      <c r="BX5" s="204"/>
      <c r="BY5" s="204"/>
      <c r="BZ5" s="32" t="s">
        <v>90</v>
      </c>
      <c r="CA5" s="205" t="s">
        <v>30</v>
      </c>
      <c r="CB5" s="205"/>
      <c r="CC5" s="224"/>
      <c r="CD5" s="206" t="s">
        <v>27</v>
      </c>
      <c r="CE5" s="204"/>
      <c r="CF5" s="204"/>
      <c r="CG5" s="204" t="s">
        <v>28</v>
      </c>
      <c r="CH5" s="204"/>
      <c r="CI5" s="204"/>
      <c r="CJ5" s="204" t="s">
        <v>29</v>
      </c>
      <c r="CK5" s="204"/>
      <c r="CL5" s="204"/>
      <c r="CM5" s="204" t="s">
        <v>25</v>
      </c>
      <c r="CN5" s="204"/>
      <c r="CO5" s="204"/>
      <c r="CP5" s="204" t="s">
        <v>26</v>
      </c>
      <c r="CQ5" s="204"/>
      <c r="CR5" s="204"/>
      <c r="CS5" s="205" t="s">
        <v>148</v>
      </c>
      <c r="CT5" s="204"/>
      <c r="CU5" s="204"/>
      <c r="CV5" s="32" t="s">
        <v>90</v>
      </c>
      <c r="CW5" s="205" t="s">
        <v>30</v>
      </c>
      <c r="CX5" s="205"/>
      <c r="CY5" s="224"/>
      <c r="CZ5" s="198" t="s">
        <v>32</v>
      </c>
      <c r="DA5" s="198"/>
      <c r="DB5" s="198"/>
      <c r="DC5" s="203" t="s">
        <v>33</v>
      </c>
      <c r="DD5" s="203"/>
      <c r="DE5" s="203"/>
      <c r="DF5" s="203" t="s">
        <v>20</v>
      </c>
      <c r="DG5" s="203"/>
      <c r="DH5" s="203"/>
      <c r="DI5" s="203" t="s">
        <v>21</v>
      </c>
      <c r="DJ5" s="203"/>
      <c r="DK5" s="203"/>
      <c r="DL5" s="198" t="s">
        <v>58</v>
      </c>
      <c r="DM5" s="198"/>
      <c r="DN5" s="198"/>
      <c r="DO5" s="198" t="s">
        <v>200</v>
      </c>
      <c r="DP5" s="198"/>
      <c r="DQ5" s="198"/>
      <c r="DR5" s="58"/>
    </row>
    <row r="6" spans="2:122" ht="29" x14ac:dyDescent="0.35">
      <c r="B6" s="37" t="s">
        <v>149</v>
      </c>
      <c r="C6" s="37" t="s">
        <v>35</v>
      </c>
      <c r="D6" s="37" t="s">
        <v>36</v>
      </c>
      <c r="E6" s="38" t="s">
        <v>37</v>
      </c>
      <c r="F6" s="39" t="s">
        <v>38</v>
      </c>
      <c r="G6" s="38" t="s">
        <v>39</v>
      </c>
      <c r="H6" s="38" t="s">
        <v>40</v>
      </c>
      <c r="I6" s="38" t="s">
        <v>41</v>
      </c>
      <c r="J6" s="39" t="s">
        <v>42</v>
      </c>
      <c r="K6" s="38" t="s">
        <v>43</v>
      </c>
      <c r="L6" s="38" t="s">
        <v>44</v>
      </c>
      <c r="M6" s="38" t="s">
        <v>45</v>
      </c>
      <c r="N6" s="39" t="s">
        <v>161</v>
      </c>
      <c r="O6" s="38" t="s">
        <v>163</v>
      </c>
      <c r="P6" s="40" t="s">
        <v>23</v>
      </c>
      <c r="Q6" s="37" t="s">
        <v>22</v>
      </c>
      <c r="R6" s="37" t="s">
        <v>24</v>
      </c>
      <c r="S6" s="37" t="s">
        <v>91</v>
      </c>
      <c r="T6" s="37" t="s">
        <v>92</v>
      </c>
      <c r="U6" s="37" t="s">
        <v>93</v>
      </c>
      <c r="V6" s="37" t="s">
        <v>80</v>
      </c>
      <c r="W6" s="37" t="s">
        <v>94</v>
      </c>
      <c r="X6" s="37" t="s">
        <v>81</v>
      </c>
      <c r="Y6" s="37" t="s">
        <v>95</v>
      </c>
      <c r="Z6" s="37" t="s">
        <v>96</v>
      </c>
      <c r="AA6" s="37" t="s">
        <v>97</v>
      </c>
      <c r="AB6" s="40" t="s">
        <v>82</v>
      </c>
      <c r="AC6" s="37" t="s">
        <v>98</v>
      </c>
      <c r="AD6" s="37" t="s">
        <v>83</v>
      </c>
      <c r="AE6" s="37" t="s">
        <v>84</v>
      </c>
      <c r="AF6" s="37" t="s">
        <v>99</v>
      </c>
      <c r="AG6" s="37" t="s">
        <v>85</v>
      </c>
      <c r="AH6" s="37" t="s">
        <v>86</v>
      </c>
      <c r="AI6" s="37" t="s">
        <v>100</v>
      </c>
      <c r="AJ6" s="37" t="s">
        <v>87</v>
      </c>
      <c r="AK6" s="37" t="s">
        <v>101</v>
      </c>
      <c r="AL6" s="37" t="s">
        <v>102</v>
      </c>
      <c r="AM6" s="37" t="s">
        <v>103</v>
      </c>
      <c r="AN6" s="39" t="s">
        <v>162</v>
      </c>
      <c r="AO6" s="55" t="s">
        <v>164</v>
      </c>
      <c r="AP6" s="40" t="s">
        <v>167</v>
      </c>
      <c r="AQ6" s="37" t="s">
        <v>168</v>
      </c>
      <c r="AR6" s="37" t="s">
        <v>169</v>
      </c>
      <c r="AS6" s="65" t="s">
        <v>182</v>
      </c>
      <c r="AT6" s="12" t="s">
        <v>183</v>
      </c>
      <c r="AU6" s="65" t="s">
        <v>184</v>
      </c>
      <c r="AV6" s="37" t="s">
        <v>170</v>
      </c>
      <c r="AW6" s="37" t="s">
        <v>31</v>
      </c>
      <c r="AX6" s="37" t="s">
        <v>171</v>
      </c>
      <c r="AY6" s="37" t="s">
        <v>172</v>
      </c>
      <c r="AZ6" s="37" t="s">
        <v>173</v>
      </c>
      <c r="BA6" s="37" t="s">
        <v>174</v>
      </c>
      <c r="BB6" s="37" t="s">
        <v>175</v>
      </c>
      <c r="BC6" s="37" t="s">
        <v>176</v>
      </c>
      <c r="BD6" s="37" t="s">
        <v>177</v>
      </c>
      <c r="BE6" s="37" t="s">
        <v>157</v>
      </c>
      <c r="BF6" s="37" t="s">
        <v>178</v>
      </c>
      <c r="BG6" s="37" t="s">
        <v>159</v>
      </c>
      <c r="BH6" s="40" t="s">
        <v>104</v>
      </c>
      <c r="BI6" s="37" t="s">
        <v>105</v>
      </c>
      <c r="BJ6" s="37" t="s">
        <v>106</v>
      </c>
      <c r="BK6" s="37" t="s">
        <v>107</v>
      </c>
      <c r="BL6" s="37" t="s">
        <v>108</v>
      </c>
      <c r="BM6" s="37" t="s">
        <v>109</v>
      </c>
      <c r="BN6" s="37" t="s">
        <v>110</v>
      </c>
      <c r="BO6" s="37" t="s">
        <v>111</v>
      </c>
      <c r="BP6" s="37" t="s">
        <v>112</v>
      </c>
      <c r="BQ6" s="38" t="s">
        <v>113</v>
      </c>
      <c r="BR6" s="38" t="s">
        <v>114</v>
      </c>
      <c r="BS6" s="38" t="s">
        <v>115</v>
      </c>
      <c r="BT6" s="38" t="s">
        <v>116</v>
      </c>
      <c r="BU6" s="38" t="s">
        <v>117</v>
      </c>
      <c r="BV6" s="38" t="s">
        <v>118</v>
      </c>
      <c r="BW6" s="38" t="s">
        <v>119</v>
      </c>
      <c r="BX6" s="38" t="s">
        <v>120</v>
      </c>
      <c r="BY6" s="38" t="s">
        <v>121</v>
      </c>
      <c r="BZ6" s="41" t="s">
        <v>122</v>
      </c>
      <c r="CA6" s="38" t="s">
        <v>123</v>
      </c>
      <c r="CB6" s="38" t="s">
        <v>124</v>
      </c>
      <c r="CC6" s="42" t="s">
        <v>125</v>
      </c>
      <c r="CD6" s="59" t="s">
        <v>126</v>
      </c>
      <c r="CE6" s="60" t="s">
        <v>127</v>
      </c>
      <c r="CF6" s="60" t="s">
        <v>128</v>
      </c>
      <c r="CG6" s="60" t="s">
        <v>129</v>
      </c>
      <c r="CH6" s="60" t="s">
        <v>130</v>
      </c>
      <c r="CI6" s="60" t="s">
        <v>131</v>
      </c>
      <c r="CJ6" s="60" t="s">
        <v>132</v>
      </c>
      <c r="CK6" s="60" t="s">
        <v>133</v>
      </c>
      <c r="CL6" s="60" t="s">
        <v>134</v>
      </c>
      <c r="CM6" s="61" t="s">
        <v>135</v>
      </c>
      <c r="CN6" s="61" t="s">
        <v>136</v>
      </c>
      <c r="CO6" s="61" t="s">
        <v>137</v>
      </c>
      <c r="CP6" s="61" t="s">
        <v>138</v>
      </c>
      <c r="CQ6" s="61" t="s">
        <v>139</v>
      </c>
      <c r="CR6" s="61" t="s">
        <v>140</v>
      </c>
      <c r="CS6" s="61" t="s">
        <v>141</v>
      </c>
      <c r="CT6" s="61" t="s">
        <v>142</v>
      </c>
      <c r="CU6" s="61" t="s">
        <v>143</v>
      </c>
      <c r="CV6" s="62" t="s">
        <v>144</v>
      </c>
      <c r="CW6" s="61" t="s">
        <v>145</v>
      </c>
      <c r="CX6" s="61" t="s">
        <v>146</v>
      </c>
      <c r="CY6" s="63" t="s">
        <v>147</v>
      </c>
      <c r="CZ6" s="64" t="s">
        <v>179</v>
      </c>
      <c r="DA6" s="65" t="s">
        <v>180</v>
      </c>
      <c r="DB6" s="65" t="s">
        <v>181</v>
      </c>
      <c r="DC6" s="65" t="s">
        <v>197</v>
      </c>
      <c r="DD6" s="12" t="s">
        <v>198</v>
      </c>
      <c r="DE6" s="65" t="s">
        <v>199</v>
      </c>
      <c r="DF6" s="65" t="s">
        <v>185</v>
      </c>
      <c r="DG6" s="65" t="s">
        <v>186</v>
      </c>
      <c r="DH6" s="65" t="s">
        <v>187</v>
      </c>
      <c r="DI6" s="65" t="s">
        <v>188</v>
      </c>
      <c r="DJ6" s="65" t="s">
        <v>189</v>
      </c>
      <c r="DK6" s="65" t="s">
        <v>190</v>
      </c>
      <c r="DL6" s="80" t="s">
        <v>191</v>
      </c>
      <c r="DM6" s="81" t="s">
        <v>192</v>
      </c>
      <c r="DN6" s="82" t="s">
        <v>193</v>
      </c>
      <c r="DO6" s="65" t="s">
        <v>158</v>
      </c>
      <c r="DP6" s="65" t="s">
        <v>194</v>
      </c>
      <c r="DQ6" s="66" t="s">
        <v>160</v>
      </c>
      <c r="DR6" s="57"/>
    </row>
    <row r="7" spans="2:122" x14ac:dyDescent="0.35">
      <c r="B7" s="51" t="s">
        <v>151</v>
      </c>
      <c r="C7" s="18" t="s">
        <v>13</v>
      </c>
      <c r="D7" s="18" t="s">
        <v>47</v>
      </c>
      <c r="E7" s="18"/>
      <c r="F7" s="67"/>
      <c r="G7" s="51"/>
      <c r="H7" s="51"/>
      <c r="I7" s="51"/>
      <c r="J7" s="67"/>
      <c r="K7" s="51"/>
      <c r="L7" s="51"/>
      <c r="M7" s="51"/>
      <c r="N7" s="43" t="e">
        <f>'screening vs purified results'!$I7/'screening vs purified results'!$H7</f>
        <v>#DIV/0!</v>
      </c>
      <c r="O7" s="19" t="e">
        <f>'screening vs purified results'!$L7/'screening vs purified results'!$H7</f>
        <v>#DIV/0!</v>
      </c>
      <c r="P7" s="43">
        <v>3849.1588413333334</v>
      </c>
      <c r="Q7" s="19">
        <v>49.691002470231886</v>
      </c>
      <c r="R7" s="19">
        <v>1.2909574407955355</v>
      </c>
      <c r="S7" s="43">
        <v>92.837563961089401</v>
      </c>
      <c r="T7" s="19">
        <v>2.4244017427295059</v>
      </c>
      <c r="U7" s="19">
        <v>2.6114448067009111</v>
      </c>
      <c r="V7" s="43">
        <v>6.4656463956883998</v>
      </c>
      <c r="W7" s="19">
        <v>8.3468743240667817E-2</v>
      </c>
      <c r="X7" s="19">
        <v>1.2909574407955366</v>
      </c>
      <c r="Y7" s="43">
        <v>149.64056224550802</v>
      </c>
      <c r="Z7" s="19">
        <v>4.2807312503709314</v>
      </c>
      <c r="AA7" s="19">
        <v>2.8606757326584638</v>
      </c>
      <c r="AB7" s="43">
        <v>3792.8631366666668</v>
      </c>
      <c r="AC7" s="19">
        <v>141.92736155415193</v>
      </c>
      <c r="AD7" s="19">
        <v>3.7419584213862214</v>
      </c>
      <c r="AE7" s="43">
        <v>91.562750278076393</v>
      </c>
      <c r="AF7" s="19">
        <v>6.4761900919261342</v>
      </c>
      <c r="AG7" s="19">
        <v>7.0729527807519137</v>
      </c>
      <c r="AH7" s="43">
        <v>2.4362275543068814</v>
      </c>
      <c r="AI7" s="19">
        <v>9.116262213251787E-2</v>
      </c>
      <c r="AJ7" s="19">
        <v>3.7419584213862191</v>
      </c>
      <c r="AK7" s="43">
        <v>92.942307691805524</v>
      </c>
      <c r="AL7" s="19">
        <v>9.0244252767375261</v>
      </c>
      <c r="AM7" s="19">
        <v>9.7097064844379641</v>
      </c>
      <c r="AN7" s="43">
        <f>'screening vs purified results'!$Y7/'screening vs purified results'!$V7</f>
        <v>23.143944640290794</v>
      </c>
      <c r="AO7" s="45">
        <f>'screening vs purified results'!$AH7/'screening vs purified results'!$V7</f>
        <v>0.37679566824617466</v>
      </c>
      <c r="AP7" s="43">
        <v>4560</v>
      </c>
      <c r="AQ7" s="19">
        <v>68.389257441014323</v>
      </c>
      <c r="AR7" s="19">
        <v>1.4997644175661036</v>
      </c>
      <c r="AS7" s="2">
        <v>97.079234972677611</v>
      </c>
      <c r="AT7" s="2">
        <v>3.0998839149336028</v>
      </c>
      <c r="AU7" s="1">
        <v>3.1931482729607907</v>
      </c>
      <c r="AV7" s="43">
        <v>939.43879992119548</v>
      </c>
      <c r="AW7" s="19">
        <v>33.141676915976916</v>
      </c>
      <c r="AX7" s="19">
        <v>3.5278164920117199</v>
      </c>
      <c r="AY7" s="43">
        <v>165.78331763315214</v>
      </c>
      <c r="AZ7" s="19">
        <v>5.9388926167581362</v>
      </c>
      <c r="BA7" s="19">
        <v>3.582322215254377</v>
      </c>
      <c r="BB7" s="43">
        <v>32.646048109965633</v>
      </c>
      <c r="BC7" s="19">
        <v>0.65279894074782308</v>
      </c>
      <c r="BD7" s="19">
        <v>1.9996262290275422</v>
      </c>
      <c r="BE7" s="43">
        <v>2.161533551172095</v>
      </c>
      <c r="BF7" s="77">
        <v>3.6324839117344243E-2</v>
      </c>
      <c r="BG7" s="19">
        <v>1.6805123888845974</v>
      </c>
      <c r="BH7" s="43">
        <v>52.661666666666669</v>
      </c>
      <c r="BI7" s="19">
        <v>6.9210628599306864E-2</v>
      </c>
      <c r="BJ7" s="19">
        <v>0.13142506301099507</v>
      </c>
      <c r="BK7" s="43"/>
      <c r="BL7" s="19"/>
      <c r="BM7" s="19">
        <v>2.2648437501402752</v>
      </c>
      <c r="BN7" s="43">
        <v>1.7600000000000001E-3</v>
      </c>
      <c r="BO7" s="19">
        <v>4.0414518843273842E-5</v>
      </c>
      <c r="BP7" s="19">
        <v>2.2962794797314681</v>
      </c>
      <c r="BQ7" s="43">
        <v>0.29675000000000001</v>
      </c>
      <c r="BR7" s="19">
        <v>6.2199999999999998E-2</v>
      </c>
      <c r="BS7" s="19">
        <v>20.96040438079191</v>
      </c>
      <c r="BT7" s="43">
        <v>556.20770000000005</v>
      </c>
      <c r="BU7" s="19">
        <v>64.663979999999995</v>
      </c>
      <c r="BV7" s="19">
        <v>11.625869257113843</v>
      </c>
      <c r="BW7" s="43">
        <v>1874.3309182813816</v>
      </c>
      <c r="BX7" s="19">
        <v>449.2530707734191</v>
      </c>
      <c r="BY7" s="19">
        <v>23.968716857391964</v>
      </c>
      <c r="BZ7" s="44">
        <v>43.840599116412029</v>
      </c>
      <c r="CA7" s="43">
        <v>8.2771777521238911E-3</v>
      </c>
      <c r="CB7" s="19">
        <v>3.7657010921429914E-3</v>
      </c>
      <c r="CC7" s="19">
        <v>45.494988810367488</v>
      </c>
      <c r="CD7" s="43">
        <v>52.686999999999998</v>
      </c>
      <c r="CE7" s="19"/>
      <c r="CF7" s="19"/>
      <c r="CG7" s="43">
        <v>39</v>
      </c>
      <c r="CH7" s="19">
        <v>0</v>
      </c>
      <c r="CI7" s="19"/>
      <c r="CJ7" s="19"/>
      <c r="CK7" s="19"/>
      <c r="CL7" s="19"/>
      <c r="CM7" s="43">
        <v>0.45317000000000002</v>
      </c>
      <c r="CN7" s="19">
        <v>1.7149999999999999E-2</v>
      </c>
      <c r="CO7" s="19">
        <v>3.7844517509985209</v>
      </c>
      <c r="CP7" s="43">
        <v>784.95226000000002</v>
      </c>
      <c r="CQ7" s="19">
        <v>24.368020000000001</v>
      </c>
      <c r="CR7" s="19">
        <v>3.1043951641084515</v>
      </c>
      <c r="CS7" s="43">
        <v>1732.1364167972283</v>
      </c>
      <c r="CT7" s="19">
        <v>84.785104062047935</v>
      </c>
      <c r="CU7" s="19">
        <v>4.8948283310628682</v>
      </c>
      <c r="CV7" s="44">
        <v>47.439560535196513</v>
      </c>
      <c r="CW7" s="43">
        <v>0.33290074226934513</v>
      </c>
      <c r="CX7" s="19">
        <v>2.7456690809282629E-2</v>
      </c>
      <c r="CY7" s="19">
        <v>8.247710900887034</v>
      </c>
      <c r="CZ7" s="43">
        <v>1620</v>
      </c>
      <c r="DA7" s="19">
        <v>28.648120357189168</v>
      </c>
      <c r="DB7" s="19">
        <v>1.7684024911845164</v>
      </c>
      <c r="DC7" s="43">
        <v>94.494172494172474</v>
      </c>
      <c r="DD7" s="19">
        <v>2.4398616542206009</v>
      </c>
      <c r="DE7" s="19">
        <v>2.5820234092965562</v>
      </c>
      <c r="DF7" s="43">
        <v>342.87828703932121</v>
      </c>
      <c r="DG7" s="19">
        <v>10.730552392153006</v>
      </c>
      <c r="DH7" s="19">
        <v>3.1295514466106829</v>
      </c>
      <c r="DI7" s="43">
        <v>142.86595293305052</v>
      </c>
      <c r="DJ7" s="19">
        <v>5.0655742286627392</v>
      </c>
      <c r="DK7" s="19">
        <v>3.545683295891048</v>
      </c>
      <c r="DL7" s="43">
        <v>53.976010661928036</v>
      </c>
      <c r="DM7" s="77">
        <v>1.5092435008900158</v>
      </c>
      <c r="DN7" s="45">
        <v>2.7961375477394448</v>
      </c>
      <c r="DO7" s="77">
        <v>0.65627962373301563</v>
      </c>
      <c r="DP7" s="77">
        <v>1.3289464923476308E-2</v>
      </c>
      <c r="DQ7" s="19">
        <v>2.0249699126545884</v>
      </c>
      <c r="DR7" s="57"/>
    </row>
    <row r="8" spans="2:122" x14ac:dyDescent="0.35">
      <c r="B8" s="52" t="s">
        <v>151</v>
      </c>
      <c r="C8" s="16" t="s">
        <v>14</v>
      </c>
      <c r="D8" s="16" t="s">
        <v>52</v>
      </c>
      <c r="E8" s="16"/>
      <c r="F8" s="68"/>
      <c r="G8" s="52"/>
      <c r="H8" s="52"/>
      <c r="I8" s="52"/>
      <c r="J8" s="68"/>
      <c r="K8" s="52"/>
      <c r="L8" s="52"/>
      <c r="M8" s="52"/>
      <c r="N8" s="46" t="e">
        <f>'screening vs purified results'!$I8/'screening vs purified results'!$H8</f>
        <v>#DIV/0!</v>
      </c>
      <c r="O8" s="17" t="e">
        <f>'screening vs purified results'!$L8/'screening vs purified results'!$H8</f>
        <v>#DIV/0!</v>
      </c>
      <c r="P8" s="46">
        <v>3582.2577423333332</v>
      </c>
      <c r="Q8" s="17">
        <v>52.85794963518331</v>
      </c>
      <c r="R8" s="17">
        <v>1.4755484791207081</v>
      </c>
      <c r="S8" s="46">
        <v>87.310204904504459</v>
      </c>
      <c r="T8" s="17">
        <v>0.44147010341036574</v>
      </c>
      <c r="U8" s="17">
        <v>0.50563402513282807</v>
      </c>
      <c r="V8" s="46">
        <v>6.0173177608127206</v>
      </c>
      <c r="W8" s="17">
        <v>8.8788440703532118E-2</v>
      </c>
      <c r="X8" s="17">
        <v>1.4755484791207043</v>
      </c>
      <c r="Y8" s="46">
        <v>130.97991967311123</v>
      </c>
      <c r="Z8" s="17">
        <v>2.5414072184200349</v>
      </c>
      <c r="AA8" s="17">
        <v>1.9403029294587044</v>
      </c>
      <c r="AB8" s="46">
        <v>1945.7502496666666</v>
      </c>
      <c r="AC8" s="17">
        <v>214.23441867111396</v>
      </c>
      <c r="AD8" s="17">
        <v>11.010376008319424</v>
      </c>
      <c r="AE8" s="46">
        <v>86.128356972520848</v>
      </c>
      <c r="AF8" s="17">
        <v>1.1450807075853615</v>
      </c>
      <c r="AG8" s="17">
        <v>1.3295048783418661</v>
      </c>
      <c r="AH8" s="46">
        <v>1.2497920966912084</v>
      </c>
      <c r="AI8" s="17">
        <v>0.1376068091679612</v>
      </c>
      <c r="AJ8" s="17">
        <v>11.010376008319431</v>
      </c>
      <c r="AK8" s="46">
        <v>44.838461535576094</v>
      </c>
      <c r="AL8" s="17">
        <v>5.4110846640765393</v>
      </c>
      <c r="AM8" s="17">
        <v>12.067953446135151</v>
      </c>
      <c r="AN8" s="46">
        <f>'screening vs purified results'!$Y8/'screening vs purified results'!$V8</f>
        <v>21.767160199866296</v>
      </c>
      <c r="AO8" s="48">
        <f>'screening vs purified results'!$AH8/'screening vs purified results'!$V8</f>
        <v>0.20769920193185992</v>
      </c>
      <c r="AP8" s="46">
        <v>4900.3866666666672</v>
      </c>
      <c r="AQ8" s="17">
        <v>43.439551997894483</v>
      </c>
      <c r="AR8" s="17">
        <v>0.88645151806852951</v>
      </c>
      <c r="AS8" s="2">
        <v>172.84974747474746</v>
      </c>
      <c r="AT8" s="2">
        <v>4.0972222222222188</v>
      </c>
      <c r="AU8" s="1">
        <v>2.370395260670429</v>
      </c>
      <c r="AV8" s="46">
        <v>567.01114560582062</v>
      </c>
      <c r="AW8" s="17">
        <v>14.349493890155284</v>
      </c>
      <c r="AX8" s="17">
        <v>2.5307251896827578</v>
      </c>
      <c r="AY8" s="46">
        <v>107.660344102371</v>
      </c>
      <c r="AZ8" s="17">
        <v>3.1187012848563</v>
      </c>
      <c r="BA8" s="17">
        <v>2.8967966904237463</v>
      </c>
      <c r="BB8" s="46">
        <v>35.082951508209241</v>
      </c>
      <c r="BC8" s="17">
        <v>0.55858053008835173</v>
      </c>
      <c r="BD8" s="17">
        <v>1.5921708581378808</v>
      </c>
      <c r="BE8" s="46">
        <v>2.3228838144114881</v>
      </c>
      <c r="BF8" s="78">
        <v>2.70954701489057E-2</v>
      </c>
      <c r="BG8" s="17">
        <v>1.1664582610977658</v>
      </c>
      <c r="BH8" s="46">
        <v>51.157666666666671</v>
      </c>
      <c r="BI8" s="17">
        <v>8.5907573071944035E-2</v>
      </c>
      <c r="BJ8" s="17">
        <v>0.16792707460975681</v>
      </c>
      <c r="BK8" s="46"/>
      <c r="BL8" s="17"/>
      <c r="BM8" s="17">
        <v>3.4552822388285378</v>
      </c>
      <c r="BN8" s="46">
        <v>2.4966666666666666E-3</v>
      </c>
      <c r="BO8" s="17">
        <v>2.4037008503093327E-5</v>
      </c>
      <c r="BP8" s="17">
        <v>0.96276402549105455</v>
      </c>
      <c r="BQ8" s="46">
        <v>0.38551000000000002</v>
      </c>
      <c r="BR8" s="17">
        <v>3.6319999999999998E-2</v>
      </c>
      <c r="BS8" s="17">
        <v>9.4212860885580128</v>
      </c>
      <c r="BT8" s="46">
        <v>1212.5423900000001</v>
      </c>
      <c r="BU8" s="17">
        <v>71.833759999999998</v>
      </c>
      <c r="BV8" s="17">
        <v>5.9242266985816467</v>
      </c>
      <c r="BW8" s="46">
        <v>3145.2942595522813</v>
      </c>
      <c r="BX8" s="17">
        <v>350.04326382871307</v>
      </c>
      <c r="BY8" s="17">
        <v>11.129110186292717</v>
      </c>
      <c r="BZ8" s="47">
        <v>26.125310899072215</v>
      </c>
      <c r="CA8" s="46">
        <v>0.29855667973801725</v>
      </c>
      <c r="CB8" s="17">
        <v>2.5362962321222184E-2</v>
      </c>
      <c r="CC8" s="17">
        <v>8.4951917148456104</v>
      </c>
      <c r="CD8" s="46">
        <v>52.581000000000003</v>
      </c>
      <c r="CE8" s="17"/>
      <c r="CF8" s="17"/>
      <c r="CG8" s="46">
        <v>38.333333333333336</v>
      </c>
      <c r="CH8" s="17">
        <v>0.33333333333333337</v>
      </c>
      <c r="CI8" s="17"/>
      <c r="CJ8" s="17"/>
      <c r="CK8" s="17"/>
      <c r="CL8" s="17"/>
      <c r="CM8" s="46">
        <v>0.62355000000000005</v>
      </c>
      <c r="CN8" s="17">
        <v>3.4229999999999997E-2</v>
      </c>
      <c r="CO8" s="17">
        <v>5.4895357228770738</v>
      </c>
      <c r="CP8" s="46">
        <v>1112.9111499999999</v>
      </c>
      <c r="CQ8" s="17">
        <v>48.371749999999999</v>
      </c>
      <c r="CR8" s="17">
        <v>4.3464161537064303</v>
      </c>
      <c r="CS8" s="46">
        <v>1784.7985726886373</v>
      </c>
      <c r="CT8" s="17">
        <v>124.96946997730868</v>
      </c>
      <c r="CU8" s="17">
        <v>7.0018808783028952</v>
      </c>
      <c r="CV8" s="47">
        <v>46.039811806934679</v>
      </c>
      <c r="CW8" s="46">
        <v>0.27511326488192706</v>
      </c>
      <c r="CX8" s="17">
        <v>1.8583625652887369E-2</v>
      </c>
      <c r="CY8" s="17">
        <v>6.7548998994516234</v>
      </c>
      <c r="CZ8" s="46">
        <v>1663.0766666666666</v>
      </c>
      <c r="DA8" s="17">
        <v>7.4273870087520049</v>
      </c>
      <c r="DB8" s="17">
        <v>0.44660520814346133</v>
      </c>
      <c r="DC8" s="46">
        <v>101.09079601990049</v>
      </c>
      <c r="DD8" s="17">
        <v>0.72894804400596469</v>
      </c>
      <c r="DE8" s="17">
        <v>0.72108250474401814</v>
      </c>
      <c r="DF8" s="46">
        <v>329.02632725125187</v>
      </c>
      <c r="DG8" s="17">
        <v>2.7907488433965741</v>
      </c>
      <c r="DH8" s="17">
        <v>0.84818405466547853</v>
      </c>
      <c r="DI8" s="46">
        <v>125.26383017179639</v>
      </c>
      <c r="DJ8" s="17">
        <v>1.989732851895444</v>
      </c>
      <c r="DK8" s="17">
        <v>1.5884336676968702</v>
      </c>
      <c r="DL8" s="43">
        <v>55.411261661483785</v>
      </c>
      <c r="DM8" s="77">
        <v>1.2254027349686023</v>
      </c>
      <c r="DN8" s="45">
        <v>2.2114687488164098</v>
      </c>
      <c r="DO8" s="78">
        <v>0.67373045002417142</v>
      </c>
      <c r="DP8" s="78">
        <v>7.2959501611453348E-3</v>
      </c>
      <c r="DQ8" s="17">
        <v>1.082918274049151</v>
      </c>
      <c r="DR8" s="57"/>
    </row>
    <row r="9" spans="2:122" x14ac:dyDescent="0.35">
      <c r="B9" s="51" t="s">
        <v>151</v>
      </c>
      <c r="C9" s="18" t="s">
        <v>74</v>
      </c>
      <c r="D9" s="18"/>
      <c r="E9" s="18"/>
      <c r="F9" s="67"/>
      <c r="G9" s="51"/>
      <c r="H9" s="51"/>
      <c r="I9" s="51"/>
      <c r="J9" s="67"/>
      <c r="K9" s="51"/>
      <c r="L9" s="51"/>
      <c r="M9" s="51"/>
      <c r="N9" s="43" t="e">
        <f>'screening vs purified results'!$I9/'screening vs purified results'!$H9</f>
        <v>#DIV/0!</v>
      </c>
      <c r="O9" s="19" t="e">
        <f>'screening vs purified results'!$L9/'screening vs purified results'!$H9</f>
        <v>#DIV/0!</v>
      </c>
      <c r="P9" s="43">
        <v>848.51148853333336</v>
      </c>
      <c r="Q9" s="19">
        <v>71.966375389087091</v>
      </c>
      <c r="R9" s="19">
        <v>8.4814850902587313</v>
      </c>
      <c r="S9" s="43">
        <v>4.5860253673895768</v>
      </c>
      <c r="T9" s="19">
        <v>0.23785387928893803</v>
      </c>
      <c r="U9" s="19">
        <v>5.1864928829281087</v>
      </c>
      <c r="V9" s="43">
        <v>1.4252919855173751</v>
      </c>
      <c r="W9" s="19">
        <v>0.12088592724430877</v>
      </c>
      <c r="X9" s="19">
        <v>8.4814850902587295</v>
      </c>
      <c r="Y9" s="43">
        <v>1.6305220883450051</v>
      </c>
      <c r="Z9" s="19">
        <v>0.17421342343159929</v>
      </c>
      <c r="AA9" s="19">
        <v>10.684517841057126</v>
      </c>
      <c r="AB9" s="43">
        <v>1755.3326673333333</v>
      </c>
      <c r="AC9" s="19">
        <v>99.660957444700799</v>
      </c>
      <c r="AD9" s="19">
        <v>5.6776108198398507</v>
      </c>
      <c r="AE9" s="43">
        <v>1.5981438854741521</v>
      </c>
      <c r="AF9" s="19">
        <v>0.63254269448787903</v>
      </c>
      <c r="AG9" s="19">
        <v>39.579833845824865</v>
      </c>
      <c r="AH9" s="43">
        <v>1.1274832908657861</v>
      </c>
      <c r="AI9" s="19">
        <v>6.4014113314082285E-2</v>
      </c>
      <c r="AJ9" s="19">
        <v>5.6776108198398507</v>
      </c>
      <c r="AK9" s="43">
        <v>0.75512820519116064</v>
      </c>
      <c r="AL9" s="19">
        <v>0.32758605473968494</v>
      </c>
      <c r="AM9" s="19">
        <v>43.381514885509617</v>
      </c>
      <c r="AN9" s="43">
        <f>'screening vs purified results'!$Y9/'screening vs purified results'!$V9</f>
        <v>1.1439916206033618</v>
      </c>
      <c r="AO9" s="45">
        <f>'screening vs purified results'!$AH9/'screening vs purified results'!$V9</f>
        <v>0.79105425577518729</v>
      </c>
      <c r="AP9" s="43">
        <v>2639.6133333333332</v>
      </c>
      <c r="AQ9" s="19">
        <v>41.2017885264436</v>
      </c>
      <c r="AR9" s="19">
        <v>1.5609024248416536</v>
      </c>
      <c r="AS9" s="2">
        <v>62.781073446327675</v>
      </c>
      <c r="AT9" s="2">
        <v>5.3441562761639831</v>
      </c>
      <c r="AU9" s="1">
        <v>8.5123684301651341</v>
      </c>
      <c r="AV9" s="43">
        <v>840.89461630182916</v>
      </c>
      <c r="AW9" s="19">
        <v>72.773505943731479</v>
      </c>
      <c r="AX9" s="19">
        <v>8.6542956195607612</v>
      </c>
      <c r="AY9" s="43">
        <v>162.12621136924727</v>
      </c>
      <c r="AZ9" s="19">
        <v>14.111122472639206</v>
      </c>
      <c r="BA9" s="19">
        <v>8.7037884580554987</v>
      </c>
      <c r="BB9" s="43">
        <v>18.897575410462007</v>
      </c>
      <c r="BC9" s="19">
        <v>0.38662186143150118</v>
      </c>
      <c r="BD9" s="19">
        <v>2.045880770595899</v>
      </c>
      <c r="BE9" s="43">
        <v>1.2512308732721953</v>
      </c>
      <c r="BF9" s="77">
        <v>2.1712533168414302E-2</v>
      </c>
      <c r="BG9" s="19">
        <v>1.7352939119566395</v>
      </c>
      <c r="BH9" s="43">
        <v>48.100666666666662</v>
      </c>
      <c r="BI9" s="19">
        <v>1.9598752794785471E-2</v>
      </c>
      <c r="BJ9" s="19">
        <v>4.0745283076018636E-2</v>
      </c>
      <c r="BK9" s="43">
        <v>41.333333333333336</v>
      </c>
      <c r="BL9" s="19">
        <v>0.33333333333333337</v>
      </c>
      <c r="BM9" s="19">
        <v>0.44092554266048078</v>
      </c>
      <c r="BN9" s="43">
        <v>7.3833333333333329E-3</v>
      </c>
      <c r="BO9" s="19">
        <v>2.3567868899084708E-4</v>
      </c>
      <c r="BP9" s="19">
        <v>3.1920364197405924</v>
      </c>
      <c r="BQ9" s="43">
        <v>0.31069000000000002</v>
      </c>
      <c r="BR9" s="19">
        <v>6.1559999999999997E-2</v>
      </c>
      <c r="BS9" s="19">
        <v>19.813962470629885</v>
      </c>
      <c r="BT9" s="43">
        <v>356.11680000000001</v>
      </c>
      <c r="BU9" s="19">
        <v>44.11065</v>
      </c>
      <c r="BV9" s="19">
        <v>12.386568114730895</v>
      </c>
      <c r="BW9" s="43">
        <v>1146.2126235154012</v>
      </c>
      <c r="BX9" s="19">
        <v>267.83635956844654</v>
      </c>
      <c r="BY9" s="19">
        <v>23.367074666042338</v>
      </c>
      <c r="BZ9" s="44">
        <v>71.689831985842176</v>
      </c>
      <c r="CA9" s="43">
        <v>1.6757170681079913E-2</v>
      </c>
      <c r="CB9" s="19">
        <v>7.9842900598696299E-3</v>
      </c>
      <c r="CC9" s="19">
        <v>47.647005642094967</v>
      </c>
      <c r="CD9" s="43">
        <v>49.004999999999995</v>
      </c>
      <c r="CE9" s="19">
        <v>0.1166633332857139</v>
      </c>
      <c r="CF9" s="19">
        <v>0.23806414301747558</v>
      </c>
      <c r="CG9" s="43">
        <v>39</v>
      </c>
      <c r="CH9" s="19">
        <v>0</v>
      </c>
      <c r="CI9" s="19">
        <v>0.50436883510408403</v>
      </c>
      <c r="CJ9" s="19"/>
      <c r="CK9" s="19"/>
      <c r="CL9" s="19"/>
      <c r="CM9" s="43">
        <v>0.48502000000000001</v>
      </c>
      <c r="CN9" s="19">
        <v>3.8739999999999997E-2</v>
      </c>
      <c r="CO9" s="19">
        <v>7.9872994928044196</v>
      </c>
      <c r="CP9" s="43">
        <v>1341.8190199999999</v>
      </c>
      <c r="CQ9" s="19">
        <v>89.111800000000002</v>
      </c>
      <c r="CR9" s="19">
        <v>6.6411191577832911</v>
      </c>
      <c r="CS9" s="43">
        <v>2766.5230712135581</v>
      </c>
      <c r="CT9" s="19">
        <v>287.37426271514732</v>
      </c>
      <c r="CU9" s="19">
        <v>10.387560678794133</v>
      </c>
      <c r="CV9" s="44">
        <v>29.702188734621743</v>
      </c>
      <c r="CW9" s="43">
        <v>0.58850781530880369</v>
      </c>
      <c r="CX9" s="19">
        <v>4.2525349197635218E-2</v>
      </c>
      <c r="CY9" s="19">
        <v>7.2259616765363059</v>
      </c>
      <c r="CZ9" s="43">
        <v>1766.9233333333334</v>
      </c>
      <c r="DA9" s="19">
        <v>25.403586579676361</v>
      </c>
      <c r="DB9" s="19">
        <v>1.437729985247975</v>
      </c>
      <c r="DC9" s="43">
        <v>145.14367816091954</v>
      </c>
      <c r="DD9" s="19">
        <v>4.4078134539071101</v>
      </c>
      <c r="DE9" s="19">
        <v>3.0368621697875162</v>
      </c>
      <c r="DF9" s="43">
        <v>243.47231043357752</v>
      </c>
      <c r="DG9" s="19">
        <v>8.1806693946202298</v>
      </c>
      <c r="DH9" s="19">
        <v>3.359999903090428</v>
      </c>
      <c r="DI9" s="43">
        <v>60.6658580814562</v>
      </c>
      <c r="DJ9" s="19">
        <v>2.2738734480672211</v>
      </c>
      <c r="DK9" s="19">
        <v>3.7481930034090767</v>
      </c>
      <c r="DL9" s="43">
        <v>58.871279431363845</v>
      </c>
      <c r="DM9" s="77">
        <v>1.5304500694549699</v>
      </c>
      <c r="DN9" s="45">
        <v>2.599654847384917</v>
      </c>
      <c r="DO9" s="77">
        <v>0.71579986442289245</v>
      </c>
      <c r="DP9" s="77">
        <v>1.2481060683465365E-2</v>
      </c>
      <c r="DQ9" s="19">
        <v>1.7436522838025561</v>
      </c>
      <c r="DR9" s="57"/>
    </row>
    <row r="10" spans="2:122" x14ac:dyDescent="0.35">
      <c r="B10" s="52" t="s">
        <v>151</v>
      </c>
      <c r="C10" s="16" t="s">
        <v>67</v>
      </c>
      <c r="D10" s="16"/>
      <c r="E10" s="16"/>
      <c r="F10" s="68"/>
      <c r="G10" s="52"/>
      <c r="H10" s="52"/>
      <c r="I10" s="52"/>
      <c r="J10" s="68"/>
      <c r="K10" s="52"/>
      <c r="L10" s="52"/>
      <c r="M10" s="52"/>
      <c r="N10" s="46" t="e">
        <f>'screening vs purified results'!$I10/'screening vs purified results'!$H10</f>
        <v>#DIV/0!</v>
      </c>
      <c r="O10" s="17" t="e">
        <f>'screening vs purified results'!$L10/'screening vs purified results'!$H10</f>
        <v>#DIV/0!</v>
      </c>
      <c r="P10" s="46">
        <v>595.32467533333329</v>
      </c>
      <c r="Q10" s="17">
        <v>50.570362524735614</v>
      </c>
      <c r="R10" s="17">
        <v>8.4945853279843195</v>
      </c>
      <c r="S10" s="46">
        <v>4.059846781155751</v>
      </c>
      <c r="T10" s="17">
        <v>1.0707060664987222</v>
      </c>
      <c r="U10" s="17">
        <v>26.373065886834162</v>
      </c>
      <c r="V10" s="46">
        <v>1</v>
      </c>
      <c r="W10" s="17">
        <v>8.494585327984315E-2</v>
      </c>
      <c r="X10" s="17">
        <v>8.4945853279843142</v>
      </c>
      <c r="Y10" s="46">
        <v>1</v>
      </c>
      <c r="Z10" s="17">
        <v>0.19154353121569553</v>
      </c>
      <c r="AA10" s="17">
        <v>19.154353121569553</v>
      </c>
      <c r="AB10" s="46">
        <v>1556.8591406666667</v>
      </c>
      <c r="AC10" s="17">
        <v>53.312305559671763</v>
      </c>
      <c r="AD10" s="17">
        <v>3.4243499727819158</v>
      </c>
      <c r="AE10" s="46">
        <v>2.3921372592720069</v>
      </c>
      <c r="AF10" s="17">
        <v>0.97277483281148291</v>
      </c>
      <c r="AG10" s="17">
        <v>40.665510686770752</v>
      </c>
      <c r="AH10" s="46">
        <v>1</v>
      </c>
      <c r="AI10" s="17">
        <v>3.4243499727819163E-2</v>
      </c>
      <c r="AJ10" s="17">
        <v>3.4243499727819162</v>
      </c>
      <c r="AK10" s="46">
        <v>0.99999999999999989</v>
      </c>
      <c r="AL10" s="17">
        <v>0.42896255741882305</v>
      </c>
      <c r="AM10" s="17">
        <v>42.896255741882314</v>
      </c>
      <c r="AN10" s="46">
        <f>'screening vs purified results'!$Y10/'screening vs purified results'!$V10</f>
        <v>1</v>
      </c>
      <c r="AO10" s="48">
        <f>'screening vs purified results'!$AH10/'screening vs purified results'!$V10</f>
        <v>1</v>
      </c>
      <c r="AP10" s="46">
        <v>2109.6133333333332</v>
      </c>
      <c r="AQ10" s="17">
        <v>15.99455046084269</v>
      </c>
      <c r="AR10" s="17">
        <v>0.75817450563654742</v>
      </c>
      <c r="AS10" s="2">
        <v>123.81250000000001</v>
      </c>
      <c r="AT10" s="2">
        <v>10.834883293531254</v>
      </c>
      <c r="AU10" s="1">
        <v>8.7510415293538646</v>
      </c>
      <c r="AV10" s="46">
        <v>340.77550058892814</v>
      </c>
      <c r="AW10" s="17">
        <v>29.933118726111054</v>
      </c>
      <c r="AX10" s="17">
        <v>8.7838235654795156</v>
      </c>
      <c r="AY10" s="46">
        <v>60.136853045104964</v>
      </c>
      <c r="AZ10" s="17">
        <v>5.3068951507621538</v>
      </c>
      <c r="BA10" s="17">
        <v>8.8246971400079364</v>
      </c>
      <c r="BB10" s="46">
        <v>15.103188239786178</v>
      </c>
      <c r="BC10" s="17">
        <v>0.23024513649712566</v>
      </c>
      <c r="BD10" s="17">
        <v>1.524480347073959</v>
      </c>
      <c r="BE10" s="46">
        <v>1</v>
      </c>
      <c r="BF10" s="78">
        <v>1.0722206685167221E-2</v>
      </c>
      <c r="BG10" s="17">
        <v>1.0722206685167222</v>
      </c>
      <c r="BH10" s="46">
        <v>48.015666666666668</v>
      </c>
      <c r="BI10" s="17">
        <v>4.3643759895061335E-2</v>
      </c>
      <c r="BJ10" s="17">
        <v>9.0894832717921231E-2</v>
      </c>
      <c r="BK10" s="46">
        <v>39</v>
      </c>
      <c r="BL10" s="17">
        <v>0</v>
      </c>
      <c r="BM10" s="17">
        <v>0.66073113110378145</v>
      </c>
      <c r="BN10" s="46">
        <v>8.5199999999999998E-3</v>
      </c>
      <c r="BO10" s="17">
        <v>5.450076452063157E-4</v>
      </c>
      <c r="BP10" s="17">
        <v>6.3968033474919679</v>
      </c>
      <c r="BQ10" s="46">
        <v>0.52427999999999997</v>
      </c>
      <c r="BR10" s="17">
        <v>5.7579999999999999E-2</v>
      </c>
      <c r="BS10" s="17">
        <v>10.98268101014725</v>
      </c>
      <c r="BT10" s="46">
        <v>1124.2596599999999</v>
      </c>
      <c r="BU10" s="17">
        <v>96.513319999999993</v>
      </c>
      <c r="BV10" s="17">
        <v>8.5846111386759176</v>
      </c>
      <c r="BW10" s="46">
        <v>1743.9200740366819</v>
      </c>
      <c r="BX10" s="17">
        <v>298.92092068522714</v>
      </c>
      <c r="BY10" s="17">
        <v>17.140746593581536</v>
      </c>
      <c r="BZ10" s="47">
        <v>47.119011715752563</v>
      </c>
      <c r="CA10" s="46">
        <v>0.28109047335203685</v>
      </c>
      <c r="CB10" s="17">
        <v>3.5318557203030669E-2</v>
      </c>
      <c r="CC10" s="17">
        <v>12.564836076389474</v>
      </c>
      <c r="CD10" s="46">
        <v>47.87833333333333</v>
      </c>
      <c r="CE10" s="17">
        <v>9.7591552457735903E-2</v>
      </c>
      <c r="CF10" s="17">
        <v>0.20383239278254445</v>
      </c>
      <c r="CG10" s="46"/>
      <c r="CH10" s="17"/>
      <c r="CI10" s="17">
        <v>0.58264316295850904</v>
      </c>
      <c r="CJ10" s="17">
        <v>8.1899999999999994E-3</v>
      </c>
      <c r="CK10" s="17">
        <v>2.2000000000000055E-4</v>
      </c>
      <c r="CL10" s="17">
        <v>2.6862026862026931</v>
      </c>
      <c r="CM10" s="46">
        <v>0.37487999999999999</v>
      </c>
      <c r="CN10" s="17">
        <v>5.0990000000000001E-2</v>
      </c>
      <c r="CO10" s="17">
        <v>13.601685872812633</v>
      </c>
      <c r="CP10" s="46">
        <v>468.48036000000002</v>
      </c>
      <c r="CQ10" s="17">
        <v>43.281579999999998</v>
      </c>
      <c r="CR10" s="17">
        <v>9.2387181396462381</v>
      </c>
      <c r="CS10" s="46">
        <v>1249.6808578745199</v>
      </c>
      <c r="CT10" s="17">
        <v>205.48028188648587</v>
      </c>
      <c r="CU10" s="17">
        <v>16.442620577222453</v>
      </c>
      <c r="CV10" s="47">
        <v>65.754220273190199</v>
      </c>
      <c r="CW10" s="46">
        <v>1.8982994292439496E-2</v>
      </c>
      <c r="CX10" s="17">
        <v>2.926963911961184E-3</v>
      </c>
      <c r="CY10" s="17">
        <v>15.418873686997465</v>
      </c>
      <c r="CZ10" s="46">
        <v>2468.4600000000005</v>
      </c>
      <c r="DA10" s="17">
        <v>24.352277785318844</v>
      </c>
      <c r="DB10" s="17">
        <v>0.98653726555499532</v>
      </c>
      <c r="DC10" s="46">
        <v>70.723646723646723</v>
      </c>
      <c r="DD10" s="17">
        <v>1.9005155401921956</v>
      </c>
      <c r="DE10" s="17">
        <v>2.6872420021248011</v>
      </c>
      <c r="DF10" s="46">
        <v>698.05789558491801</v>
      </c>
      <c r="DG10" s="17">
        <v>19.982662130097232</v>
      </c>
      <c r="DH10" s="17">
        <v>2.8626081384486484</v>
      </c>
      <c r="DI10" s="46">
        <v>163.09763915535467</v>
      </c>
      <c r="DJ10" s="17">
        <v>4.7510629503417059</v>
      </c>
      <c r="DK10" s="17">
        <v>2.91301761015449</v>
      </c>
      <c r="DL10" s="43">
        <v>82.245446468236366</v>
      </c>
      <c r="DM10" s="77">
        <v>1.9574405186330908</v>
      </c>
      <c r="DN10" s="45">
        <v>2.3799986536507705</v>
      </c>
      <c r="DO10" s="78">
        <v>1</v>
      </c>
      <c r="DP10" s="78">
        <v>1.395174380734342E-2</v>
      </c>
      <c r="DQ10" s="17">
        <v>1.395174380734342</v>
      </c>
      <c r="DR10" s="57"/>
    </row>
    <row r="11" spans="2:122" x14ac:dyDescent="0.35">
      <c r="B11" s="51" t="s">
        <v>151</v>
      </c>
      <c r="C11" s="18" t="s">
        <v>63</v>
      </c>
      <c r="D11" s="18"/>
      <c r="E11" s="18"/>
      <c r="F11" s="67"/>
      <c r="G11" s="51"/>
      <c r="H11" s="51"/>
      <c r="I11" s="51"/>
      <c r="J11" s="67"/>
      <c r="K11" s="51"/>
      <c r="L11" s="51"/>
      <c r="M11" s="51"/>
      <c r="N11" s="43" t="e">
        <f>'screening vs purified results'!$I11/'screening vs purified results'!$H11</f>
        <v>#DIV/0!</v>
      </c>
      <c r="O11" s="19" t="e">
        <f>'screening vs purified results'!$L11/'screening vs purified results'!$H11</f>
        <v>#DIV/0!</v>
      </c>
      <c r="P11" s="43">
        <v>17.118881120000001</v>
      </c>
      <c r="Q11" s="19">
        <v>2.6408477555514289</v>
      </c>
      <c r="R11" s="19">
        <v>15.426520793266826</v>
      </c>
      <c r="S11" s="43">
        <v>0</v>
      </c>
      <c r="T11" s="19">
        <v>0</v>
      </c>
      <c r="U11" s="19"/>
      <c r="V11" s="43">
        <v>2.8755537657522461E-2</v>
      </c>
      <c r="W11" s="19">
        <v>4.4359789959533867E-3</v>
      </c>
      <c r="X11" s="19">
        <v>15.426520793266867</v>
      </c>
      <c r="Y11" s="43">
        <v>-0.18273092369696542</v>
      </c>
      <c r="Z11" s="19">
        <v>7.4351440097466845E-2</v>
      </c>
      <c r="AA11" s="19">
        <v>-40.689029855049974</v>
      </c>
      <c r="AB11" s="43">
        <v>30.065934066000001</v>
      </c>
      <c r="AC11" s="19">
        <v>17.774822290722838</v>
      </c>
      <c r="AD11" s="19">
        <v>59.119474724131251</v>
      </c>
      <c r="AE11" s="43">
        <v>0</v>
      </c>
      <c r="AF11" s="19">
        <v>0</v>
      </c>
      <c r="AG11" s="19"/>
      <c r="AH11" s="43">
        <v>1.9311916717864013E-2</v>
      </c>
      <c r="AI11" s="19">
        <v>1.1417103722762889E-2</v>
      </c>
      <c r="AJ11" s="19">
        <v>59.11947472413123</v>
      </c>
      <c r="AK11" s="43">
        <v>-0.10641025639871644</v>
      </c>
      <c r="AL11" s="19">
        <v>0.15026275474490816</v>
      </c>
      <c r="AM11" s="19">
        <v>-141.21078158281804</v>
      </c>
      <c r="AN11" s="43">
        <f>'screening vs purified results'!$Y11/'screening vs purified results'!$V11</f>
        <v>-6.354634222920291</v>
      </c>
      <c r="AO11" s="45">
        <f>'screening vs purified results'!$AH11/'screening vs purified results'!$V11</f>
        <v>0.67158948470615731</v>
      </c>
      <c r="AP11" s="43"/>
      <c r="AQ11" s="19"/>
      <c r="AR11" s="19"/>
      <c r="AV11" s="43"/>
      <c r="AW11" s="19"/>
      <c r="AX11" s="19"/>
      <c r="AY11" s="43"/>
      <c r="AZ11" s="19"/>
      <c r="BA11" s="19"/>
      <c r="BB11" s="43"/>
      <c r="BC11" s="19"/>
      <c r="BD11" s="19"/>
      <c r="BE11" s="43"/>
      <c r="BF11" s="77"/>
      <c r="BG11" s="19"/>
      <c r="BH11" s="43"/>
      <c r="BI11" s="19"/>
      <c r="BJ11" s="19"/>
      <c r="BK11" s="43"/>
      <c r="BL11" s="19"/>
      <c r="BM11" s="19"/>
      <c r="BN11" s="43"/>
      <c r="BO11" s="19"/>
      <c r="BP11" s="19"/>
      <c r="BQ11" s="43"/>
      <c r="BR11" s="19"/>
      <c r="BS11" s="19"/>
      <c r="BT11" s="43"/>
      <c r="BU11" s="19"/>
      <c r="BV11" s="19"/>
      <c r="BW11" s="43"/>
      <c r="BX11" s="19"/>
      <c r="BY11" s="19"/>
      <c r="BZ11" s="44"/>
      <c r="CA11" s="43"/>
      <c r="CB11" s="19"/>
      <c r="CC11" s="19"/>
      <c r="CD11" s="43"/>
      <c r="CE11" s="19"/>
      <c r="CF11" s="19"/>
      <c r="CG11" s="43"/>
      <c r="CH11" s="19"/>
      <c r="CI11" s="19"/>
      <c r="CJ11" s="19"/>
      <c r="CK11" s="19"/>
      <c r="CL11" s="19"/>
      <c r="CM11" s="43"/>
      <c r="CN11" s="19"/>
      <c r="CO11" s="19"/>
      <c r="CP11" s="43"/>
      <c r="CQ11" s="19"/>
      <c r="CR11" s="19"/>
      <c r="CS11" s="43"/>
      <c r="CT11" s="19"/>
      <c r="CU11" s="19"/>
      <c r="CV11" s="44"/>
      <c r="CW11" s="43"/>
      <c r="CX11" s="19"/>
      <c r="CY11" s="19"/>
      <c r="CZ11" s="43"/>
      <c r="DA11" s="19"/>
      <c r="DB11" s="19"/>
      <c r="DC11" s="43"/>
      <c r="DD11" s="19"/>
      <c r="DE11" s="19"/>
      <c r="DF11" s="43"/>
      <c r="DG11" s="19"/>
      <c r="DH11" s="19"/>
      <c r="DI11" s="43"/>
      <c r="DJ11" s="19"/>
      <c r="DK11" s="19"/>
      <c r="DL11" s="43"/>
      <c r="DM11" s="77"/>
      <c r="DN11" s="45"/>
      <c r="DO11" s="77"/>
      <c r="DP11" s="77"/>
      <c r="DQ11" s="19"/>
      <c r="DR11" s="57"/>
    </row>
    <row r="12" spans="2:122" x14ac:dyDescent="0.35">
      <c r="B12" s="52" t="s">
        <v>151</v>
      </c>
      <c r="C12" s="16" t="s">
        <v>62</v>
      </c>
      <c r="D12" s="16"/>
      <c r="E12" s="16"/>
      <c r="F12" s="68"/>
      <c r="G12" s="52"/>
      <c r="H12" s="52"/>
      <c r="I12" s="52"/>
      <c r="J12" s="68"/>
      <c r="K12" s="52"/>
      <c r="L12" s="52"/>
      <c r="M12" s="52"/>
      <c r="N12" s="46" t="e">
        <f>'screening vs purified results'!$I12/'screening vs purified results'!$H12</f>
        <v>#DIV/0!</v>
      </c>
      <c r="O12" s="17" t="e">
        <f>'screening vs purified results'!$L12/'screening vs purified results'!$H12</f>
        <v>#DIV/0!</v>
      </c>
      <c r="P12" s="46">
        <v>14.625374628666668</v>
      </c>
      <c r="Q12" s="17">
        <v>8.9772842324383504</v>
      </c>
      <c r="R12" s="17">
        <v>61.38156772300588</v>
      </c>
      <c r="S12" s="46">
        <v>0</v>
      </c>
      <c r="T12" s="17">
        <v>0</v>
      </c>
      <c r="U12" s="17"/>
      <c r="V12" s="46">
        <v>2.456705598584109E-2</v>
      </c>
      <c r="W12" s="17">
        <v>1.5079644107497805E-2</v>
      </c>
      <c r="X12" s="17">
        <v>61.381567723005823</v>
      </c>
      <c r="Y12" s="46">
        <v>0.39959839350130882</v>
      </c>
      <c r="Z12" s="17">
        <v>0.31517789806374308</v>
      </c>
      <c r="AA12" s="17">
        <v>78.873664956991561</v>
      </c>
      <c r="AB12" s="46">
        <v>32.463536463333334</v>
      </c>
      <c r="AC12" s="17">
        <v>2.6771676077538347</v>
      </c>
      <c r="AD12" s="17">
        <v>8.2466912093130134</v>
      </c>
      <c r="AE12" s="46">
        <v>0</v>
      </c>
      <c r="AF12" s="17">
        <v>0</v>
      </c>
      <c r="AG12" s="17"/>
      <c r="AH12" s="46">
        <v>2.0851941974295785E-2</v>
      </c>
      <c r="AI12" s="17">
        <v>1.7195952657653008E-3</v>
      </c>
      <c r="AJ12" s="17">
        <v>8.2466912093130134</v>
      </c>
      <c r="AK12" s="46">
        <v>0.36538461542197731</v>
      </c>
      <c r="AL12" s="17">
        <v>0.12361660525952679</v>
      </c>
      <c r="AM12" s="17">
        <v>33.831913014937371</v>
      </c>
      <c r="AN12" s="46">
        <f>'screening vs purified results'!$Y12/'screening vs purified results'!$V12</f>
        <v>16.265619850079403</v>
      </c>
      <c r="AO12" s="48">
        <f>'screening vs purified results'!$AH12/'screening vs purified results'!$V12</f>
        <v>0.84877658870943007</v>
      </c>
      <c r="AP12" s="46"/>
      <c r="AQ12" s="17"/>
      <c r="AR12" s="17"/>
      <c r="AV12" s="46"/>
      <c r="AW12" s="17"/>
      <c r="AX12" s="17"/>
      <c r="AY12" s="46"/>
      <c r="AZ12" s="17"/>
      <c r="BA12" s="17"/>
      <c r="BB12" s="46"/>
      <c r="BC12" s="17"/>
      <c r="BD12" s="17"/>
      <c r="BE12" s="46"/>
      <c r="BF12" s="78"/>
      <c r="BG12" s="17"/>
      <c r="BH12" s="46"/>
      <c r="BI12" s="17"/>
      <c r="BJ12" s="17"/>
      <c r="BK12" s="46"/>
      <c r="BL12" s="17"/>
      <c r="BM12" s="17"/>
      <c r="BN12" s="46"/>
      <c r="BO12" s="17"/>
      <c r="BP12" s="17"/>
      <c r="BQ12" s="46"/>
      <c r="BR12" s="17"/>
      <c r="BS12" s="17"/>
      <c r="BT12" s="46"/>
      <c r="BU12" s="17"/>
      <c r="BV12" s="17"/>
      <c r="BW12" s="46"/>
      <c r="BX12" s="17"/>
      <c r="BY12" s="17"/>
      <c r="BZ12" s="47"/>
      <c r="CA12" s="46"/>
      <c r="CB12" s="17"/>
      <c r="CC12" s="17"/>
      <c r="CD12" s="46"/>
      <c r="CE12" s="17"/>
      <c r="CF12" s="17"/>
      <c r="CG12" s="46"/>
      <c r="CH12" s="17"/>
      <c r="CI12" s="17"/>
      <c r="CJ12" s="17"/>
      <c r="CK12" s="17"/>
      <c r="CL12" s="17"/>
      <c r="CM12" s="46"/>
      <c r="CN12" s="17"/>
      <c r="CO12" s="17"/>
      <c r="CP12" s="46"/>
      <c r="CQ12" s="17"/>
      <c r="CR12" s="17"/>
      <c r="CS12" s="46"/>
      <c r="CT12" s="17"/>
      <c r="CU12" s="17"/>
      <c r="CV12" s="47"/>
      <c r="CW12" s="46"/>
      <c r="CX12" s="17"/>
      <c r="CY12" s="17"/>
      <c r="CZ12" s="46"/>
      <c r="DA12" s="17"/>
      <c r="DB12" s="17"/>
      <c r="DC12" s="46"/>
      <c r="DD12" s="17"/>
      <c r="DE12" s="17"/>
      <c r="DF12" s="46"/>
      <c r="DG12" s="17"/>
      <c r="DH12" s="17"/>
      <c r="DI12" s="46"/>
      <c r="DJ12" s="17"/>
      <c r="DK12" s="17"/>
      <c r="DL12" s="43"/>
      <c r="DM12" s="77"/>
      <c r="DN12" s="45"/>
      <c r="DO12" s="78"/>
      <c r="DP12" s="78"/>
      <c r="DQ12" s="17"/>
      <c r="DR12" s="57"/>
    </row>
    <row r="13" spans="2:122" x14ac:dyDescent="0.35">
      <c r="B13" s="51" t="s">
        <v>151</v>
      </c>
      <c r="C13" s="18" t="s">
        <v>66</v>
      </c>
      <c r="D13" s="18"/>
      <c r="E13" s="18"/>
      <c r="F13" s="67"/>
      <c r="G13" s="51"/>
      <c r="H13" s="51"/>
      <c r="I13" s="51"/>
      <c r="J13" s="67"/>
      <c r="K13" s="51"/>
      <c r="L13" s="51"/>
      <c r="M13" s="51"/>
      <c r="N13" s="43" t="e">
        <f>'screening vs purified results'!$I13/'screening vs purified results'!$H13</f>
        <v>#DIV/0!</v>
      </c>
      <c r="O13" s="19" t="e">
        <f>'screening vs purified results'!$L13/'screening vs purified results'!$H13</f>
        <v>#DIV/0!</v>
      </c>
      <c r="P13" s="43">
        <v>841.17482516666666</v>
      </c>
      <c r="Q13" s="19">
        <v>113.78596617279709</v>
      </c>
      <c r="R13" s="19">
        <v>13.527029431753624</v>
      </c>
      <c r="S13" s="43">
        <v>90.932467106919376</v>
      </c>
      <c r="T13" s="19">
        <v>1.0842912781666088</v>
      </c>
      <c r="U13" s="19">
        <v>1.1924137908759116</v>
      </c>
      <c r="V13" s="43">
        <v>1.4129681836145584</v>
      </c>
      <c r="W13" s="19">
        <v>0.19113262205885395</v>
      </c>
      <c r="X13" s="19">
        <v>13.527029431753485</v>
      </c>
      <c r="Y13" s="43">
        <v>32.036144578740426</v>
      </c>
      <c r="Z13" s="19">
        <v>4.3812661205883163</v>
      </c>
      <c r="AA13" s="19">
        <v>13.676009326964325</v>
      </c>
      <c r="AB13" s="43">
        <v>1025.2147850000001</v>
      </c>
      <c r="AC13" s="19">
        <v>47.063682988672667</v>
      </c>
      <c r="AD13" s="19">
        <v>4.5906168811906722</v>
      </c>
      <c r="AE13" s="43">
        <v>87.525622497502013</v>
      </c>
      <c r="AF13" s="19">
        <v>2.3974065591275489</v>
      </c>
      <c r="AG13" s="19">
        <v>2.7390911263681339</v>
      </c>
      <c r="AH13" s="43">
        <v>0.65851479958616566</v>
      </c>
      <c r="AI13" s="19">
        <v>3.0229891554941452E-2</v>
      </c>
      <c r="AJ13" s="19">
        <v>4.5906168811906731</v>
      </c>
      <c r="AK13" s="43">
        <v>23.987179486275711</v>
      </c>
      <c r="AL13" s="19">
        <v>1.1555009501212024</v>
      </c>
      <c r="AM13" s="19">
        <v>4.8171605618839992</v>
      </c>
      <c r="AN13" s="43">
        <f>'screening vs purified results'!$Y13/'screening vs purified results'!$V13</f>
        <v>22.672941224187905</v>
      </c>
      <c r="AO13" s="45">
        <f>'screening vs purified results'!$AH13/'screening vs purified results'!$V13</f>
        <v>0.46605069188578485</v>
      </c>
      <c r="AP13" s="43"/>
      <c r="AQ13" s="19"/>
      <c r="AR13" s="19"/>
      <c r="AV13" s="43"/>
      <c r="AW13" s="19"/>
      <c r="AX13" s="19"/>
      <c r="AY13" s="43"/>
      <c r="AZ13" s="19"/>
      <c r="BA13" s="19"/>
      <c r="BB13" s="43"/>
      <c r="BC13" s="19"/>
      <c r="BD13" s="19"/>
      <c r="BE13" s="43"/>
      <c r="BF13" s="77"/>
      <c r="BG13" s="19"/>
      <c r="BH13" s="43"/>
      <c r="BI13" s="19"/>
      <c r="BJ13" s="19"/>
      <c r="BK13" s="43"/>
      <c r="BL13" s="19"/>
      <c r="BM13" s="19"/>
      <c r="BN13" s="43"/>
      <c r="BO13" s="19"/>
      <c r="BP13" s="19"/>
      <c r="BQ13" s="43"/>
      <c r="BR13" s="19"/>
      <c r="BS13" s="19"/>
      <c r="BT13" s="43"/>
      <c r="BU13" s="19"/>
      <c r="BV13" s="19"/>
      <c r="BW13" s="43"/>
      <c r="BX13" s="19"/>
      <c r="BY13" s="19"/>
      <c r="BZ13" s="44"/>
      <c r="CA13" s="43"/>
      <c r="CB13" s="19"/>
      <c r="CC13" s="19"/>
      <c r="CD13" s="43"/>
      <c r="CE13" s="19"/>
      <c r="CF13" s="19"/>
      <c r="CG13" s="43"/>
      <c r="CH13" s="19"/>
      <c r="CI13" s="19"/>
      <c r="CJ13" s="19"/>
      <c r="CK13" s="19"/>
      <c r="CL13" s="19"/>
      <c r="CM13" s="43"/>
      <c r="CN13" s="19"/>
      <c r="CO13" s="19"/>
      <c r="CP13" s="43"/>
      <c r="CQ13" s="19"/>
      <c r="CR13" s="19"/>
      <c r="CS13" s="43"/>
      <c r="CT13" s="19"/>
      <c r="CU13" s="19"/>
      <c r="CV13" s="44"/>
      <c r="CW13" s="43"/>
      <c r="CX13" s="19"/>
      <c r="CY13" s="19"/>
      <c r="CZ13" s="43"/>
      <c r="DA13" s="19"/>
      <c r="DB13" s="19"/>
      <c r="DC13" s="43"/>
      <c r="DD13" s="19"/>
      <c r="DE13" s="19"/>
      <c r="DF13" s="43"/>
      <c r="DG13" s="19"/>
      <c r="DH13" s="19"/>
      <c r="DI13" s="43"/>
      <c r="DJ13" s="19"/>
      <c r="DK13" s="19"/>
      <c r="DL13" s="43"/>
      <c r="DM13" s="77"/>
      <c r="DN13" s="45"/>
      <c r="DO13" s="77"/>
      <c r="DP13" s="77"/>
      <c r="DQ13" s="19"/>
      <c r="DR13" s="57"/>
    </row>
    <row r="14" spans="2:122" x14ac:dyDescent="0.35">
      <c r="B14" s="52" t="s">
        <v>151</v>
      </c>
      <c r="C14" s="16" t="s">
        <v>2</v>
      </c>
      <c r="D14" s="16"/>
      <c r="E14" s="16"/>
      <c r="F14" s="68"/>
      <c r="G14" s="52"/>
      <c r="H14" s="52"/>
      <c r="I14" s="52"/>
      <c r="J14" s="68"/>
      <c r="K14" s="52"/>
      <c r="L14" s="52"/>
      <c r="M14" s="52"/>
      <c r="N14" s="46" t="e">
        <f>'screening vs purified results'!$I14/'screening vs purified results'!$H14</f>
        <v>#DIV/0!</v>
      </c>
      <c r="O14" s="17" t="e">
        <f>'screening vs purified results'!$L14/'screening vs purified results'!$H14</f>
        <v>#DIV/0!</v>
      </c>
      <c r="P14" s="46">
        <v>7.8161838156666663</v>
      </c>
      <c r="Q14" s="17">
        <v>4.1252698419364133</v>
      </c>
      <c r="R14" s="17">
        <v>52.778567383072172</v>
      </c>
      <c r="S14" s="46">
        <v>0</v>
      </c>
      <c r="T14" s="17">
        <v>0</v>
      </c>
      <c r="U14" s="17"/>
      <c r="V14" s="46">
        <v>1.3129279096805856E-2</v>
      </c>
      <c r="W14" s="17">
        <v>6.9294454150192926E-3</v>
      </c>
      <c r="X14" s="17">
        <v>52.778567383072208</v>
      </c>
      <c r="Y14" s="46">
        <v>-0.26104417671792696</v>
      </c>
      <c r="Z14" s="17">
        <v>6.9820637138531885E-2</v>
      </c>
      <c r="AA14" s="17">
        <v>-26.746674841161866</v>
      </c>
      <c r="AB14" s="46">
        <v>-0.86313686333333328</v>
      </c>
      <c r="AC14" s="17">
        <v>6.4926789605536648</v>
      </c>
      <c r="AD14" s="17">
        <v>-752.21893958736746</v>
      </c>
      <c r="AE14" s="46">
        <v>0</v>
      </c>
      <c r="AF14" s="17">
        <v>0</v>
      </c>
      <c r="AG14" s="17"/>
      <c r="AH14" s="46">
        <v>-5.5440909250385176E-4</v>
      </c>
      <c r="AI14" s="17">
        <v>4.170370196608421E-3</v>
      </c>
      <c r="AJ14" s="17">
        <v>-752.21893958736757</v>
      </c>
      <c r="AK14" s="46">
        <v>-0.2141025640985651</v>
      </c>
      <c r="AL14" s="17">
        <v>4.9454619289880021E-2</v>
      </c>
      <c r="AM14" s="17">
        <v>-23.098564698698752</v>
      </c>
      <c r="AN14" s="46">
        <f>'screening vs purified results'!$Y14/'screening vs purified results'!$V14</f>
        <v>-19.882597878617329</v>
      </c>
      <c r="AO14" s="48">
        <f>'screening vs purified results'!$AH14/'screening vs purified results'!$V14</f>
        <v>-4.2226925668655386E-2</v>
      </c>
      <c r="AP14" s="46">
        <v>139.68</v>
      </c>
      <c r="AQ14" s="17">
        <v>1.8473765182008708</v>
      </c>
      <c r="AR14" s="17">
        <v>1.3225776905790885</v>
      </c>
      <c r="AV14" s="46"/>
      <c r="AW14" s="17"/>
      <c r="AX14" s="17"/>
      <c r="AY14" s="46"/>
      <c r="AZ14" s="17"/>
      <c r="BA14" s="17"/>
      <c r="BB14" s="46">
        <v>1</v>
      </c>
      <c r="BC14" s="17">
        <v>1.8704073073090337E-2</v>
      </c>
      <c r="BD14" s="17">
        <v>1.8704073073090337</v>
      </c>
      <c r="BE14" s="46">
        <v>6.6211185620113647E-2</v>
      </c>
      <c r="BF14" s="78">
        <v>1.0093765123432917E-3</v>
      </c>
      <c r="BG14" s="17">
        <v>1.524480347073959</v>
      </c>
      <c r="BH14" s="46"/>
      <c r="BI14" s="17"/>
      <c r="BJ14" s="17"/>
      <c r="BK14" s="46"/>
      <c r="BL14" s="17"/>
      <c r="BM14" s="17"/>
      <c r="BN14" s="46"/>
      <c r="BO14" s="17"/>
      <c r="BP14" s="17"/>
      <c r="BQ14" s="46"/>
      <c r="BR14" s="17"/>
      <c r="BS14" s="17"/>
      <c r="BT14" s="46"/>
      <c r="BU14" s="17"/>
      <c r="BV14" s="17"/>
      <c r="BW14" s="46"/>
      <c r="BX14" s="17"/>
      <c r="BY14" s="17"/>
      <c r="BZ14" s="47"/>
      <c r="CA14" s="46"/>
      <c r="CB14" s="17"/>
      <c r="CC14" s="17"/>
      <c r="CD14" s="46"/>
      <c r="CE14" s="17"/>
      <c r="CF14" s="17"/>
      <c r="CG14" s="46"/>
      <c r="CH14" s="17"/>
      <c r="CI14" s="17"/>
      <c r="CJ14" s="17"/>
      <c r="CK14" s="17"/>
      <c r="CL14" s="17"/>
      <c r="CM14" s="46"/>
      <c r="CN14" s="17"/>
      <c r="CO14" s="17"/>
      <c r="CP14" s="46"/>
      <c r="CQ14" s="17"/>
      <c r="CR14" s="17"/>
      <c r="CS14" s="46"/>
      <c r="CT14" s="17"/>
      <c r="CU14" s="17"/>
      <c r="CV14" s="47"/>
      <c r="CW14" s="46"/>
      <c r="CX14" s="17"/>
      <c r="CY14" s="17"/>
      <c r="CZ14" s="46">
        <v>30.013333333333332</v>
      </c>
      <c r="DA14" s="17">
        <v>0.65005982630660797</v>
      </c>
      <c r="DB14" s="17">
        <v>2.1659034639269481</v>
      </c>
      <c r="DC14" s="46"/>
      <c r="DD14" s="17"/>
      <c r="DE14" s="17"/>
      <c r="DF14" s="46"/>
      <c r="DG14" s="17"/>
      <c r="DH14" s="17"/>
      <c r="DI14" s="46"/>
      <c r="DJ14" s="17"/>
      <c r="DK14" s="17"/>
      <c r="DL14" s="43">
        <v>1</v>
      </c>
      <c r="DM14" s="77">
        <v>3.0630500534763558E-2</v>
      </c>
      <c r="DN14" s="45">
        <v>3.0630500534763558</v>
      </c>
      <c r="DO14" s="78">
        <v>1.2158727843810849E-2</v>
      </c>
      <c r="DP14" s="78">
        <v>2.8937755898375957E-4</v>
      </c>
      <c r="DQ14" s="17">
        <v>2.3799986536507705</v>
      </c>
      <c r="DR14" s="57"/>
    </row>
    <row r="15" spans="2:122" x14ac:dyDescent="0.35">
      <c r="B15" s="51" t="s">
        <v>151</v>
      </c>
      <c r="C15" s="18" t="s">
        <v>12</v>
      </c>
      <c r="D15" s="18"/>
      <c r="E15" s="18"/>
      <c r="F15" s="67"/>
      <c r="G15" s="51"/>
      <c r="H15" s="51"/>
      <c r="I15" s="51"/>
      <c r="J15" s="67"/>
      <c r="K15" s="51"/>
      <c r="L15" s="51"/>
      <c r="M15" s="51"/>
      <c r="N15" s="43" t="e">
        <f>'screening vs purified results'!$I15/'screening vs purified results'!$H15</f>
        <v>#DIV/0!</v>
      </c>
      <c r="O15" s="19" t="e">
        <f>'screening vs purified results'!$L15/'screening vs purified results'!$H15</f>
        <v>#DIV/0!</v>
      </c>
      <c r="P15" s="43">
        <v>2.7812187829999999</v>
      </c>
      <c r="Q15" s="19">
        <v>6.8348071035740459</v>
      </c>
      <c r="R15" s="19">
        <v>245.74863169166386</v>
      </c>
      <c r="S15" s="43">
        <v>0</v>
      </c>
      <c r="T15" s="19">
        <v>0</v>
      </c>
      <c r="U15" s="19"/>
      <c r="V15" s="43">
        <v>4.6717680254774316E-3</v>
      </c>
      <c r="W15" s="19">
        <v>1.148080599841945E-2</v>
      </c>
      <c r="X15" s="19">
        <v>245.74863169166386</v>
      </c>
      <c r="Y15" s="43">
        <v>-0.15863453815849662</v>
      </c>
      <c r="Z15" s="19">
        <v>0.14028946564276504</v>
      </c>
      <c r="AA15" s="19">
        <v>-88.435637832284371</v>
      </c>
      <c r="AB15" s="43">
        <v>-0.81518481533333331</v>
      </c>
      <c r="AC15" s="19">
        <v>0.64868328125659991</v>
      </c>
      <c r="AD15" s="19">
        <v>-79.574995639651348</v>
      </c>
      <c r="AE15" s="43">
        <v>0</v>
      </c>
      <c r="AF15" s="19">
        <v>0</v>
      </c>
      <c r="AG15" s="19"/>
      <c r="AH15" s="43">
        <v>-5.2360858734095946E-4</v>
      </c>
      <c r="AI15" s="19">
        <v>4.1666151054540844E-4</v>
      </c>
      <c r="AJ15" s="19">
        <v>-79.574995639651334</v>
      </c>
      <c r="AK15" s="43">
        <v>-0.10384615384101227</v>
      </c>
      <c r="AL15" s="19">
        <v>0.12217215518398374</v>
      </c>
      <c r="AM15" s="19">
        <v>-117.64726055336479</v>
      </c>
      <c r="AN15" s="43">
        <f>'screening vs purified results'!$Y15/'screening vs purified results'!$V15</f>
        <v>-33.95599637939749</v>
      </c>
      <c r="AO15" s="45">
        <f>'screening vs purified results'!$AH15/'screening vs purified results'!$V15</f>
        <v>-0.11207932082360815</v>
      </c>
      <c r="AP15" s="43">
        <v>90.67</v>
      </c>
      <c r="AQ15" s="19">
        <v>1.9414513471455663</v>
      </c>
      <c r="AR15" s="19">
        <v>2.1412279112667543</v>
      </c>
      <c r="AV15" s="43"/>
      <c r="AW15" s="19"/>
      <c r="AX15" s="19"/>
      <c r="AY15" s="43"/>
      <c r="AZ15" s="19"/>
      <c r="BA15" s="19"/>
      <c r="BB15" s="43">
        <v>0.64912657502863691</v>
      </c>
      <c r="BC15" s="19">
        <v>1.6336942279689973E-2</v>
      </c>
      <c r="BD15" s="19">
        <v>2.5167575798247439</v>
      </c>
      <c r="BE15" s="43">
        <v>4.2979440150169704E-2</v>
      </c>
      <c r="BF15" s="77">
        <v>9.7627545693547131E-4</v>
      </c>
      <c r="BG15" s="19">
        <v>2.2714941225953043</v>
      </c>
      <c r="BH15" s="43"/>
      <c r="BI15" s="19"/>
      <c r="BJ15" s="19"/>
      <c r="BK15" s="43"/>
      <c r="BL15" s="19"/>
      <c r="BM15" s="19"/>
      <c r="BN15" s="43"/>
      <c r="BO15" s="19"/>
      <c r="BP15" s="19"/>
      <c r="BQ15" s="43"/>
      <c r="BR15" s="19"/>
      <c r="BS15" s="19"/>
      <c r="BT15" s="43"/>
      <c r="BU15" s="19"/>
      <c r="BV15" s="19"/>
      <c r="BW15" s="43"/>
      <c r="BX15" s="19"/>
      <c r="BY15" s="19"/>
      <c r="BZ15" s="44"/>
      <c r="CA15" s="43"/>
      <c r="CB15" s="19"/>
      <c r="CC15" s="19"/>
      <c r="CD15" s="43"/>
      <c r="CE15" s="19"/>
      <c r="CF15" s="19"/>
      <c r="CG15" s="43"/>
      <c r="CH15" s="19"/>
      <c r="CI15" s="19"/>
      <c r="CJ15" s="19"/>
      <c r="CK15" s="19"/>
      <c r="CL15" s="19"/>
      <c r="CM15" s="43"/>
      <c r="CN15" s="19"/>
      <c r="CO15" s="19"/>
      <c r="CP15" s="43"/>
      <c r="CQ15" s="19"/>
      <c r="CR15" s="19"/>
      <c r="CS15" s="43"/>
      <c r="CT15" s="19"/>
      <c r="CU15" s="19"/>
      <c r="CV15" s="44"/>
      <c r="CW15" s="43"/>
      <c r="CX15" s="19"/>
      <c r="CY15" s="19"/>
      <c r="CZ15" s="43">
        <v>23.443333333333332</v>
      </c>
      <c r="DA15" s="19">
        <v>4.151282265089244</v>
      </c>
      <c r="DB15" s="19">
        <v>17.707730407035026</v>
      </c>
      <c r="DC15" s="43"/>
      <c r="DD15" s="19"/>
      <c r="DE15" s="19"/>
      <c r="DF15" s="43"/>
      <c r="DG15" s="19"/>
      <c r="DH15" s="19"/>
      <c r="DI15" s="43"/>
      <c r="DJ15" s="19"/>
      <c r="DK15" s="19"/>
      <c r="DL15" s="43">
        <v>0.78109729009329187</v>
      </c>
      <c r="DM15" s="77">
        <v>0.13934540404272472</v>
      </c>
      <c r="DN15" s="45">
        <v>17.839698819859141</v>
      </c>
      <c r="DO15" s="77">
        <v>9.4971493697825066E-3</v>
      </c>
      <c r="DP15" s="77">
        <v>1.6843375056862897E-3</v>
      </c>
      <c r="DQ15" s="19">
        <v>17.735190214501834</v>
      </c>
      <c r="DR15" s="57"/>
    </row>
    <row r="16" spans="2:122" x14ac:dyDescent="0.35">
      <c r="B16" s="52" t="s">
        <v>151</v>
      </c>
      <c r="C16" s="16" t="s">
        <v>65</v>
      </c>
      <c r="D16" s="16"/>
      <c r="E16" s="16"/>
      <c r="F16" s="68"/>
      <c r="G16" s="52"/>
      <c r="H16" s="52"/>
      <c r="I16" s="52"/>
      <c r="J16" s="68"/>
      <c r="K16" s="52"/>
      <c r="L16" s="52"/>
      <c r="M16" s="52"/>
      <c r="N16" s="46" t="e">
        <f>'screening vs purified results'!$I16/'screening vs purified results'!$H16</f>
        <v>#DIV/0!</v>
      </c>
      <c r="O16" s="17" t="e">
        <f>'screening vs purified results'!$L16/'screening vs purified results'!$H16</f>
        <v>#DIV/0!</v>
      </c>
      <c r="P16" s="46">
        <v>90.437562449999987</v>
      </c>
      <c r="Q16" s="17">
        <v>22.888201183575823</v>
      </c>
      <c r="R16" s="17">
        <v>25.308290674275934</v>
      </c>
      <c r="S16" s="46">
        <v>0</v>
      </c>
      <c r="T16" s="17">
        <v>0</v>
      </c>
      <c r="U16" s="17"/>
      <c r="V16" s="46">
        <v>0.15191300847619382</v>
      </c>
      <c r="W16" s="17">
        <v>3.8446585757192474E-2</v>
      </c>
      <c r="X16" s="17">
        <v>25.308290674275867</v>
      </c>
      <c r="Y16" s="46">
        <v>0</v>
      </c>
      <c r="Z16" s="17">
        <v>7.9691304559005527E-2</v>
      </c>
      <c r="AA16" s="17"/>
      <c r="AB16" s="46">
        <v>125.49050946666667</v>
      </c>
      <c r="AC16" s="17">
        <v>5.276468714674615</v>
      </c>
      <c r="AD16" s="17">
        <v>4.2046755066176322</v>
      </c>
      <c r="AE16" s="46">
        <v>0</v>
      </c>
      <c r="AF16" s="17">
        <v>0</v>
      </c>
      <c r="AG16" s="17"/>
      <c r="AH16" s="46">
        <v>8.0604921915369984E-2</v>
      </c>
      <c r="AI16" s="17">
        <v>3.3891754089038248E-3</v>
      </c>
      <c r="AJ16" s="17">
        <v>4.204675506617626</v>
      </c>
      <c r="AK16" s="46">
        <v>0.13974358974690318</v>
      </c>
      <c r="AL16" s="17">
        <v>5.87509705057468E-3</v>
      </c>
      <c r="AM16" s="17">
        <v>4.204197889302379</v>
      </c>
      <c r="AN16" s="46">
        <f>'screening vs purified results'!$Y16/'screening vs purified results'!$V16</f>
        <v>0</v>
      </c>
      <c r="AO16" s="48">
        <f>'screening vs purified results'!$AH16/'screening vs purified results'!$V16</f>
        <v>0.53059920755898615</v>
      </c>
      <c r="AP16" s="46"/>
      <c r="AQ16" s="17"/>
      <c r="AR16" s="17"/>
      <c r="AV16" s="46"/>
      <c r="AW16" s="17"/>
      <c r="AX16" s="17"/>
      <c r="AY16" s="46"/>
      <c r="AZ16" s="17"/>
      <c r="BA16" s="17"/>
      <c r="BB16" s="46"/>
      <c r="BC16" s="17"/>
      <c r="BD16" s="17"/>
      <c r="BE16" s="46"/>
      <c r="BF16" s="78"/>
      <c r="BG16" s="17"/>
      <c r="BH16" s="46"/>
      <c r="BI16" s="17"/>
      <c r="BJ16" s="17"/>
      <c r="BK16" s="46"/>
      <c r="BL16" s="17"/>
      <c r="BM16" s="17"/>
      <c r="BN16" s="46"/>
      <c r="BO16" s="17"/>
      <c r="BP16" s="17"/>
      <c r="BQ16" s="46"/>
      <c r="BR16" s="17"/>
      <c r="BS16" s="17"/>
      <c r="BT16" s="46"/>
      <c r="BU16" s="17"/>
      <c r="BV16" s="17"/>
      <c r="BW16" s="46"/>
      <c r="BX16" s="17"/>
      <c r="BY16" s="17"/>
      <c r="BZ16" s="47"/>
      <c r="CA16" s="46"/>
      <c r="CB16" s="17"/>
      <c r="CC16" s="17"/>
      <c r="CD16" s="46"/>
      <c r="CE16" s="17"/>
      <c r="CF16" s="17"/>
      <c r="CG16" s="46"/>
      <c r="CH16" s="17"/>
      <c r="CI16" s="17"/>
      <c r="CJ16" s="17"/>
      <c r="CK16" s="17"/>
      <c r="CL16" s="17"/>
      <c r="CM16" s="46"/>
      <c r="CN16" s="17"/>
      <c r="CO16" s="17"/>
      <c r="CP16" s="46"/>
      <c r="CQ16" s="17"/>
      <c r="CR16" s="17"/>
      <c r="CS16" s="46"/>
      <c r="CT16" s="17"/>
      <c r="CU16" s="17"/>
      <c r="CV16" s="47"/>
      <c r="CW16" s="46"/>
      <c r="CX16" s="17"/>
      <c r="CY16" s="17"/>
      <c r="CZ16" s="46"/>
      <c r="DA16" s="17"/>
      <c r="DB16" s="17"/>
      <c r="DC16" s="46"/>
      <c r="DD16" s="17"/>
      <c r="DE16" s="17"/>
      <c r="DF16" s="46"/>
      <c r="DG16" s="17"/>
      <c r="DH16" s="17"/>
      <c r="DI16" s="46"/>
      <c r="DJ16" s="17"/>
      <c r="DK16" s="17"/>
      <c r="DL16" s="43"/>
      <c r="DM16" s="77"/>
      <c r="DN16" s="45"/>
      <c r="DO16" s="78"/>
      <c r="DP16" s="78"/>
      <c r="DQ16" s="17"/>
      <c r="DR16" s="57"/>
    </row>
    <row r="17" spans="2:122" x14ac:dyDescent="0.35">
      <c r="B17" s="51" t="s">
        <v>151</v>
      </c>
      <c r="C17" s="18" t="s">
        <v>64</v>
      </c>
      <c r="D17" s="18"/>
      <c r="E17" s="18"/>
      <c r="F17" s="67"/>
      <c r="G17" s="51"/>
      <c r="H17" s="51"/>
      <c r="I17" s="51"/>
      <c r="J17" s="67"/>
      <c r="K17" s="51"/>
      <c r="L17" s="51"/>
      <c r="M17" s="51"/>
      <c r="N17" s="43" t="e">
        <f>'screening vs purified results'!$I17/'screening vs purified results'!$H17</f>
        <v>#DIV/0!</v>
      </c>
      <c r="O17" s="19" t="e">
        <f>'screening vs purified results'!$L17/'screening vs purified results'!$H17</f>
        <v>#DIV/0!</v>
      </c>
      <c r="P17" s="43">
        <v>29.010989010000003</v>
      </c>
      <c r="Q17" s="19">
        <v>7.0626383419420184</v>
      </c>
      <c r="R17" s="19">
        <v>24.344700346160373</v>
      </c>
      <c r="S17" s="43">
        <v>0</v>
      </c>
      <c r="T17" s="19">
        <v>0</v>
      </c>
      <c r="U17" s="19"/>
      <c r="V17" s="43">
        <v>4.8731373336333171E-2</v>
      </c>
      <c r="W17" s="19">
        <v>1.1863506813299044E-2</v>
      </c>
      <c r="X17" s="19">
        <v>24.344700346160451</v>
      </c>
      <c r="Y17" s="43">
        <v>0.13654618475055996</v>
      </c>
      <c r="Z17" s="19">
        <v>0.31327231946729511</v>
      </c>
      <c r="AA17" s="19">
        <v>229.42590453155111</v>
      </c>
      <c r="AB17" s="43">
        <v>58.50149850333333</v>
      </c>
      <c r="AC17" s="19">
        <v>3.3593823577555346</v>
      </c>
      <c r="AD17" s="19">
        <v>5.7423868511062528</v>
      </c>
      <c r="AE17" s="43">
        <v>0</v>
      </c>
      <c r="AF17" s="19">
        <v>0</v>
      </c>
      <c r="AG17" s="19"/>
      <c r="AH17" s="43">
        <v>3.7576616262330741E-2</v>
      </c>
      <c r="AI17" s="19">
        <v>2.1577946713387322E-3</v>
      </c>
      <c r="AJ17" s="19">
        <v>5.7423868511062475</v>
      </c>
      <c r="AK17" s="43">
        <v>0.20769230768202454</v>
      </c>
      <c r="AL17" s="19">
        <v>0.4513785590007402</v>
      </c>
      <c r="AM17" s="19">
        <v>217.33041730741306</v>
      </c>
      <c r="AN17" s="43">
        <f>'screening vs purified results'!$Y17/'screening vs purified results'!$V17</f>
        <v>2.802017989687021</v>
      </c>
      <c r="AO17" s="45">
        <f>'screening vs purified results'!$AH17/'screening vs purified results'!$V17</f>
        <v>0.77109700978433826</v>
      </c>
      <c r="AP17" s="43"/>
      <c r="AQ17" s="19"/>
      <c r="AR17" s="19"/>
      <c r="AV17" s="43"/>
      <c r="AW17" s="19"/>
      <c r="AX17" s="19"/>
      <c r="AY17" s="43"/>
      <c r="AZ17" s="19"/>
      <c r="BA17" s="19"/>
      <c r="BB17" s="43"/>
      <c r="BC17" s="19"/>
      <c r="BD17" s="19"/>
      <c r="BE17" s="43"/>
      <c r="BF17" s="77"/>
      <c r="BG17" s="19"/>
      <c r="BH17" s="43"/>
      <c r="BI17" s="19"/>
      <c r="BJ17" s="19"/>
      <c r="BK17" s="43"/>
      <c r="BL17" s="19"/>
      <c r="BM17" s="19"/>
      <c r="BN17" s="43"/>
      <c r="BO17" s="19"/>
      <c r="BP17" s="19"/>
      <c r="BQ17" s="43"/>
      <c r="BR17" s="19"/>
      <c r="BS17" s="19"/>
      <c r="BT17" s="43"/>
      <c r="BU17" s="19"/>
      <c r="BV17" s="19"/>
      <c r="BW17" s="43"/>
      <c r="BX17" s="19"/>
      <c r="BY17" s="19"/>
      <c r="BZ17" s="44"/>
      <c r="CA17" s="43"/>
      <c r="CB17" s="19"/>
      <c r="CC17" s="19"/>
      <c r="CD17" s="43"/>
      <c r="CE17" s="19"/>
      <c r="CF17" s="19"/>
      <c r="CG17" s="43"/>
      <c r="CH17" s="19"/>
      <c r="CI17" s="19"/>
      <c r="CJ17" s="19"/>
      <c r="CK17" s="19"/>
      <c r="CL17" s="19"/>
      <c r="CM17" s="43"/>
      <c r="CN17" s="19"/>
      <c r="CO17" s="19"/>
      <c r="CP17" s="43"/>
      <c r="CQ17" s="19"/>
      <c r="CR17" s="19"/>
      <c r="CS17" s="43"/>
      <c r="CT17" s="19"/>
      <c r="CU17" s="19"/>
      <c r="CV17" s="44"/>
      <c r="CW17" s="43"/>
      <c r="CX17" s="19"/>
      <c r="CY17" s="19"/>
      <c r="CZ17" s="43"/>
      <c r="DA17" s="19"/>
      <c r="DB17" s="19"/>
      <c r="DC17" s="43"/>
      <c r="DD17" s="19"/>
      <c r="DE17" s="19"/>
      <c r="DF17" s="43"/>
      <c r="DG17" s="19"/>
      <c r="DH17" s="19"/>
      <c r="DI17" s="43"/>
      <c r="DJ17" s="19"/>
      <c r="DK17" s="19"/>
      <c r="DL17" s="43"/>
      <c r="DM17" s="77"/>
      <c r="DN17" s="45"/>
      <c r="DO17" s="77"/>
      <c r="DP17" s="77"/>
      <c r="DQ17" s="19"/>
      <c r="DR17" s="57"/>
    </row>
    <row r="18" spans="2:122" x14ac:dyDescent="0.35">
      <c r="B18" s="52" t="s">
        <v>151</v>
      </c>
      <c r="C18" s="16" t="s">
        <v>68</v>
      </c>
      <c r="D18" s="16" t="s">
        <v>77</v>
      </c>
      <c r="E18" s="16"/>
      <c r="F18" s="68"/>
      <c r="G18" s="52"/>
      <c r="H18" s="52"/>
      <c r="I18" s="52"/>
      <c r="J18" s="68"/>
      <c r="K18" s="52"/>
      <c r="L18" s="52"/>
      <c r="M18" s="52"/>
      <c r="N18" s="46" t="e">
        <f>'screening vs purified results'!$I18/'screening vs purified results'!$H18</f>
        <v>#DIV/0!</v>
      </c>
      <c r="O18" s="17" t="e">
        <f>'screening vs purified results'!$L18/'screening vs purified results'!$H18</f>
        <v>#DIV/0!</v>
      </c>
      <c r="P18" s="46">
        <v>990.30569430000003</v>
      </c>
      <c r="Q18" s="17">
        <v>28.630264023201924</v>
      </c>
      <c r="R18" s="17">
        <v>2.8910531554036245</v>
      </c>
      <c r="S18" s="46">
        <v>15.162381775063087</v>
      </c>
      <c r="T18" s="17">
        <v>2.4431408751866166</v>
      </c>
      <c r="U18" s="17">
        <v>16.113173454085853</v>
      </c>
      <c r="V18" s="46">
        <v>1.6634716068933468</v>
      </c>
      <c r="W18" s="17">
        <v>4.8091848380333438E-2</v>
      </c>
      <c r="X18" s="17">
        <v>2.8910531554036218</v>
      </c>
      <c r="Y18" s="46">
        <v>6.2710843379010157</v>
      </c>
      <c r="Z18" s="17">
        <v>0.84832881732206655</v>
      </c>
      <c r="AA18" s="17">
        <v>13.527625712111046</v>
      </c>
      <c r="AB18" s="46">
        <v>1424.0319676666666</v>
      </c>
      <c r="AC18" s="17">
        <v>145.44624500745439</v>
      </c>
      <c r="AD18" s="17">
        <v>10.213692410695941</v>
      </c>
      <c r="AE18" s="46">
        <v>10.598465316608154</v>
      </c>
      <c r="AF18" s="17">
        <v>0.19805891472206946</v>
      </c>
      <c r="AG18" s="17">
        <v>1.8687508880338026</v>
      </c>
      <c r="AH18" s="46">
        <v>0.91468260067309515</v>
      </c>
      <c r="AI18" s="17">
        <v>9.342286736690418E-2</v>
      </c>
      <c r="AJ18" s="17">
        <v>10.213692410695941</v>
      </c>
      <c r="AK18" s="46">
        <v>4.0320512817262211</v>
      </c>
      <c r="AL18" s="17">
        <v>0.36819432560389148</v>
      </c>
      <c r="AM18" s="17">
        <v>9.1316875673827838</v>
      </c>
      <c r="AN18" s="46">
        <f>'screening vs purified results'!$Y18/'screening vs purified results'!$V18</f>
        <v>3.7698775932898054</v>
      </c>
      <c r="AO18" s="48">
        <f>'screening vs purified results'!$AH18/'screening vs purified results'!$V18</f>
        <v>0.54986366877720916</v>
      </c>
      <c r="AP18" s="46"/>
      <c r="AQ18" s="17"/>
      <c r="AR18" s="17"/>
      <c r="AV18" s="46"/>
      <c r="AW18" s="17"/>
      <c r="AX18" s="17"/>
      <c r="AY18" s="46"/>
      <c r="AZ18" s="17"/>
      <c r="BA18" s="17"/>
      <c r="BB18" s="46"/>
      <c r="BC18" s="17"/>
      <c r="BD18" s="17"/>
      <c r="BE18" s="46"/>
      <c r="BF18" s="78"/>
      <c r="BG18" s="17"/>
      <c r="BH18" s="46"/>
      <c r="BI18" s="17"/>
      <c r="BJ18" s="17"/>
      <c r="BK18" s="46"/>
      <c r="BL18" s="17"/>
      <c r="BM18" s="17"/>
      <c r="BN18" s="46"/>
      <c r="BO18" s="17"/>
      <c r="BP18" s="17"/>
      <c r="BQ18" s="46"/>
      <c r="BR18" s="17"/>
      <c r="BS18" s="17"/>
      <c r="BT18" s="46"/>
      <c r="BU18" s="17"/>
      <c r="BV18" s="17"/>
      <c r="BW18" s="46"/>
      <c r="BX18" s="17"/>
      <c r="BY18" s="17"/>
      <c r="BZ18" s="47"/>
      <c r="CA18" s="46"/>
      <c r="CB18" s="17"/>
      <c r="CC18" s="17"/>
      <c r="CD18" s="46"/>
      <c r="CE18" s="17"/>
      <c r="CF18" s="17"/>
      <c r="CG18" s="46"/>
      <c r="CH18" s="17"/>
      <c r="CI18" s="17"/>
      <c r="CJ18" s="17"/>
      <c r="CK18" s="17"/>
      <c r="CL18" s="17"/>
      <c r="CM18" s="46"/>
      <c r="CN18" s="17"/>
      <c r="CO18" s="17"/>
      <c r="CP18" s="46"/>
      <c r="CQ18" s="17"/>
      <c r="CR18" s="17"/>
      <c r="CS18" s="46"/>
      <c r="CT18" s="17"/>
      <c r="CU18" s="17"/>
      <c r="CV18" s="47"/>
      <c r="CW18" s="46"/>
      <c r="CX18" s="17"/>
      <c r="CY18" s="17"/>
      <c r="CZ18" s="46"/>
      <c r="DA18" s="17"/>
      <c r="DB18" s="17"/>
      <c r="DC18" s="46"/>
      <c r="DD18" s="17"/>
      <c r="DE18" s="17"/>
      <c r="DF18" s="46"/>
      <c r="DG18" s="17"/>
      <c r="DH18" s="17"/>
      <c r="DI18" s="46"/>
      <c r="DJ18" s="17"/>
      <c r="DK18" s="17"/>
      <c r="DL18" s="43"/>
      <c r="DM18" s="77"/>
      <c r="DN18" s="45"/>
      <c r="DO18" s="78"/>
      <c r="DP18" s="78"/>
      <c r="DQ18" s="17"/>
      <c r="DR18" s="57"/>
    </row>
    <row r="19" spans="2:122" x14ac:dyDescent="0.35">
      <c r="B19" s="51" t="s">
        <v>151</v>
      </c>
      <c r="C19" s="18" t="s">
        <v>71</v>
      </c>
      <c r="D19" s="18" t="s">
        <v>77</v>
      </c>
      <c r="E19" s="18"/>
      <c r="F19" s="67"/>
      <c r="G19" s="51"/>
      <c r="H19" s="51"/>
      <c r="I19" s="51"/>
      <c r="J19" s="67"/>
      <c r="K19" s="51"/>
      <c r="L19" s="51"/>
      <c r="M19" s="51"/>
      <c r="N19" s="43" t="e">
        <f>'screening vs purified results'!$I19/'screening vs purified results'!$H19</f>
        <v>#DIV/0!</v>
      </c>
      <c r="O19" s="19" t="e">
        <f>'screening vs purified results'!$L19/'screening vs purified results'!$H19</f>
        <v>#DIV/0!</v>
      </c>
      <c r="P19" s="43">
        <v>1449.1588410000002</v>
      </c>
      <c r="Q19" s="19">
        <v>375.45104054473256</v>
      </c>
      <c r="R19" s="19">
        <v>25.908204809739864</v>
      </c>
      <c r="S19" s="43">
        <v>17.630696580755071</v>
      </c>
      <c r="T19" s="19">
        <v>1.034081626908542</v>
      </c>
      <c r="U19" s="19">
        <v>5.8652340942518526</v>
      </c>
      <c r="V19" s="43">
        <v>2.4342327826216663</v>
      </c>
      <c r="W19" s="19">
        <v>0.63066601486745288</v>
      </c>
      <c r="X19" s="19">
        <v>25.908204809739939</v>
      </c>
      <c r="Y19" s="43">
        <v>10.592369478786162</v>
      </c>
      <c r="Z19" s="19">
        <v>2.0685499098263778</v>
      </c>
      <c r="AA19" s="19">
        <v>19.528679715800699</v>
      </c>
      <c r="AB19" s="43">
        <v>413.87412586666665</v>
      </c>
      <c r="AC19" s="19">
        <v>64.91260423231175</v>
      </c>
      <c r="AD19" s="19">
        <v>15.684141669011689</v>
      </c>
      <c r="AE19" s="43">
        <v>24.256212061765765</v>
      </c>
      <c r="AF19" s="19">
        <v>4.7591497086021892</v>
      </c>
      <c r="AG19" s="19">
        <v>19.620333531400284</v>
      </c>
      <c r="AH19" s="43">
        <v>0.26583915979029454</v>
      </c>
      <c r="AI19" s="19">
        <v>4.1694590433220394E-2</v>
      </c>
      <c r="AJ19" s="19">
        <v>15.684141669011781</v>
      </c>
      <c r="AK19" s="43">
        <v>2.6307692309598107</v>
      </c>
      <c r="AL19" s="19">
        <v>0.18256068162391081</v>
      </c>
      <c r="AM19" s="19">
        <v>6.9394411138564722</v>
      </c>
      <c r="AN19" s="43">
        <f>'screening vs purified results'!$Y19/'screening vs purified results'!$V19</f>
        <v>4.3514201083834685</v>
      </c>
      <c r="AO19" s="45">
        <f>'screening vs purified results'!$AH19/'screening vs purified results'!$V19</f>
        <v>0.10920860227015185</v>
      </c>
      <c r="AP19" s="43"/>
      <c r="AQ19" s="19"/>
      <c r="AR19" s="19"/>
      <c r="AV19" s="43"/>
      <c r="AW19" s="19"/>
      <c r="AX19" s="19"/>
      <c r="AY19" s="43"/>
      <c r="AZ19" s="19"/>
      <c r="BA19" s="19"/>
      <c r="BB19" s="43"/>
      <c r="BC19" s="19"/>
      <c r="BD19" s="19"/>
      <c r="BE19" s="43"/>
      <c r="BF19" s="77"/>
      <c r="BG19" s="19"/>
      <c r="BH19" s="43"/>
      <c r="BI19" s="19"/>
      <c r="BJ19" s="19"/>
      <c r="BK19" s="43"/>
      <c r="BL19" s="19"/>
      <c r="BM19" s="19"/>
      <c r="BN19" s="43"/>
      <c r="BO19" s="19"/>
      <c r="BP19" s="19"/>
      <c r="BQ19" s="43"/>
      <c r="BR19" s="19"/>
      <c r="BS19" s="19"/>
      <c r="BT19" s="43"/>
      <c r="BU19" s="19"/>
      <c r="BV19" s="19"/>
      <c r="BW19" s="43"/>
      <c r="BX19" s="19"/>
      <c r="BY19" s="19"/>
      <c r="BZ19" s="44"/>
      <c r="CA19" s="43"/>
      <c r="CB19" s="19"/>
      <c r="CC19" s="19"/>
      <c r="CD19" s="43"/>
      <c r="CE19" s="19"/>
      <c r="CF19" s="19"/>
      <c r="CG19" s="43"/>
      <c r="CH19" s="19"/>
      <c r="CI19" s="19"/>
      <c r="CJ19" s="19"/>
      <c r="CK19" s="19"/>
      <c r="CL19" s="19"/>
      <c r="CM19" s="43"/>
      <c r="CN19" s="19"/>
      <c r="CO19" s="19"/>
      <c r="CP19" s="43"/>
      <c r="CQ19" s="19"/>
      <c r="CR19" s="19"/>
      <c r="CS19" s="43"/>
      <c r="CT19" s="19"/>
      <c r="CU19" s="19"/>
      <c r="CV19" s="44"/>
      <c r="CW19" s="43"/>
      <c r="CX19" s="19"/>
      <c r="CY19" s="19"/>
      <c r="CZ19" s="43"/>
      <c r="DA19" s="19"/>
      <c r="DB19" s="19"/>
      <c r="DC19" s="43"/>
      <c r="DD19" s="19"/>
      <c r="DE19" s="19"/>
      <c r="DF19" s="43"/>
      <c r="DG19" s="19"/>
      <c r="DH19" s="19"/>
      <c r="DI19" s="43"/>
      <c r="DJ19" s="19"/>
      <c r="DK19" s="19"/>
      <c r="DL19" s="43"/>
      <c r="DM19" s="77"/>
      <c r="DN19" s="45"/>
      <c r="DO19" s="77"/>
      <c r="DP19" s="77"/>
      <c r="DQ19" s="19"/>
      <c r="DR19" s="57"/>
    </row>
    <row r="20" spans="2:122" x14ac:dyDescent="0.35">
      <c r="B20" s="52" t="s">
        <v>151</v>
      </c>
      <c r="C20" s="16" t="s">
        <v>72</v>
      </c>
      <c r="D20" s="16" t="s">
        <v>50</v>
      </c>
      <c r="E20" s="16" t="s">
        <v>51</v>
      </c>
      <c r="F20" s="68"/>
      <c r="G20" s="52"/>
      <c r="H20" s="52"/>
      <c r="I20" s="52"/>
      <c r="J20" s="68"/>
      <c r="K20" s="52"/>
      <c r="L20" s="52"/>
      <c r="M20" s="52"/>
      <c r="N20" s="46" t="e">
        <f>'screening vs purified results'!$I20/'screening vs purified results'!$H20</f>
        <v>#DIV/0!</v>
      </c>
      <c r="O20" s="17" t="e">
        <f>'screening vs purified results'!$L20/'screening vs purified results'!$H20</f>
        <v>#DIV/0!</v>
      </c>
      <c r="P20" s="46">
        <v>4614.8091906666668</v>
      </c>
      <c r="Q20" s="17">
        <v>298.64481176241298</v>
      </c>
      <c r="R20" s="17">
        <v>6.471444417819364</v>
      </c>
      <c r="S20" s="46">
        <v>57.059486084812868</v>
      </c>
      <c r="T20" s="17">
        <v>3.0156569623187948</v>
      </c>
      <c r="U20" s="17">
        <v>5.2851106261916572</v>
      </c>
      <c r="V20" s="46">
        <v>7.7517519126563164</v>
      </c>
      <c r="W20" s="17">
        <v>0.50165031643480318</v>
      </c>
      <c r="X20" s="17">
        <v>6.4714444178193666</v>
      </c>
      <c r="Y20" s="46">
        <v>110.02610441390017</v>
      </c>
      <c r="Z20" s="17">
        <v>2.2233268714793799</v>
      </c>
      <c r="AA20" s="17">
        <v>2.0207267023792723</v>
      </c>
      <c r="AB20" s="46">
        <v>3590.649350666667</v>
      </c>
      <c r="AC20" s="17">
        <v>921.53618103625945</v>
      </c>
      <c r="AD20" s="17">
        <v>25.664889301016263</v>
      </c>
      <c r="AE20" s="46">
        <v>52.943512407154117</v>
      </c>
      <c r="AF20" s="17">
        <v>1.9844175821266172</v>
      </c>
      <c r="AG20" s="17">
        <v>3.7481789399723846</v>
      </c>
      <c r="AH20" s="46">
        <v>2.3063418243021689</v>
      </c>
      <c r="AI20" s="17">
        <v>0.59192007611019071</v>
      </c>
      <c r="AJ20" s="17">
        <v>25.664889301016263</v>
      </c>
      <c r="AK20" s="46">
        <v>50.741025644140507</v>
      </c>
      <c r="AL20" s="17">
        <v>12.951357755750859</v>
      </c>
      <c r="AM20" s="17">
        <v>25.524430362488072</v>
      </c>
      <c r="AN20" s="46">
        <f>'screening vs purified results'!$Y20/'screening vs purified results'!$V20</f>
        <v>14.193708164764679</v>
      </c>
      <c r="AO20" s="48">
        <f>'screening vs purified results'!$AH20/'screening vs purified results'!$V20</f>
        <v>0.29752523691278038</v>
      </c>
      <c r="AP20" s="46"/>
      <c r="AQ20" s="17"/>
      <c r="AR20" s="17"/>
      <c r="AV20" s="46"/>
      <c r="AW20" s="17"/>
      <c r="AX20" s="17"/>
      <c r="AY20" s="46"/>
      <c r="AZ20" s="17"/>
      <c r="BA20" s="17"/>
      <c r="BB20" s="46"/>
      <c r="BC20" s="17"/>
      <c r="BD20" s="17"/>
      <c r="BE20" s="46"/>
      <c r="BF20" s="78"/>
      <c r="BG20" s="17"/>
      <c r="BH20" s="46"/>
      <c r="BI20" s="17"/>
      <c r="BJ20" s="17"/>
      <c r="BK20" s="46"/>
      <c r="BL20" s="17"/>
      <c r="BM20" s="17"/>
      <c r="BN20" s="46"/>
      <c r="BO20" s="17"/>
      <c r="BP20" s="17"/>
      <c r="BQ20" s="46"/>
      <c r="BR20" s="17"/>
      <c r="BS20" s="17"/>
      <c r="BT20" s="46"/>
      <c r="BU20" s="17"/>
      <c r="BV20" s="17"/>
      <c r="BW20" s="46"/>
      <c r="BX20" s="17"/>
      <c r="BY20" s="17"/>
      <c r="BZ20" s="47"/>
      <c r="CA20" s="46"/>
      <c r="CB20" s="17"/>
      <c r="CC20" s="17"/>
      <c r="CD20" s="46"/>
      <c r="CE20" s="17"/>
      <c r="CF20" s="17"/>
      <c r="CG20" s="46"/>
      <c r="CH20" s="17"/>
      <c r="CI20" s="17"/>
      <c r="CJ20" s="17"/>
      <c r="CK20" s="17"/>
      <c r="CL20" s="17"/>
      <c r="CM20" s="46"/>
      <c r="CN20" s="17"/>
      <c r="CO20" s="17"/>
      <c r="CP20" s="46"/>
      <c r="CQ20" s="17"/>
      <c r="CR20" s="17"/>
      <c r="CS20" s="46"/>
      <c r="CT20" s="17"/>
      <c r="CU20" s="17"/>
      <c r="CV20" s="47"/>
      <c r="CW20" s="46"/>
      <c r="CX20" s="17"/>
      <c r="CY20" s="17"/>
      <c r="CZ20" s="46"/>
      <c r="DA20" s="17"/>
      <c r="DB20" s="17"/>
      <c r="DC20" s="46"/>
      <c r="DD20" s="17"/>
      <c r="DE20" s="17"/>
      <c r="DF20" s="46"/>
      <c r="DG20" s="17"/>
      <c r="DH20" s="17"/>
      <c r="DI20" s="46"/>
      <c r="DJ20" s="17"/>
      <c r="DK20" s="17"/>
      <c r="DL20" s="43"/>
      <c r="DM20" s="77"/>
      <c r="DN20" s="45"/>
      <c r="DO20" s="78"/>
      <c r="DP20" s="78"/>
      <c r="DQ20" s="17"/>
      <c r="DR20" s="57"/>
    </row>
    <row r="21" spans="2:122" x14ac:dyDescent="0.35">
      <c r="B21" s="51" t="s">
        <v>151</v>
      </c>
      <c r="C21" s="18" t="s">
        <v>15</v>
      </c>
      <c r="D21" s="18" t="s">
        <v>53</v>
      </c>
      <c r="E21" s="18"/>
      <c r="F21" s="67"/>
      <c r="G21" s="51"/>
      <c r="H21" s="51"/>
      <c r="I21" s="51"/>
      <c r="J21" s="67"/>
      <c r="K21" s="51"/>
      <c r="L21" s="51"/>
      <c r="M21" s="51"/>
      <c r="N21" s="43" t="e">
        <f>'screening vs purified results'!$I21/'screening vs purified results'!$H21</f>
        <v>#DIV/0!</v>
      </c>
      <c r="O21" s="19" t="e">
        <f>'screening vs purified results'!$L21/'screening vs purified results'!$H21</f>
        <v>#DIV/0!</v>
      </c>
      <c r="P21" s="43">
        <v>2657.5504493333333</v>
      </c>
      <c r="Q21" s="19">
        <v>225.38164476281861</v>
      </c>
      <c r="R21" s="19">
        <v>8.4808039982592724</v>
      </c>
      <c r="S21" s="43">
        <v>19.009387457670396</v>
      </c>
      <c r="T21" s="19">
        <v>1.6125990740009133</v>
      </c>
      <c r="U21" s="19">
        <v>8.4831722094770612</v>
      </c>
      <c r="V21" s="43">
        <v>4.4640354405691687</v>
      </c>
      <c r="W21" s="19">
        <v>0.37858609612750072</v>
      </c>
      <c r="X21" s="19">
        <v>8.4808039982592653</v>
      </c>
      <c r="Y21" s="43">
        <v>21.056224900045745</v>
      </c>
      <c r="Z21" s="19">
        <v>0.38319756529112492</v>
      </c>
      <c r="AA21" s="19">
        <v>1.8198778133790374</v>
      </c>
      <c r="AB21" s="43">
        <v>1996.2437563333333</v>
      </c>
      <c r="AC21" s="19">
        <v>92.992770087016083</v>
      </c>
      <c r="AD21" s="19">
        <v>4.6583875236671313</v>
      </c>
      <c r="AE21" s="43">
        <v>10.458841864972984</v>
      </c>
      <c r="AF21" s="19">
        <v>0.29598296931511564</v>
      </c>
      <c r="AG21" s="19">
        <v>2.8299784348625892</v>
      </c>
      <c r="AH21" s="43">
        <v>1.2822250287065255</v>
      </c>
      <c r="AI21" s="19">
        <v>5.9731010762602108E-2</v>
      </c>
      <c r="AJ21" s="19">
        <v>4.658387523667133</v>
      </c>
      <c r="AK21" s="43">
        <v>5.5794871788254028</v>
      </c>
      <c r="AL21" s="19">
        <v>0.2250027403231705</v>
      </c>
      <c r="AM21" s="19">
        <v>4.0326777911969005</v>
      </c>
      <c r="AN21" s="43">
        <f>'screening vs purified results'!$Y21/'screening vs purified results'!$V21</f>
        <v>4.7168588109060927</v>
      </c>
      <c r="AO21" s="45">
        <f>'screening vs purified results'!$AH21/'screening vs purified results'!$V21</f>
        <v>0.28723450917384308</v>
      </c>
      <c r="AP21" s="43">
        <v>2266.5366666666669</v>
      </c>
      <c r="AQ21" s="19">
        <v>27.733160856835514</v>
      </c>
      <c r="AR21" s="19">
        <v>1.2235919791062506</v>
      </c>
      <c r="AV21" s="43"/>
      <c r="AW21" s="19"/>
      <c r="AX21" s="19"/>
      <c r="AY21" s="43"/>
      <c r="AZ21" s="19"/>
      <c r="BA21" s="19"/>
      <c r="BB21" s="43">
        <v>16.22663707521955</v>
      </c>
      <c r="BC21" s="19">
        <v>0.29236730681616308</v>
      </c>
      <c r="BD21" s="19">
        <v>1.8017738700932109</v>
      </c>
      <c r="BE21" s="43">
        <v>1.0743848793775796</v>
      </c>
      <c r="BF21" s="77">
        <v>1.546519437078241E-2</v>
      </c>
      <c r="BG21" s="19">
        <v>1.4394463909192223</v>
      </c>
      <c r="BH21" s="43"/>
      <c r="BI21" s="19"/>
      <c r="BJ21" s="19"/>
      <c r="BK21" s="43"/>
      <c r="BL21" s="19"/>
      <c r="BM21" s="19"/>
      <c r="BN21" s="43"/>
      <c r="BO21" s="19"/>
      <c r="BP21" s="19"/>
      <c r="BQ21" s="43"/>
      <c r="BR21" s="19"/>
      <c r="BS21" s="19"/>
      <c r="BT21" s="43"/>
      <c r="BU21" s="19"/>
      <c r="BV21" s="19"/>
      <c r="BW21" s="43"/>
      <c r="BX21" s="19"/>
      <c r="BY21" s="19"/>
      <c r="BZ21" s="44"/>
      <c r="CA21" s="43"/>
      <c r="CB21" s="19"/>
      <c r="CC21" s="19"/>
      <c r="CD21" s="43"/>
      <c r="CE21" s="19"/>
      <c r="CF21" s="19"/>
      <c r="CG21" s="43"/>
      <c r="CH21" s="19"/>
      <c r="CI21" s="19"/>
      <c r="CJ21" s="19"/>
      <c r="CK21" s="19"/>
      <c r="CL21" s="19"/>
      <c r="CM21" s="43"/>
      <c r="CN21" s="19"/>
      <c r="CO21" s="19"/>
      <c r="CP21" s="43"/>
      <c r="CQ21" s="19"/>
      <c r="CR21" s="19"/>
      <c r="CS21" s="43"/>
      <c r="CT21" s="19"/>
      <c r="CU21" s="19"/>
      <c r="CV21" s="44"/>
      <c r="CW21" s="43"/>
      <c r="CX21" s="19"/>
      <c r="CY21" s="19"/>
      <c r="CZ21" s="43">
        <v>1233.0766666666666</v>
      </c>
      <c r="DA21" s="19">
        <v>18.271349460592997</v>
      </c>
      <c r="DB21" s="19">
        <v>1.4817691352464972</v>
      </c>
      <c r="DC21" s="43"/>
      <c r="DD21" s="19"/>
      <c r="DE21" s="19"/>
      <c r="DF21" s="43"/>
      <c r="DG21" s="19"/>
      <c r="DH21" s="19"/>
      <c r="DI21" s="43"/>
      <c r="DJ21" s="19"/>
      <c r="DK21" s="19"/>
      <c r="DL21" s="43">
        <v>41.084295868502885</v>
      </c>
      <c r="DM21" s="77">
        <v>1.0781616419808184</v>
      </c>
      <c r="DN21" s="45">
        <v>2.6242670567645945</v>
      </c>
      <c r="DO21" s="77">
        <v>0.49953277211972902</v>
      </c>
      <c r="DP21" s="77">
        <v>8.8923786584432698E-3</v>
      </c>
      <c r="DQ21" s="19">
        <v>1.7801391930121306</v>
      </c>
      <c r="DR21" s="57"/>
    </row>
    <row r="22" spans="2:122" x14ac:dyDescent="0.35">
      <c r="B22" s="52" t="s">
        <v>151</v>
      </c>
      <c r="C22" s="16" t="s">
        <v>70</v>
      </c>
      <c r="D22" s="16" t="s">
        <v>78</v>
      </c>
      <c r="E22" s="16" t="s">
        <v>79</v>
      </c>
      <c r="F22" s="68"/>
      <c r="G22" s="52"/>
      <c r="H22" s="52"/>
      <c r="I22" s="52"/>
      <c r="J22" s="68"/>
      <c r="K22" s="52"/>
      <c r="L22" s="52"/>
      <c r="M22" s="52"/>
      <c r="N22" s="46" t="e">
        <f>'screening vs purified results'!$I22/'screening vs purified results'!$H22</f>
        <v>#DIV/0!</v>
      </c>
      <c r="O22" s="17" t="e">
        <f>'screening vs purified results'!$L22/'screening vs purified results'!$H22</f>
        <v>#DIV/0!</v>
      </c>
      <c r="P22" s="46">
        <v>664.47152849999998</v>
      </c>
      <c r="Q22" s="17">
        <v>44.486683874437603</v>
      </c>
      <c r="R22" s="17">
        <v>6.6950474123192789</v>
      </c>
      <c r="S22" s="46">
        <v>59.114297244299451</v>
      </c>
      <c r="T22" s="17">
        <v>0.76797261878843814</v>
      </c>
      <c r="U22" s="17">
        <v>1.299131774525994</v>
      </c>
      <c r="V22" s="46">
        <v>1.1161498187992125</v>
      </c>
      <c r="W22" s="17">
        <v>7.4726759561122999E-2</v>
      </c>
      <c r="X22" s="17">
        <v>6.6950474123192789</v>
      </c>
      <c r="Y22" s="46">
        <v>16.449799197295039</v>
      </c>
      <c r="Z22" s="17">
        <v>1.1531438110881527</v>
      </c>
      <c r="AA22" s="17">
        <v>7.0100783435567564</v>
      </c>
      <c r="AB22" s="46">
        <v>1754.1818183333332</v>
      </c>
      <c r="AC22" s="17">
        <v>262.54550235543195</v>
      </c>
      <c r="AD22" s="17">
        <v>14.966835228339056</v>
      </c>
      <c r="AE22" s="46">
        <v>42.433616029244355</v>
      </c>
      <c r="AF22" s="17">
        <v>2.4546810582840735</v>
      </c>
      <c r="AG22" s="17">
        <v>5.7847557855836724</v>
      </c>
      <c r="AH22" s="46">
        <v>1.1267440788395093</v>
      </c>
      <c r="AI22" s="17">
        <v>0.16863792972497543</v>
      </c>
      <c r="AJ22" s="17">
        <v>14.966835228338999</v>
      </c>
      <c r="AK22" s="46">
        <v>19.965384615243735</v>
      </c>
      <c r="AL22" s="17">
        <v>3.8329986568059349</v>
      </c>
      <c r="AM22" s="17">
        <v>19.198220974312754</v>
      </c>
      <c r="AN22" s="46">
        <f>'screening vs purified results'!$Y22/'screening vs purified results'!$V22</f>
        <v>14.737984919436915</v>
      </c>
      <c r="AO22" s="48">
        <f>'screening vs purified results'!$AH22/'screening vs purified results'!$V22</f>
        <v>1.0094917903151159</v>
      </c>
      <c r="AP22" s="46"/>
      <c r="AQ22" s="17"/>
      <c r="AR22" s="17"/>
      <c r="AV22" s="46"/>
      <c r="AW22" s="17"/>
      <c r="AX22" s="17"/>
      <c r="AY22" s="46"/>
      <c r="AZ22" s="17"/>
      <c r="BA22" s="17"/>
      <c r="BB22" s="46"/>
      <c r="BC22" s="17"/>
      <c r="BD22" s="17"/>
      <c r="BE22" s="46"/>
      <c r="BF22" s="78"/>
      <c r="BG22" s="17"/>
      <c r="BH22" s="46"/>
      <c r="BI22" s="17"/>
      <c r="BJ22" s="17"/>
      <c r="BK22" s="46"/>
      <c r="BL22" s="17"/>
      <c r="BM22" s="17"/>
      <c r="BN22" s="46"/>
      <c r="BO22" s="17"/>
      <c r="BP22" s="17"/>
      <c r="BQ22" s="46"/>
      <c r="BR22" s="17"/>
      <c r="BS22" s="17"/>
      <c r="BT22" s="46"/>
      <c r="BU22" s="17"/>
      <c r="BV22" s="17"/>
      <c r="BW22" s="46"/>
      <c r="BX22" s="17"/>
      <c r="BY22" s="17"/>
      <c r="BZ22" s="47"/>
      <c r="CA22" s="46"/>
      <c r="CB22" s="17"/>
      <c r="CC22" s="17"/>
      <c r="CD22" s="46"/>
      <c r="CE22" s="17"/>
      <c r="CF22" s="17"/>
      <c r="CG22" s="46"/>
      <c r="CH22" s="17"/>
      <c r="CI22" s="17"/>
      <c r="CJ22" s="17"/>
      <c r="CK22" s="17"/>
      <c r="CL22" s="17"/>
      <c r="CM22" s="46"/>
      <c r="CN22" s="17"/>
      <c r="CO22" s="17"/>
      <c r="CP22" s="46"/>
      <c r="CQ22" s="17"/>
      <c r="CR22" s="17"/>
      <c r="CS22" s="46"/>
      <c r="CT22" s="17"/>
      <c r="CU22" s="17"/>
      <c r="CV22" s="47"/>
      <c r="CW22" s="46"/>
      <c r="CX22" s="17"/>
      <c r="CY22" s="17"/>
      <c r="CZ22" s="46"/>
      <c r="DA22" s="17"/>
      <c r="DB22" s="17"/>
      <c r="DC22" s="46"/>
      <c r="DD22" s="17"/>
      <c r="DE22" s="17"/>
      <c r="DF22" s="46"/>
      <c r="DG22" s="17"/>
      <c r="DH22" s="17"/>
      <c r="DI22" s="46"/>
      <c r="DJ22" s="17"/>
      <c r="DK22" s="17"/>
      <c r="DL22" s="43"/>
      <c r="DM22" s="77"/>
      <c r="DN22" s="45"/>
      <c r="DO22" s="78"/>
      <c r="DP22" s="78"/>
      <c r="DQ22" s="17"/>
      <c r="DR22" s="57"/>
    </row>
    <row r="23" spans="2:122" ht="15" customHeight="1" x14ac:dyDescent="0.35">
      <c r="B23" s="51" t="s">
        <v>151</v>
      </c>
      <c r="C23" s="18" t="s">
        <v>73</v>
      </c>
      <c r="D23" s="18" t="s">
        <v>78</v>
      </c>
      <c r="E23" s="18" t="s">
        <v>79</v>
      </c>
      <c r="F23" s="67"/>
      <c r="G23" s="51"/>
      <c r="H23" s="51"/>
      <c r="I23" s="51"/>
      <c r="J23" s="67"/>
      <c r="K23" s="51"/>
      <c r="L23" s="51"/>
      <c r="M23" s="51"/>
      <c r="N23" s="43" t="e">
        <f>'screening vs purified results'!$I23/'screening vs purified results'!$H23</f>
        <v>#DIV/0!</v>
      </c>
      <c r="O23" s="19" t="e">
        <f>'screening vs purified results'!$L23/'screening vs purified results'!$H23</f>
        <v>#DIV/0!</v>
      </c>
      <c r="P23" s="43">
        <v>2073.5424576666665</v>
      </c>
      <c r="Q23" s="19">
        <v>11.15511395081808</v>
      </c>
      <c r="R23" s="19">
        <v>0.53797374196865022</v>
      </c>
      <c r="S23" s="43">
        <v>52.316662077456648</v>
      </c>
      <c r="T23" s="19">
        <v>1.7449521108555759</v>
      </c>
      <c r="U23" s="19">
        <v>3.3353659074657962</v>
      </c>
      <c r="V23" s="43">
        <v>3.4830447041450987</v>
      </c>
      <c r="W23" s="19">
        <v>1.873786592933049E-2</v>
      </c>
      <c r="X23" s="19">
        <v>0.53797374196865599</v>
      </c>
      <c r="Y23" s="43">
        <v>45.431726911414479</v>
      </c>
      <c r="Z23" s="19">
        <v>1.7215043263664844</v>
      </c>
      <c r="AA23" s="19">
        <v>3.7892117324159336</v>
      </c>
      <c r="AB23" s="43">
        <v>3517.090909</v>
      </c>
      <c r="AC23" s="19">
        <v>35.397187123074438</v>
      </c>
      <c r="AD23" s="19">
        <v>1.0064336702953969</v>
      </c>
      <c r="AE23" s="43">
        <v>41.637865417569643</v>
      </c>
      <c r="AF23" s="19">
        <v>0.77771100201587096</v>
      </c>
      <c r="AG23" s="19">
        <v>1.8677974824514074</v>
      </c>
      <c r="AH23" s="43">
        <v>2.2590938493600246</v>
      </c>
      <c r="AI23" s="19">
        <v>2.2736281143531469E-2</v>
      </c>
      <c r="AJ23" s="19">
        <v>1.0064336702953884</v>
      </c>
      <c r="AK23" s="43">
        <v>39.15256409980833</v>
      </c>
      <c r="AL23" s="19">
        <v>0.76247352637572263</v>
      </c>
      <c r="AM23" s="19">
        <v>1.9474421252003142</v>
      </c>
      <c r="AN23" s="43">
        <f>'screening vs purified results'!$Y23/'screening vs purified results'!$V23</f>
        <v>13.043681827381409</v>
      </c>
      <c r="AO23" s="45">
        <f>'screening vs purified results'!$AH23/'screening vs purified results'!$V23</f>
        <v>0.6485974316297245</v>
      </c>
      <c r="AP23" s="43"/>
      <c r="AQ23" s="19"/>
      <c r="AR23" s="19"/>
      <c r="AV23" s="43"/>
      <c r="AW23" s="19"/>
      <c r="AX23" s="19"/>
      <c r="AY23" s="43"/>
      <c r="AZ23" s="19"/>
      <c r="BA23" s="19"/>
      <c r="BB23" s="43"/>
      <c r="BC23" s="19"/>
      <c r="BD23" s="19"/>
      <c r="BE23" s="43"/>
      <c r="BF23" s="77"/>
      <c r="BG23" s="19"/>
      <c r="BH23" s="43"/>
      <c r="BI23" s="19"/>
      <c r="BJ23" s="19"/>
      <c r="BK23" s="43"/>
      <c r="BL23" s="19"/>
      <c r="BM23" s="19"/>
      <c r="BN23" s="43"/>
      <c r="BO23" s="19"/>
      <c r="BP23" s="19"/>
      <c r="BQ23" s="43"/>
      <c r="BR23" s="19"/>
      <c r="BS23" s="19"/>
      <c r="BT23" s="43"/>
      <c r="BU23" s="19"/>
      <c r="BV23" s="19"/>
      <c r="BW23" s="43"/>
      <c r="BX23" s="19"/>
      <c r="BY23" s="19"/>
      <c r="BZ23" s="44"/>
      <c r="CA23" s="43"/>
      <c r="CB23" s="19"/>
      <c r="CC23" s="19"/>
      <c r="CD23" s="43"/>
      <c r="CE23" s="19"/>
      <c r="CF23" s="19"/>
      <c r="CG23" s="43"/>
      <c r="CH23" s="19"/>
      <c r="CI23" s="19"/>
      <c r="CJ23" s="19"/>
      <c r="CK23" s="19"/>
      <c r="CL23" s="19"/>
      <c r="CM23" s="43"/>
      <c r="CN23" s="19"/>
      <c r="CO23" s="19"/>
      <c r="CP23" s="43"/>
      <c r="CQ23" s="19"/>
      <c r="CR23" s="19"/>
      <c r="CS23" s="43"/>
      <c r="CT23" s="19"/>
      <c r="CU23" s="19"/>
      <c r="CV23" s="44"/>
      <c r="CW23" s="43"/>
      <c r="CX23" s="19"/>
      <c r="CY23" s="19"/>
      <c r="CZ23" s="43"/>
      <c r="DA23" s="19"/>
      <c r="DB23" s="19"/>
      <c r="DC23" s="43"/>
      <c r="DD23" s="19"/>
      <c r="DE23" s="19"/>
      <c r="DF23" s="43"/>
      <c r="DG23" s="19"/>
      <c r="DH23" s="19"/>
      <c r="DI23" s="43"/>
      <c r="DJ23" s="19"/>
      <c r="DK23" s="19"/>
      <c r="DL23" s="43"/>
      <c r="DM23" s="77"/>
      <c r="DN23" s="45"/>
      <c r="DO23" s="77"/>
      <c r="DP23" s="77"/>
      <c r="DQ23" s="19"/>
      <c r="DR23" s="57"/>
    </row>
    <row r="24" spans="2:122" x14ac:dyDescent="0.35">
      <c r="B24" s="52" t="s">
        <v>151</v>
      </c>
      <c r="C24" s="16" t="s">
        <v>61</v>
      </c>
      <c r="D24" s="16"/>
      <c r="E24" s="16"/>
      <c r="F24" s="68"/>
      <c r="G24" s="52"/>
      <c r="H24" s="52"/>
      <c r="I24" s="52"/>
      <c r="J24" s="68"/>
      <c r="K24" s="52"/>
      <c r="L24" s="52"/>
      <c r="M24" s="52"/>
      <c r="N24" s="46" t="e">
        <f>'screening vs purified results'!$I24/'screening vs purified results'!$H24</f>
        <v>#DIV/0!</v>
      </c>
      <c r="O24" s="17" t="e">
        <f>'screening vs purified results'!$L24/'screening vs purified results'!$H24</f>
        <v>#DIV/0!</v>
      </c>
      <c r="P24" s="46">
        <v>-4.987012987</v>
      </c>
      <c r="Q24" s="17">
        <v>3.0764144521738692</v>
      </c>
      <c r="R24" s="17">
        <v>-61.688518963022091</v>
      </c>
      <c r="S24" s="46">
        <v>0</v>
      </c>
      <c r="T24" s="17">
        <v>0</v>
      </c>
      <c r="U24" s="17"/>
      <c r="V24" s="46">
        <v>-8.3769633506416974E-3</v>
      </c>
      <c r="W24" s="17">
        <v>5.1676246250860133E-3</v>
      </c>
      <c r="X24" s="17">
        <v>-61.688518963022076</v>
      </c>
      <c r="Y24" s="46">
        <v>-0.22289156622385711</v>
      </c>
      <c r="Z24" s="17">
        <v>0.32266895753817548</v>
      </c>
      <c r="AA24" s="17">
        <v>-144.76499178713149</v>
      </c>
      <c r="AB24" s="46">
        <v>-4.2677322666666671</v>
      </c>
      <c r="AC24" s="17">
        <v>6.4820456748215278</v>
      </c>
      <c r="AD24" s="17">
        <v>-151.88501222182714</v>
      </c>
      <c r="AE24" s="46">
        <v>0</v>
      </c>
      <c r="AF24" s="17">
        <v>0</v>
      </c>
      <c r="AG24" s="17"/>
      <c r="AH24" s="46">
        <v>-2.741244956071729E-3</v>
      </c>
      <c r="AI24" s="17">
        <v>4.163540236559766E-3</v>
      </c>
      <c r="AJ24" s="17">
        <v>-151.88501222182714</v>
      </c>
      <c r="AK24" s="46">
        <v>-7.9487179484894338E-2</v>
      </c>
      <c r="AL24" s="17">
        <v>7.4612741166710156E-2</v>
      </c>
      <c r="AM24" s="17">
        <v>-93.867642115656508</v>
      </c>
      <c r="AN24" s="46">
        <f>'screening vs purified results'!$Y24/'screening vs purified results'!$V24</f>
        <v>26.607680718429194</v>
      </c>
      <c r="AO24" s="48">
        <f>'screening vs purified results'!$AH24/'screening vs purified results'!$V24</f>
        <v>0.3272361166366739</v>
      </c>
      <c r="AP24" s="46"/>
      <c r="AQ24" s="17"/>
      <c r="AR24" s="17"/>
      <c r="AV24" s="46"/>
      <c r="AW24" s="17"/>
      <c r="AX24" s="17"/>
      <c r="AY24" s="46"/>
      <c r="AZ24" s="17"/>
      <c r="BA24" s="17"/>
      <c r="BB24" s="46"/>
      <c r="BC24" s="17"/>
      <c r="BD24" s="17"/>
      <c r="BE24" s="46"/>
      <c r="BF24" s="78"/>
      <c r="BG24" s="17"/>
      <c r="BH24" s="46"/>
      <c r="BI24" s="17"/>
      <c r="BJ24" s="17"/>
      <c r="BK24" s="46"/>
      <c r="BL24" s="17"/>
      <c r="BM24" s="17"/>
      <c r="BN24" s="46"/>
      <c r="BO24" s="17"/>
      <c r="BP24" s="17"/>
      <c r="BQ24" s="46"/>
      <c r="BR24" s="17"/>
      <c r="BS24" s="17"/>
      <c r="BT24" s="46"/>
      <c r="BU24" s="17"/>
      <c r="BV24" s="17"/>
      <c r="BW24" s="46"/>
      <c r="BX24" s="17"/>
      <c r="BY24" s="17"/>
      <c r="BZ24" s="47"/>
      <c r="CA24" s="46"/>
      <c r="CB24" s="17"/>
      <c r="CC24" s="17"/>
      <c r="CD24" s="46"/>
      <c r="CE24" s="17"/>
      <c r="CF24" s="17"/>
      <c r="CG24" s="46"/>
      <c r="CH24" s="17"/>
      <c r="CI24" s="17"/>
      <c r="CJ24" s="17"/>
      <c r="CK24" s="17"/>
      <c r="CL24" s="17"/>
      <c r="CM24" s="46"/>
      <c r="CN24" s="17"/>
      <c r="CO24" s="17"/>
      <c r="CP24" s="46"/>
      <c r="CQ24" s="17"/>
      <c r="CR24" s="17"/>
      <c r="CS24" s="46"/>
      <c r="CT24" s="17"/>
      <c r="CU24" s="17"/>
      <c r="CV24" s="47"/>
      <c r="CW24" s="46"/>
      <c r="CX24" s="17"/>
      <c r="CY24" s="17"/>
      <c r="CZ24" s="46"/>
      <c r="DA24" s="17"/>
      <c r="DB24" s="17"/>
      <c r="DC24" s="46"/>
      <c r="DD24" s="17"/>
      <c r="DE24" s="17"/>
      <c r="DF24" s="46"/>
      <c r="DG24" s="17"/>
      <c r="DH24" s="17"/>
      <c r="DI24" s="46"/>
      <c r="DJ24" s="17"/>
      <c r="DK24" s="17"/>
      <c r="DL24" s="43"/>
      <c r="DM24" s="77"/>
      <c r="DN24" s="45"/>
      <c r="DO24" s="78"/>
      <c r="DP24" s="78"/>
      <c r="DQ24" s="17"/>
      <c r="DR24" s="57"/>
    </row>
    <row r="25" spans="2:122" x14ac:dyDescent="0.35">
      <c r="B25" s="18" t="s">
        <v>152</v>
      </c>
      <c r="C25" s="18" t="s">
        <v>4</v>
      </c>
      <c r="D25" s="18" t="s">
        <v>47</v>
      </c>
      <c r="E25" s="18"/>
      <c r="F25" s="49">
        <v>3564.4675320000001</v>
      </c>
      <c r="G25" s="20">
        <v>92.707240319449753</v>
      </c>
      <c r="H25" s="19">
        <v>4.1195965409928803</v>
      </c>
      <c r="I25" s="19">
        <v>7.4347826097912479</v>
      </c>
      <c r="J25" s="49">
        <v>3962.8051949999999</v>
      </c>
      <c r="K25" s="20">
        <v>100.61349692461985</v>
      </c>
      <c r="L25" s="19">
        <v>3.4325054002129933</v>
      </c>
      <c r="M25" s="19">
        <v>6.3452380950214833</v>
      </c>
      <c r="N25" s="43">
        <f>'screening vs purified results'!$I25/'screening vs purified results'!$H25</f>
        <v>1.8047356181145258</v>
      </c>
      <c r="O25" s="19">
        <f>'screening vs purified results'!$L25/'screening vs purified results'!$H25</f>
        <v>0.83321397279009068</v>
      </c>
      <c r="P25" s="43">
        <v>2717.2027973333334</v>
      </c>
      <c r="Q25" s="19">
        <v>61.023893723846051</v>
      </c>
      <c r="R25" s="19">
        <v>2.2458350839228851</v>
      </c>
      <c r="S25" s="43">
        <v>93.324059437483086</v>
      </c>
      <c r="T25" s="19">
        <v>1.2854481721823741</v>
      </c>
      <c r="U25" s="19">
        <v>1.3774027618713733</v>
      </c>
      <c r="V25" s="43">
        <v>4.5642368104629982</v>
      </c>
      <c r="W25" s="19">
        <v>0.10250523160270084</v>
      </c>
      <c r="X25" s="19">
        <v>2.2458350839228838</v>
      </c>
      <c r="Y25" s="43">
        <v>106.19678714946218</v>
      </c>
      <c r="Z25" s="19">
        <v>3.2187921848589518</v>
      </c>
      <c r="AA25" s="19">
        <v>3.0309694589242131</v>
      </c>
      <c r="AB25" s="43">
        <v>3996.4675323333336</v>
      </c>
      <c r="AC25" s="19">
        <v>55.420474515255684</v>
      </c>
      <c r="AD25" s="19">
        <v>1.3867365133552956</v>
      </c>
      <c r="AE25" s="43">
        <v>94.010974553863903</v>
      </c>
      <c r="AF25" s="19">
        <v>0.61946129352184598</v>
      </c>
      <c r="AG25" s="19">
        <v>0.65892444628038982</v>
      </c>
      <c r="AH25" s="43">
        <v>2.5670064991377419</v>
      </c>
      <c r="AI25" s="19">
        <v>3.5597616423746627E-2</v>
      </c>
      <c r="AJ25" s="19">
        <v>1.3867365133552982</v>
      </c>
      <c r="AK25" s="43">
        <v>100.45641024559286</v>
      </c>
      <c r="AL25" s="19">
        <v>2.0257525989349601</v>
      </c>
      <c r="AM25" s="19">
        <v>2.0165488633154021</v>
      </c>
      <c r="AN25" s="43">
        <f>'screening vs purified results'!$Y25/'screening vs purified results'!$V25</f>
        <v>23.267151017672443</v>
      </c>
      <c r="AO25" s="45">
        <f>'screening vs purified results'!$AH25/'screening vs purified results'!$V25</f>
        <v>0.5624174655559433</v>
      </c>
      <c r="AP25" s="43">
        <v>3312.6933333333332</v>
      </c>
      <c r="AQ25" s="19">
        <v>15.013150161700873</v>
      </c>
      <c r="AR25" s="19">
        <v>0.45320072373237713</v>
      </c>
      <c r="AS25" s="2">
        <v>149.46264367816093</v>
      </c>
      <c r="AT25" s="2">
        <v>2.43423244523545</v>
      </c>
      <c r="AU25" s="1">
        <v>1.6286560877894689</v>
      </c>
      <c r="AV25" s="43">
        <v>443.2804414281045</v>
      </c>
      <c r="AW25" s="19">
        <v>7.4938148939507636</v>
      </c>
      <c r="AX25" s="19">
        <v>1.6905358760716229</v>
      </c>
      <c r="AY25" s="43">
        <v>65.316371526734457</v>
      </c>
      <c r="AZ25" s="19">
        <v>1.2770746647101117</v>
      </c>
      <c r="BA25" s="19">
        <v>1.9552137310435191</v>
      </c>
      <c r="BB25" s="43">
        <v>23.716303932798777</v>
      </c>
      <c r="BC25" s="19">
        <v>0.3315707779522914</v>
      </c>
      <c r="BD25" s="19">
        <v>1.3980710438347064</v>
      </c>
      <c r="BE25" s="43">
        <v>1.5702846019175709</v>
      </c>
      <c r="BF25" s="77">
        <v>1.3870329106326827E-2</v>
      </c>
      <c r="BG25" s="19">
        <v>0.88330033227027227</v>
      </c>
      <c r="BH25" s="43">
        <v>52.761333333333333</v>
      </c>
      <c r="BI25" s="19">
        <v>6.6694160997130131E-2</v>
      </c>
      <c r="BJ25" s="19">
        <v>0.1264072698386384</v>
      </c>
      <c r="BK25" s="43">
        <v>39.666666666666664</v>
      </c>
      <c r="BL25" s="19">
        <v>0.33333333333333337</v>
      </c>
      <c r="BM25" s="19">
        <v>2.0583545141173674</v>
      </c>
      <c r="BN25" s="43">
        <v>1.7033333333333334E-3</v>
      </c>
      <c r="BO25" s="19">
        <v>5.3644923131436896E-5</v>
      </c>
      <c r="BP25" s="19">
        <v>3.1494084030197786</v>
      </c>
      <c r="BQ25" s="43">
        <v>0.48233999999999999</v>
      </c>
      <c r="BR25" s="19">
        <v>2.6800000000000001E-2</v>
      </c>
      <c r="BS25" s="19">
        <v>5.5562466310071734</v>
      </c>
      <c r="BT25" s="43">
        <v>1279.7475099999999</v>
      </c>
      <c r="BU25" s="19">
        <v>58.576459999999997</v>
      </c>
      <c r="BV25" s="19">
        <v>4.5771888237547733</v>
      </c>
      <c r="BW25" s="43">
        <v>2653.206265290044</v>
      </c>
      <c r="BX25" s="19">
        <v>190.99866749053962</v>
      </c>
      <c r="BY25" s="19">
        <v>7.1987869917705005</v>
      </c>
      <c r="BZ25" s="44">
        <v>30.970750926855512</v>
      </c>
      <c r="CA25" s="43">
        <v>0.39055386792665064</v>
      </c>
      <c r="CB25" s="19">
        <v>2.1580743370077846E-2</v>
      </c>
      <c r="CC25" s="19">
        <v>5.5256765179780256</v>
      </c>
      <c r="CD25" s="43">
        <v>52.061999999999998</v>
      </c>
      <c r="CE25" s="19">
        <v>3.9999999999999147E-2</v>
      </c>
      <c r="CF25" s="19">
        <v>7.6831470170180063E-2</v>
      </c>
      <c r="CG25" s="43">
        <v>39</v>
      </c>
      <c r="CH25" s="19">
        <v>0</v>
      </c>
      <c r="CI25" s="19">
        <v>0.52648857653538883</v>
      </c>
      <c r="CJ25" s="19">
        <v>2.1199999999999999E-3</v>
      </c>
      <c r="CK25" s="19">
        <v>7.3711147958320007E-5</v>
      </c>
      <c r="CL25" s="19">
        <v>3.4769409414301893</v>
      </c>
      <c r="CM25" s="43">
        <v>0.38242999999999999</v>
      </c>
      <c r="CN25" s="19">
        <v>8.4470000000000003E-2</v>
      </c>
      <c r="CO25" s="19">
        <v>22.087702324608426</v>
      </c>
      <c r="CP25" s="43">
        <v>418.79343</v>
      </c>
      <c r="CQ25" s="19">
        <v>59.03143</v>
      </c>
      <c r="CR25" s="19">
        <v>14.095596007797925</v>
      </c>
      <c r="CS25" s="43">
        <v>1095.0851920612922</v>
      </c>
      <c r="CT25" s="19">
        <v>286.93581369951534</v>
      </c>
      <c r="CU25" s="19">
        <v>26.20214534719555</v>
      </c>
      <c r="CV25" s="44">
        <v>75.036893015782198</v>
      </c>
      <c r="CW25" s="43">
        <v>1.3595557122278638E-2</v>
      </c>
      <c r="CX25" s="19">
        <v>2.5691675108676058E-3</v>
      </c>
      <c r="CY25" s="19">
        <v>18.897110929404924</v>
      </c>
      <c r="CZ25" s="43">
        <v>4305</v>
      </c>
      <c r="DA25" s="19">
        <v>58.316665142421613</v>
      </c>
      <c r="DB25" s="19">
        <v>1.354626368000502</v>
      </c>
      <c r="DC25" s="43">
        <v>63.676638176638185</v>
      </c>
      <c r="DD25" s="19">
        <v>3.5826457210301861</v>
      </c>
      <c r="DE25" s="19">
        <v>5.6263110359123747</v>
      </c>
      <c r="DF25" s="43">
        <v>1352.1442473322743</v>
      </c>
      <c r="DG25" s="19">
        <v>78.249778589848731</v>
      </c>
      <c r="DH25" s="19">
        <v>5.7870880820764778</v>
      </c>
      <c r="DI25" s="43">
        <v>342.60411672270465</v>
      </c>
      <c r="DJ25" s="19">
        <v>20.061900509709655</v>
      </c>
      <c r="DK25" s="19">
        <v>5.8557091203744251</v>
      </c>
      <c r="DL25" s="43">
        <v>143.43625055530876</v>
      </c>
      <c r="DM25" s="77">
        <v>3.6642699723542469</v>
      </c>
      <c r="DN25" s="45">
        <v>2.5546331266804208</v>
      </c>
      <c r="DO25" s="77">
        <v>1.7440023334386618</v>
      </c>
      <c r="DP25" s="77">
        <v>2.9225797185688157E-2</v>
      </c>
      <c r="DQ25" s="19">
        <v>1.6757888808590895</v>
      </c>
      <c r="DR25" s="57"/>
    </row>
    <row r="26" spans="2:122" x14ac:dyDescent="0.35">
      <c r="B26" s="16" t="s">
        <v>152</v>
      </c>
      <c r="C26" s="16" t="s">
        <v>5</v>
      </c>
      <c r="D26" s="16" t="s">
        <v>52</v>
      </c>
      <c r="E26" s="16"/>
      <c r="F26" s="50">
        <v>3787.0129870000001</v>
      </c>
      <c r="G26" s="21">
        <v>100.64197530041372</v>
      </c>
      <c r="H26" s="17">
        <v>4.574548193183591</v>
      </c>
      <c r="I26" s="17">
        <v>8.9125364424526108</v>
      </c>
      <c r="J26" s="50">
        <v>4172.2597400000004</v>
      </c>
      <c r="K26" s="21">
        <v>93.769610038707697</v>
      </c>
      <c r="L26" s="17">
        <v>3.3084527929143932</v>
      </c>
      <c r="M26" s="17">
        <v>6.8815789466524944</v>
      </c>
      <c r="N26" s="46">
        <f>'screening vs purified results'!$I26/'screening vs purified results'!$H26</f>
        <v>1.9482878015653955</v>
      </c>
      <c r="O26" s="17">
        <f>'screening vs purified results'!$L26/'screening vs purified results'!$H26</f>
        <v>0.72323050347228346</v>
      </c>
      <c r="P26" s="46">
        <v>2634.1978020000001</v>
      </c>
      <c r="Q26" s="17">
        <v>95.312412555303752</v>
      </c>
      <c r="R26" s="17">
        <v>3.6182709014083279</v>
      </c>
      <c r="S26" s="46">
        <v>92.688554652171135</v>
      </c>
      <c r="T26" s="17">
        <v>1.7673393419878931</v>
      </c>
      <c r="U26" s="17">
        <v>1.9067503518855389</v>
      </c>
      <c r="V26" s="46">
        <v>4.424808698757638</v>
      </c>
      <c r="W26" s="17">
        <v>0.16010156559013203</v>
      </c>
      <c r="X26" s="17">
        <v>3.6182709014083261</v>
      </c>
      <c r="Y26" s="46">
        <v>102.21285141220153</v>
      </c>
      <c r="Z26" s="17">
        <v>2.7745743624259642</v>
      </c>
      <c r="AA26" s="17">
        <v>2.7145063698856489</v>
      </c>
      <c r="AB26" s="46">
        <v>4056.0719279999998</v>
      </c>
      <c r="AC26" s="17">
        <v>97.116251415759393</v>
      </c>
      <c r="AD26" s="17">
        <v>2.3943424362212</v>
      </c>
      <c r="AE26" s="46">
        <v>85.553979401378243</v>
      </c>
      <c r="AF26" s="17">
        <v>3.316763429196059</v>
      </c>
      <c r="AG26" s="17">
        <v>3.8768078964923367</v>
      </c>
      <c r="AH26" s="46">
        <v>2.6052915270569303</v>
      </c>
      <c r="AI26" s="17">
        <v>6.2379600619599462E-2</v>
      </c>
      <c r="AJ26" s="17">
        <v>2.3943424362212018</v>
      </c>
      <c r="AK26" s="46">
        <v>92.72051281900896</v>
      </c>
      <c r="AL26" s="17">
        <v>1.3885325545105682</v>
      </c>
      <c r="AM26" s="17">
        <v>1.4975462411656337</v>
      </c>
      <c r="AN26" s="46">
        <f>'screening vs purified results'!$Y26/'screening vs purified results'!$V26</f>
        <v>23.09994812677439</v>
      </c>
      <c r="AO26" s="48">
        <f>'screening vs purified results'!$AH26/'screening vs purified results'!$V26</f>
        <v>0.58879190139642035</v>
      </c>
      <c r="AP26" s="46">
        <v>3214.2333333333336</v>
      </c>
      <c r="AQ26" s="17">
        <v>19.697395202863209</v>
      </c>
      <c r="AR26" s="17">
        <v>0.61281783741679841</v>
      </c>
      <c r="AS26" s="2">
        <v>113.64655172413792</v>
      </c>
      <c r="AT26" s="2">
        <v>2.356268835260324</v>
      </c>
      <c r="AU26" s="1">
        <v>2.073330690208584</v>
      </c>
      <c r="AV26" s="46">
        <v>565.65435282813735</v>
      </c>
      <c r="AW26" s="17">
        <v>12.22944953195076</v>
      </c>
      <c r="AX26" s="17">
        <v>2.162000428496027</v>
      </c>
      <c r="AY26" s="46">
        <v>75.353599399840675</v>
      </c>
      <c r="AZ26" s="17">
        <v>1.8212440321220422</v>
      </c>
      <c r="BA26" s="17">
        <v>2.4169303744313151</v>
      </c>
      <c r="BB26" s="46">
        <v>23.011407025582287</v>
      </c>
      <c r="BC26" s="17">
        <v>0.33542687380773706</v>
      </c>
      <c r="BD26" s="17">
        <v>1.4576547771930488</v>
      </c>
      <c r="BE26" s="46">
        <v>1.5236125419508157</v>
      </c>
      <c r="BF26" s="78">
        <v>1.4853263202076099E-2</v>
      </c>
      <c r="BG26" s="17">
        <v>0.97487141862577176</v>
      </c>
      <c r="BH26" s="46">
        <v>51.225666666666662</v>
      </c>
      <c r="BI26" s="17">
        <v>4.0551750201975392E-3</v>
      </c>
      <c r="BJ26" s="17">
        <v>7.9162952560191957E-3</v>
      </c>
      <c r="BK26" s="46">
        <v>38.666666666666664</v>
      </c>
      <c r="BL26" s="17">
        <v>0.33333333333333337</v>
      </c>
      <c r="BM26" s="17">
        <v>0.39159306596966081</v>
      </c>
      <c r="BN26" s="46">
        <v>2.5200000000000001E-3</v>
      </c>
      <c r="BO26" s="17">
        <v>1.1547005383792546E-5</v>
      </c>
      <c r="BP26" s="17">
        <v>0.45821449935684705</v>
      </c>
      <c r="BQ26" s="46">
        <v>0.41860000000000003</v>
      </c>
      <c r="BR26" s="17">
        <v>3.7130000000000003E-2</v>
      </c>
      <c r="BS26" s="17">
        <v>8.8700430004777822</v>
      </c>
      <c r="BT26" s="46">
        <v>880.97096999999997</v>
      </c>
      <c r="BU26" s="17">
        <v>63.019550000000002</v>
      </c>
      <c r="BV26" s="17">
        <v>7.1534195956536459</v>
      </c>
      <c r="BW26" s="46">
        <v>2104.5651457238409</v>
      </c>
      <c r="BX26" s="17">
        <v>239.81801465300356</v>
      </c>
      <c r="BY26" s="17">
        <v>11.395133818512466</v>
      </c>
      <c r="BZ26" s="47">
        <v>39.044545884849974</v>
      </c>
      <c r="CA26" s="46">
        <v>0.13601274511917233</v>
      </c>
      <c r="CB26" s="17">
        <v>1.3268237243543155E-2</v>
      </c>
      <c r="CC26" s="17">
        <v>9.7551426022007899</v>
      </c>
      <c r="CD26" s="46">
        <v>50.840666666666664</v>
      </c>
      <c r="CE26" s="17">
        <v>4.5652065792371639E-2</v>
      </c>
      <c r="CF26" s="17">
        <v>8.9794388597785851E-2</v>
      </c>
      <c r="CG26" s="46">
        <v>40</v>
      </c>
      <c r="CH26" s="17">
        <v>0</v>
      </c>
      <c r="CI26" s="17">
        <v>1.6282310055622049</v>
      </c>
      <c r="CJ26" s="17">
        <v>3.2000000000000002E-3</v>
      </c>
      <c r="CK26" s="17">
        <v>2.6457513110645841E-5</v>
      </c>
      <c r="CL26" s="17">
        <v>0.82679728470768254</v>
      </c>
      <c r="CM26" s="46">
        <v>0.17102000000000001</v>
      </c>
      <c r="CN26" s="17">
        <v>2.5739999999999999E-2</v>
      </c>
      <c r="CO26" s="17">
        <v>15.050871243129457</v>
      </c>
      <c r="CP26" s="46">
        <v>233.49430000000001</v>
      </c>
      <c r="CQ26" s="17">
        <v>32.040849999999999</v>
      </c>
      <c r="CR26" s="17">
        <v>13.722326412250748</v>
      </c>
      <c r="CS26" s="46">
        <v>1365.3040580049117</v>
      </c>
      <c r="CT26" s="17">
        <v>278.0769335423285</v>
      </c>
      <c r="CU26" s="17">
        <v>20.367399621493554</v>
      </c>
      <c r="CV26" s="47">
        <v>60.185707292151676</v>
      </c>
      <c r="CW26" s="46">
        <v>1.966895979901865E-2</v>
      </c>
      <c r="CX26" s="17">
        <v>7.6048401298318847E-3</v>
      </c>
      <c r="CY26" s="17">
        <v>38.664170385926134</v>
      </c>
      <c r="CZ26" s="46">
        <v>4124.6166666666668</v>
      </c>
      <c r="DA26" s="17">
        <v>37.54900812419821</v>
      </c>
      <c r="DB26" s="17">
        <v>0.9103635842732426</v>
      </c>
      <c r="DC26" s="46">
        <v>57.830687830687829</v>
      </c>
      <c r="DD26" s="17">
        <v>1.9237279596914387</v>
      </c>
      <c r="DE26" s="17">
        <v>3.3264829312139241</v>
      </c>
      <c r="DF26" s="46">
        <v>1426.4456541628547</v>
      </c>
      <c r="DG26" s="17">
        <v>49.195317915407337</v>
      </c>
      <c r="DH26" s="17">
        <v>3.4488042199041113</v>
      </c>
      <c r="DI26" s="46">
        <v>362.65567478716645</v>
      </c>
      <c r="DJ26" s="17">
        <v>18.664530888330106</v>
      </c>
      <c r="DK26" s="17">
        <v>5.1466259005277806</v>
      </c>
      <c r="DL26" s="43">
        <v>137.42614393602844</v>
      </c>
      <c r="DM26" s="77">
        <v>3.2287539669322758</v>
      </c>
      <c r="DN26" s="45">
        <v>2.3494466732874737</v>
      </c>
      <c r="DO26" s="78">
        <v>1.6709270827425464</v>
      </c>
      <c r="DP26" s="78">
        <v>2.2430399888019027E-2</v>
      </c>
      <c r="DQ26" s="17">
        <v>1.3423925029213895</v>
      </c>
      <c r="DR26" s="57"/>
    </row>
    <row r="27" spans="2:122" x14ac:dyDescent="0.35">
      <c r="B27" s="18" t="s">
        <v>152</v>
      </c>
      <c r="C27" s="18" t="s">
        <v>6</v>
      </c>
      <c r="D27" s="18" t="s">
        <v>53</v>
      </c>
      <c r="E27" s="18"/>
      <c r="F27" s="49">
        <v>4574.3376619999999</v>
      </c>
      <c r="G27" s="20">
        <v>57.318070324822465</v>
      </c>
      <c r="H27" s="19">
        <v>5.5256024097478891</v>
      </c>
      <c r="I27" s="19">
        <v>6.1311953355026301</v>
      </c>
      <c r="J27" s="49">
        <v>1776.6233769999999</v>
      </c>
      <c r="K27" s="20">
        <v>46.52631577975685</v>
      </c>
      <c r="L27" s="19">
        <v>1.4087988140433103</v>
      </c>
      <c r="M27" s="19">
        <v>1.4539473683901936</v>
      </c>
      <c r="N27" s="43">
        <f>'screening vs purified results'!$I27/'screening vs purified results'!$H27</f>
        <v>1.1095976295157239</v>
      </c>
      <c r="O27" s="19">
        <f>'screening vs purified results'!$L27/'screening vs purified results'!$H27</f>
        <v>0.25495841169426231</v>
      </c>
      <c r="P27" s="43">
        <v>4067.8681316666666</v>
      </c>
      <c r="Q27" s="19">
        <v>318.7830835388549</v>
      </c>
      <c r="R27" s="19">
        <v>7.8366130174491344</v>
      </c>
      <c r="S27" s="43">
        <v>13.58794824975565</v>
      </c>
      <c r="T27" s="19">
        <v>0.2296939112551083</v>
      </c>
      <c r="U27" s="19">
        <v>1.6904238008062684</v>
      </c>
      <c r="V27" s="43">
        <v>6.833024566618195</v>
      </c>
      <c r="W27" s="19">
        <v>0.53547769267309886</v>
      </c>
      <c r="X27" s="19">
        <v>7.8366130174491362</v>
      </c>
      <c r="Y27" s="43">
        <v>23.126506024335196</v>
      </c>
      <c r="Z27" s="19">
        <v>1.4270371022404051</v>
      </c>
      <c r="AA27" s="19">
        <v>6.1705693922756213</v>
      </c>
      <c r="AB27" s="43">
        <v>1408.7352646666666</v>
      </c>
      <c r="AC27" s="19">
        <v>144.61638037623322</v>
      </c>
      <c r="AD27" s="19">
        <v>10.265688948338509</v>
      </c>
      <c r="AE27" s="43">
        <v>8.2997106276832877</v>
      </c>
      <c r="AF27" s="19">
        <v>0.60903400074389469</v>
      </c>
      <c r="AG27" s="19">
        <v>7.3380148786451773</v>
      </c>
      <c r="AH27" s="43">
        <v>0.90485723972653587</v>
      </c>
      <c r="AI27" s="19">
        <v>9.2889829656847903E-2</v>
      </c>
      <c r="AJ27" s="19">
        <v>10.265688948338511</v>
      </c>
      <c r="AK27" s="43">
        <v>3.1397435903618334</v>
      </c>
      <c r="AL27" s="19">
        <v>0.52612704287853584</v>
      </c>
      <c r="AM27" s="19">
        <v>16.757006670659479</v>
      </c>
      <c r="AN27" s="43">
        <f>'screening vs purified results'!$Y27/'screening vs purified results'!$V27</f>
        <v>3.3845196660519226</v>
      </c>
      <c r="AO27" s="45">
        <f>'screening vs purified results'!$AH27/'screening vs purified results'!$V27</f>
        <v>0.1324241162759888</v>
      </c>
      <c r="AP27" s="43">
        <v>3158.0766666666664</v>
      </c>
      <c r="AQ27" s="19">
        <v>26.823177374137501</v>
      </c>
      <c r="AR27" s="19">
        <v>0.84935168475340495</v>
      </c>
      <c r="AV27" s="43"/>
      <c r="AW27" s="19"/>
      <c r="AX27" s="19"/>
      <c r="AY27" s="43"/>
      <c r="AZ27" s="19"/>
      <c r="BA27" s="19"/>
      <c r="BB27" s="43">
        <v>22.609369033982436</v>
      </c>
      <c r="BC27" s="19">
        <v>0.3553780031999158</v>
      </c>
      <c r="BD27" s="19">
        <v>1.5718174296052843</v>
      </c>
      <c r="BE27" s="43">
        <v>1.4969931298626604</v>
      </c>
      <c r="BF27" s="77">
        <v>1.704356010082763E-2</v>
      </c>
      <c r="BG27" s="19">
        <v>1.1385195937666908</v>
      </c>
      <c r="BH27" s="43">
        <v>50.176333333333332</v>
      </c>
      <c r="BI27" s="19">
        <v>2.0168732676540329E-2</v>
      </c>
      <c r="BJ27" s="19">
        <v>4.0195708487813633E-2</v>
      </c>
      <c r="BK27" s="43">
        <v>39.333333333333336</v>
      </c>
      <c r="BL27" s="19">
        <v>0.33333333333333337</v>
      </c>
      <c r="BM27" s="19">
        <v>0.36358478631035801</v>
      </c>
      <c r="BN27" s="43">
        <v>4.3233333333333327E-3</v>
      </c>
      <c r="BO27" s="19">
        <v>1.392040867854741E-4</v>
      </c>
      <c r="BP27" s="19">
        <v>3.219832385169024</v>
      </c>
      <c r="BQ27" s="43"/>
      <c r="BR27" s="19"/>
      <c r="BS27" s="19"/>
      <c r="BT27" s="43"/>
      <c r="BU27" s="19"/>
      <c r="BV27" s="19"/>
      <c r="BW27" s="43"/>
      <c r="BX27" s="19"/>
      <c r="BY27" s="19"/>
      <c r="BZ27" s="44"/>
      <c r="CA27" s="43"/>
      <c r="CB27" s="19"/>
      <c r="CC27" s="19"/>
      <c r="CD27" s="43">
        <v>49.072000000000003</v>
      </c>
      <c r="CE27" s="19"/>
      <c r="CF27" s="19"/>
      <c r="CG27" s="43"/>
      <c r="CH27" s="19"/>
      <c r="CI27" s="19"/>
      <c r="CJ27" s="19"/>
      <c r="CK27" s="19"/>
      <c r="CL27" s="19"/>
      <c r="CM27" s="43"/>
      <c r="CN27" s="19"/>
      <c r="CO27" s="19"/>
      <c r="CP27" s="43"/>
      <c r="CQ27" s="19"/>
      <c r="CR27" s="19"/>
      <c r="CS27" s="43"/>
      <c r="CT27" s="19"/>
      <c r="CU27" s="19"/>
      <c r="CV27" s="44"/>
      <c r="CW27" s="43"/>
      <c r="CX27" s="19"/>
      <c r="CY27" s="19"/>
      <c r="CZ27" s="43">
        <v>718.46</v>
      </c>
      <c r="DA27" s="19">
        <v>8.7961127778127093</v>
      </c>
      <c r="DB27" s="19">
        <v>1.2243009740017132</v>
      </c>
      <c r="DC27" s="43"/>
      <c r="DD27" s="19"/>
      <c r="DE27" s="19"/>
      <c r="DF27" s="43"/>
      <c r="DG27" s="19"/>
      <c r="DH27" s="19"/>
      <c r="DI27" s="43"/>
      <c r="DJ27" s="19"/>
      <c r="DK27" s="19"/>
      <c r="DL27" s="43">
        <v>23.938027543314085</v>
      </c>
      <c r="DM27" s="77">
        <v>0.59557363639913341</v>
      </c>
      <c r="DN27" s="45">
        <v>2.4879812479181385</v>
      </c>
      <c r="DO27" s="77">
        <v>0.29105596201680395</v>
      </c>
      <c r="DP27" s="77">
        <v>4.5763111735414499E-3</v>
      </c>
      <c r="DQ27" s="19">
        <v>1.5723131530551639</v>
      </c>
      <c r="DR27" s="57"/>
    </row>
    <row r="28" spans="2:122" x14ac:dyDescent="0.35">
      <c r="B28" s="16" t="s">
        <v>152</v>
      </c>
      <c r="C28" s="16" t="s">
        <v>69</v>
      </c>
      <c r="D28" s="16" t="s">
        <v>50</v>
      </c>
      <c r="E28" s="16" t="s">
        <v>51</v>
      </c>
      <c r="F28" s="50">
        <v>4213.4025970000002</v>
      </c>
      <c r="G28" s="21">
        <v>86.861961840671455</v>
      </c>
      <c r="H28" s="17">
        <v>5.0896084337250258</v>
      </c>
      <c r="I28" s="17">
        <v>8.5583090383259517</v>
      </c>
      <c r="J28" s="50">
        <v>4245.1948050000001</v>
      </c>
      <c r="K28" s="21">
        <v>88.502202645091572</v>
      </c>
      <c r="L28" s="17">
        <v>3.3662876916354021</v>
      </c>
      <c r="M28" s="17">
        <v>6.6085526312580143</v>
      </c>
      <c r="N28" s="46">
        <f>'screening vs purified results'!$I28/'screening vs purified results'!$H28</f>
        <v>1.681526024991715</v>
      </c>
      <c r="O28" s="17">
        <f>'screening vs purified results'!$L28/'screening vs purified results'!$H28</f>
        <v>0.66140406191752066</v>
      </c>
      <c r="P28" s="46">
        <v>3516.8991009999995</v>
      </c>
      <c r="Q28" s="17">
        <v>94.238987342802233</v>
      </c>
      <c r="R28" s="17">
        <v>2.6796045219496403</v>
      </c>
      <c r="S28" s="46">
        <v>50.82500660198162</v>
      </c>
      <c r="T28" s="17">
        <v>3.7703083107967292</v>
      </c>
      <c r="U28" s="17">
        <v>7.4182150930595814</v>
      </c>
      <c r="V28" s="46">
        <v>5.907531212326826</v>
      </c>
      <c r="W28" s="17">
        <v>0.1582984735010961</v>
      </c>
      <c r="X28" s="17">
        <v>2.6796045219496416</v>
      </c>
      <c r="Y28" s="46">
        <v>74.761044178365054</v>
      </c>
      <c r="Z28" s="17">
        <v>3.734989976172586</v>
      </c>
      <c r="AA28" s="17">
        <v>4.9959039727450021</v>
      </c>
      <c r="AB28" s="46">
        <v>3898.5974026666663</v>
      </c>
      <c r="AC28" s="17">
        <v>123.82298679923655</v>
      </c>
      <c r="AD28" s="17">
        <v>3.1760906297875438</v>
      </c>
      <c r="AE28" s="46">
        <v>44.191100525343984</v>
      </c>
      <c r="AF28" s="17">
        <v>1.4805995456100431</v>
      </c>
      <c r="AG28" s="17">
        <v>3.3504473253860385</v>
      </c>
      <c r="AH28" s="46">
        <v>2.5041426682938304</v>
      </c>
      <c r="AI28" s="17">
        <v>7.9533840644192152E-2</v>
      </c>
      <c r="AJ28" s="17">
        <v>3.1760906297875451</v>
      </c>
      <c r="AK28" s="46">
        <v>46.029487170853578</v>
      </c>
      <c r="AL28" s="17">
        <v>0.20019714196157784</v>
      </c>
      <c r="AM28" s="17">
        <v>0.434932375454196</v>
      </c>
      <c r="AN28" s="46">
        <f>'screening vs purified results'!$Y28/'screening vs purified results'!$V28</f>
        <v>12.655209340640722</v>
      </c>
      <c r="AO28" s="48">
        <f>'screening vs purified results'!$AH28/'screening vs purified results'!$V28</f>
        <v>0.42388987519331489</v>
      </c>
      <c r="AP28" s="46"/>
      <c r="AQ28" s="17"/>
      <c r="AR28" s="17"/>
      <c r="AS28" s="10"/>
      <c r="AT28" s="10"/>
      <c r="AU28" s="10"/>
      <c r="AV28" s="46"/>
      <c r="AW28" s="17"/>
      <c r="AX28" s="17"/>
      <c r="AY28" s="46"/>
      <c r="AZ28" s="17"/>
      <c r="BA28" s="17"/>
      <c r="BB28" s="46"/>
      <c r="BC28" s="17"/>
      <c r="BD28" s="17"/>
      <c r="BE28" s="46"/>
      <c r="BF28" s="78"/>
      <c r="BG28" s="17"/>
      <c r="BH28" s="46"/>
      <c r="BI28" s="17"/>
      <c r="BJ28" s="17"/>
      <c r="BK28" s="46"/>
      <c r="BL28" s="17"/>
      <c r="BM28" s="17"/>
      <c r="BN28" s="46"/>
      <c r="BO28" s="17"/>
      <c r="BP28" s="17"/>
      <c r="BQ28" s="46"/>
      <c r="BR28" s="17"/>
      <c r="BS28" s="17"/>
      <c r="BT28" s="46"/>
      <c r="BU28" s="17"/>
      <c r="BV28" s="17"/>
      <c r="BW28" s="46"/>
      <c r="BX28" s="17"/>
      <c r="BY28" s="17"/>
      <c r="BZ28" s="47"/>
      <c r="CA28" s="46"/>
      <c r="CB28" s="17"/>
      <c r="CC28" s="17"/>
      <c r="CD28" s="46"/>
      <c r="CE28" s="17"/>
      <c r="CF28" s="17"/>
      <c r="CG28" s="46"/>
      <c r="CH28" s="17"/>
      <c r="CI28" s="17"/>
      <c r="CJ28" s="17"/>
      <c r="CK28" s="17"/>
      <c r="CL28" s="17"/>
      <c r="CM28" s="46"/>
      <c r="CN28" s="17"/>
      <c r="CO28" s="17"/>
      <c r="CP28" s="46"/>
      <c r="CQ28" s="17"/>
      <c r="CR28" s="17"/>
      <c r="CS28" s="46"/>
      <c r="CT28" s="17"/>
      <c r="CU28" s="17"/>
      <c r="CV28" s="47"/>
      <c r="CW28" s="46"/>
      <c r="CX28" s="17"/>
      <c r="CY28" s="17"/>
      <c r="CZ28" s="46"/>
      <c r="DA28" s="17"/>
      <c r="DB28" s="17"/>
      <c r="DC28" s="46"/>
      <c r="DD28" s="17"/>
      <c r="DE28" s="17"/>
      <c r="DF28" s="46"/>
      <c r="DG28" s="17"/>
      <c r="DH28" s="17"/>
      <c r="DI28" s="46"/>
      <c r="DJ28" s="17"/>
      <c r="DK28" s="17"/>
      <c r="DL28" s="43"/>
      <c r="DM28" s="77"/>
      <c r="DN28" s="45"/>
      <c r="DO28" s="78"/>
      <c r="DP28" s="78"/>
      <c r="DQ28" s="17"/>
      <c r="DR28" s="57"/>
    </row>
    <row r="29" spans="2:122" x14ac:dyDescent="0.35">
      <c r="B29" s="18" t="s">
        <v>150</v>
      </c>
      <c r="C29" s="18" t="s">
        <v>8</v>
      </c>
      <c r="D29" s="18" t="s">
        <v>49</v>
      </c>
      <c r="E29" s="18"/>
      <c r="F29" s="49">
        <v>4783.7922079999998</v>
      </c>
      <c r="G29" s="20">
        <v>92.963252533480443</v>
      </c>
      <c r="H29" s="19">
        <v>5.5288184437039476</v>
      </c>
      <c r="I29" s="19">
        <v>10.005610097816358</v>
      </c>
      <c r="J29" s="49">
        <v>4901.6103899999998</v>
      </c>
      <c r="K29" s="20">
        <v>95.154521165440883</v>
      </c>
      <c r="L29" s="19">
        <v>4.2456803464988688</v>
      </c>
      <c r="M29" s="19">
        <v>7.422619047417907</v>
      </c>
      <c r="N29" s="43">
        <f>'screening vs purified results'!$I29/'screening vs purified results'!$H29</f>
        <v>1.8097194182982164</v>
      </c>
      <c r="O29" s="19">
        <f>'screening vs purified results'!$L29/'screening vs purified results'!$H29</f>
        <v>0.76791820706894831</v>
      </c>
      <c r="P29" s="67"/>
      <c r="Q29" s="51"/>
      <c r="R29" s="51"/>
      <c r="S29" s="67"/>
      <c r="T29" s="51"/>
      <c r="U29" s="51"/>
      <c r="V29" s="67"/>
      <c r="W29" s="51"/>
      <c r="X29" s="51"/>
      <c r="Y29" s="67"/>
      <c r="Z29" s="51"/>
      <c r="AA29" s="51"/>
      <c r="AB29" s="67"/>
      <c r="AC29" s="51"/>
      <c r="AD29" s="51"/>
      <c r="AE29" s="67"/>
      <c r="AF29" s="51"/>
      <c r="AG29" s="51"/>
      <c r="AH29" s="67"/>
      <c r="AI29" s="51"/>
      <c r="AJ29" s="51"/>
      <c r="AK29" s="67"/>
      <c r="AL29" s="51"/>
      <c r="AM29" s="51"/>
      <c r="AN29" s="43" t="e">
        <f>'screening vs purified results'!$Y29/'screening vs purified results'!$V29</f>
        <v>#DIV/0!</v>
      </c>
      <c r="AO29" s="45" t="e">
        <f>'screening vs purified results'!$AH29/'screening vs purified results'!$V29</f>
        <v>#DIV/0!</v>
      </c>
      <c r="AP29" s="43">
        <v>5370</v>
      </c>
      <c r="AQ29" s="19">
        <v>0.66395280956785963</v>
      </c>
      <c r="AR29" s="19">
        <v>1.2364111910016009E-2</v>
      </c>
      <c r="AS29" s="2">
        <v>78.682608695652164</v>
      </c>
      <c r="AT29" s="2">
        <v>2.4825528560435046</v>
      </c>
      <c r="AU29" s="1">
        <v>3.1551481289164287</v>
      </c>
      <c r="AV29" s="43">
        <v>1364.9776206000997</v>
      </c>
      <c r="AW29" s="19">
        <v>43.067396530431374</v>
      </c>
      <c r="AX29" s="19">
        <v>3.1551723545106327</v>
      </c>
      <c r="AY29" s="43">
        <v>203.93091941236551</v>
      </c>
      <c r="AZ29" s="19">
        <v>7.0698387775763596</v>
      </c>
      <c r="BA29" s="19">
        <v>3.466781201177517</v>
      </c>
      <c r="BB29" s="43">
        <v>38.445017182130584</v>
      </c>
      <c r="BC29" s="19">
        <v>0.50848743840421107</v>
      </c>
      <c r="BD29" s="19">
        <v>1.3226354822402273</v>
      </c>
      <c r="BE29" s="43">
        <v>2.5454901688145064</v>
      </c>
      <c r="BF29" s="77">
        <v>1.9301823577781596E-2</v>
      </c>
      <c r="BG29" s="19">
        <v>0.7582753142893065</v>
      </c>
      <c r="BH29" s="43">
        <v>49.17499999999999</v>
      </c>
      <c r="BI29" s="19">
        <v>5.4454874284433505E-2</v>
      </c>
      <c r="BJ29" s="19">
        <v>0.11073690754333201</v>
      </c>
      <c r="BK29" s="43">
        <v>39</v>
      </c>
      <c r="BL29" s="19">
        <v>0</v>
      </c>
      <c r="BM29" s="19">
        <v>0.79062089746822528</v>
      </c>
      <c r="BN29" s="43">
        <v>5.0733333333333333E-3</v>
      </c>
      <c r="BO29" s="19">
        <v>6.3333333333333359E-5</v>
      </c>
      <c r="BP29" s="19">
        <v>1.2483574244415248</v>
      </c>
      <c r="BQ29" s="43">
        <v>0.36353999999999997</v>
      </c>
      <c r="BR29" s="19">
        <v>7.4499999999999997E-2</v>
      </c>
      <c r="BS29" s="19">
        <v>20.492930626616054</v>
      </c>
      <c r="BT29" s="43">
        <v>490.32292999999999</v>
      </c>
      <c r="BU29" s="19">
        <v>87.523430000000005</v>
      </c>
      <c r="BV29" s="19">
        <v>17.850160505444851</v>
      </c>
      <c r="BW29" s="43">
        <v>1348.7454750508884</v>
      </c>
      <c r="BX29" s="19">
        <v>366.54833609946752</v>
      </c>
      <c r="BY29" s="19">
        <v>27.176983565830877</v>
      </c>
      <c r="BZ29" s="44">
        <v>60.924608771547597</v>
      </c>
      <c r="CA29" s="43">
        <v>9.3135966535360694E-3</v>
      </c>
      <c r="CB29" s="19">
        <v>3.2518817548124711E-3</v>
      </c>
      <c r="CC29" s="19">
        <v>34.915423931074336</v>
      </c>
      <c r="CD29" s="43">
        <v>48.794999999999995</v>
      </c>
      <c r="CE29" s="19">
        <v>7.9372539331940724E-3</v>
      </c>
      <c r="CF29" s="19">
        <v>1.6266531269995027E-2</v>
      </c>
      <c r="CG29" s="43"/>
      <c r="CH29" s="19"/>
      <c r="CI29" s="19">
        <v>0.4731050435047599</v>
      </c>
      <c r="CJ29" s="19">
        <v>5.8100000000000001E-3</v>
      </c>
      <c r="CK29" s="19">
        <v>1.8248287590894643E-4</v>
      </c>
      <c r="CL29" s="19">
        <v>3.1408412376754979</v>
      </c>
      <c r="CM29" s="43">
        <v>0.46246999999999999</v>
      </c>
      <c r="CN29" s="19">
        <v>5.5599999999999997E-2</v>
      </c>
      <c r="CO29" s="19">
        <v>12.022401453067227</v>
      </c>
      <c r="CP29" s="43">
        <v>685.69335999999998</v>
      </c>
      <c r="CQ29" s="19">
        <v>69.851879999999994</v>
      </c>
      <c r="CR29" s="19">
        <v>10.187043374606981</v>
      </c>
      <c r="CS29" s="43">
        <v>1482.6764114429043</v>
      </c>
      <c r="CT29" s="19">
        <v>233.63987860029775</v>
      </c>
      <c r="CU29" s="19">
        <v>15.75798176845109</v>
      </c>
      <c r="CV29" s="44">
        <v>55.421256968607814</v>
      </c>
      <c r="CW29" s="43">
        <v>4.1679271912447866E-3</v>
      </c>
      <c r="CX29" s="19">
        <v>1.1545497463865584E-3</v>
      </c>
      <c r="CY29" s="19">
        <v>27.700813699716818</v>
      </c>
      <c r="CZ29" s="43">
        <v>3450.3866666666668</v>
      </c>
      <c r="DA29" s="19">
        <v>13.227205970188065</v>
      </c>
      <c r="DB29" s="19">
        <v>0.38335430918432517</v>
      </c>
      <c r="DC29" s="43">
        <v>81.426229508196727</v>
      </c>
      <c r="DD29" s="19">
        <v>0.86953203138050095</v>
      </c>
      <c r="DE29" s="19">
        <v>1.0678770669259221</v>
      </c>
      <c r="DF29" s="43">
        <v>847.48776592175022</v>
      </c>
      <c r="DG29" s="19">
        <v>9.6156141055866975</v>
      </c>
      <c r="DH29" s="19">
        <v>1.1346021137105737</v>
      </c>
      <c r="DI29" s="43">
        <v>261.57029812399696</v>
      </c>
      <c r="DJ29" s="19">
        <v>3.5048219865366574</v>
      </c>
      <c r="DK29" s="19">
        <v>1.3399158894085148</v>
      </c>
      <c r="DL29" s="43">
        <v>114.9617947578854</v>
      </c>
      <c r="DM29" s="77">
        <v>2.5286625765791584</v>
      </c>
      <c r="DN29" s="45">
        <v>2.1995677624071832</v>
      </c>
      <c r="DO29" s="77">
        <v>1.3977891748971691</v>
      </c>
      <c r="DP29" s="77">
        <v>1.4794238547898183E-2</v>
      </c>
      <c r="DQ29" s="19">
        <v>1.0584027129117342</v>
      </c>
      <c r="DR29" s="57"/>
    </row>
    <row r="30" spans="2:122" x14ac:dyDescent="0.35">
      <c r="B30" s="16" t="s">
        <v>150</v>
      </c>
      <c r="C30" s="16" t="s">
        <v>7</v>
      </c>
      <c r="D30" s="16" t="s">
        <v>46</v>
      </c>
      <c r="E30" s="16"/>
      <c r="F30" s="50">
        <v>4662.2337660000003</v>
      </c>
      <c r="G30" s="21">
        <v>98.836742885019888</v>
      </c>
      <c r="H30" s="17">
        <v>5.3883285296575991</v>
      </c>
      <c r="I30" s="17">
        <v>10.367461430595231</v>
      </c>
      <c r="J30" s="50">
        <v>4018.909091</v>
      </c>
      <c r="K30" s="21">
        <v>102.23359702763676</v>
      </c>
      <c r="L30" s="17">
        <v>3.4811015124407581</v>
      </c>
      <c r="M30" s="17">
        <v>6.5386904766756428</v>
      </c>
      <c r="N30" s="46">
        <f>'screening vs purified results'!$I30/'screening vs purified results'!$H30</f>
        <v>1.9240588938726106</v>
      </c>
      <c r="O30" s="17">
        <f>'screening vs purified results'!$L30/'screening vs purified results'!$H30</f>
        <v>0.64604477868797738</v>
      </c>
      <c r="P30" s="68"/>
      <c r="Q30" s="52"/>
      <c r="R30" s="52"/>
      <c r="S30" s="68"/>
      <c r="T30" s="52"/>
      <c r="U30" s="52"/>
      <c r="V30" s="68"/>
      <c r="W30" s="52"/>
      <c r="X30" s="52"/>
      <c r="Y30" s="68"/>
      <c r="Z30" s="52"/>
      <c r="AA30" s="52"/>
      <c r="AB30" s="68"/>
      <c r="AC30" s="52"/>
      <c r="AD30" s="52"/>
      <c r="AE30" s="68"/>
      <c r="AF30" s="52"/>
      <c r="AG30" s="52"/>
      <c r="AH30" s="68"/>
      <c r="AI30" s="52"/>
      <c r="AJ30" s="52"/>
      <c r="AK30" s="68"/>
      <c r="AL30" s="52"/>
      <c r="AM30" s="52"/>
      <c r="AN30" s="46" t="e">
        <f>'screening vs purified results'!$Y30/'screening vs purified results'!$V30</f>
        <v>#DIV/0!</v>
      </c>
      <c r="AO30" s="48" t="e">
        <f>'screening vs purified results'!$AH30/'screening vs purified results'!$V30</f>
        <v>#DIV/0!</v>
      </c>
      <c r="AP30" s="46">
        <v>4583.8466666666673</v>
      </c>
      <c r="AQ30" s="17">
        <v>63.304943549281859</v>
      </c>
      <c r="AR30" s="17">
        <v>1.3810440914097297</v>
      </c>
      <c r="AS30" s="2">
        <v>161.74216524216524</v>
      </c>
      <c r="AT30" s="2">
        <v>8.8721991346247346</v>
      </c>
      <c r="AU30" s="1">
        <v>5.4853965392023847</v>
      </c>
      <c r="AV30" s="46">
        <v>566.80911372783885</v>
      </c>
      <c r="AW30" s="17">
        <v>32.061991264445943</v>
      </c>
      <c r="AX30" s="17">
        <v>5.656576524251328</v>
      </c>
      <c r="AY30" s="46">
        <v>83.518042297815157</v>
      </c>
      <c r="AZ30" s="17">
        <v>5.0091646397564293</v>
      </c>
      <c r="BA30" s="17">
        <v>5.9977036122259175</v>
      </c>
      <c r="BB30" s="46">
        <v>32.816771668575797</v>
      </c>
      <c r="BC30" s="17">
        <v>0.62752107992237316</v>
      </c>
      <c r="BD30" s="17">
        <v>1.9121962582421401</v>
      </c>
      <c r="BE30" s="46">
        <v>2.1728373604009588</v>
      </c>
      <c r="BF30" s="78">
        <v>3.4232439671759124E-2</v>
      </c>
      <c r="BG30" s="17">
        <v>1.5754717907391895</v>
      </c>
      <c r="BH30" s="46">
        <v>48.741666666666667</v>
      </c>
      <c r="BI30" s="17">
        <v>3.0344320354519932E-2</v>
      </c>
      <c r="BJ30" s="17">
        <v>6.2255401650579446E-2</v>
      </c>
      <c r="BK30" s="46"/>
      <c r="BL30" s="17"/>
      <c r="BM30" s="17">
        <v>0.90703554336136449</v>
      </c>
      <c r="BN30" s="46">
        <v>6.4199999999999995E-3</v>
      </c>
      <c r="BO30" s="17">
        <v>6.5064070986477221E-5</v>
      </c>
      <c r="BP30" s="17">
        <v>1.0134590496336016</v>
      </c>
      <c r="BQ30" s="46">
        <v>0.41631000000000001</v>
      </c>
      <c r="BR30" s="17">
        <v>4.9700000000000001E-2</v>
      </c>
      <c r="BS30" s="17">
        <v>11.938219115562921</v>
      </c>
      <c r="BT30" s="46">
        <v>1293.2666099999999</v>
      </c>
      <c r="BU30" s="17">
        <v>132.87855999999999</v>
      </c>
      <c r="BV30" s="17">
        <v>10.274645534999161</v>
      </c>
      <c r="BW30" s="46">
        <v>3106.499027167255</v>
      </c>
      <c r="BX30" s="17">
        <v>489.30014086722599</v>
      </c>
      <c r="BY30" s="17">
        <v>15.75085446955403</v>
      </c>
      <c r="BZ30" s="47">
        <v>26.451574483447061</v>
      </c>
      <c r="CA30" s="46">
        <v>0.42915576394568794</v>
      </c>
      <c r="CB30" s="17">
        <v>5.6528320454732918E-2</v>
      </c>
      <c r="CC30" s="17">
        <v>13.171982110879185</v>
      </c>
      <c r="CD30" s="46">
        <v>48.436666666666667</v>
      </c>
      <c r="CE30" s="17">
        <v>6.5641281049183681E-2</v>
      </c>
      <c r="CF30" s="17">
        <v>0.13551981498007779</v>
      </c>
      <c r="CG30" s="46">
        <v>38</v>
      </c>
      <c r="CH30" s="17">
        <v>0</v>
      </c>
      <c r="CI30" s="17">
        <v>0.50549727357672936</v>
      </c>
      <c r="CJ30" s="17">
        <v>7.5833333333333334E-3</v>
      </c>
      <c r="CK30" s="17">
        <v>3.7400237670070716E-4</v>
      </c>
      <c r="CL30" s="17">
        <v>4.9318994729763581</v>
      </c>
      <c r="CM30" s="46">
        <v>0.31220999999999999</v>
      </c>
      <c r="CN30" s="17">
        <v>3.7530000000000001E-2</v>
      </c>
      <c r="CO30" s="17">
        <v>12.020755260882099</v>
      </c>
      <c r="CP30" s="46">
        <v>391.96587</v>
      </c>
      <c r="CQ30" s="17">
        <v>39.075740000000003</v>
      </c>
      <c r="CR30" s="17">
        <v>9.9691689993314991</v>
      </c>
      <c r="CS30" s="46">
        <v>1255.4558470260401</v>
      </c>
      <c r="CT30" s="17">
        <v>196.06140381088139</v>
      </c>
      <c r="CU30" s="17">
        <v>15.616750224654835</v>
      </c>
      <c r="CV30" s="47">
        <v>65.451756503043399</v>
      </c>
      <c r="CW30" s="46">
        <v>1.4180647922228534E-2</v>
      </c>
      <c r="CX30" s="17">
        <v>4.5593431958041043E-3</v>
      </c>
      <c r="CY30" s="17">
        <v>32.151867959835712</v>
      </c>
      <c r="CZ30" s="46">
        <v>3800.3833333333337</v>
      </c>
      <c r="DA30" s="17">
        <v>39.033983626806254</v>
      </c>
      <c r="DB30" s="17">
        <v>1.0271064838232875</v>
      </c>
      <c r="DC30" s="46">
        <v>85.009722222222209</v>
      </c>
      <c r="DD30" s="17">
        <v>3.3624159542481773</v>
      </c>
      <c r="DE30" s="17">
        <v>3.955331068437741</v>
      </c>
      <c r="DF30" s="46">
        <v>894.10557615958976</v>
      </c>
      <c r="DG30" s="17">
        <v>36.537743984833128</v>
      </c>
      <c r="DH30" s="17">
        <v>4.0865133781820271</v>
      </c>
      <c r="DI30" s="46">
        <v>216.31586519990071</v>
      </c>
      <c r="DJ30" s="17">
        <v>12.7236422770721</v>
      </c>
      <c r="DK30" s="17">
        <v>5.8819736894073831</v>
      </c>
      <c r="DL30" s="43">
        <v>126.62316748111952</v>
      </c>
      <c r="DM30" s="77">
        <v>3.0352831907722746</v>
      </c>
      <c r="DN30" s="45">
        <v>2.3970994022281573</v>
      </c>
      <c r="DO30" s="78">
        <v>1.5395766321242121</v>
      </c>
      <c r="DP30" s="78">
        <v>2.1925882135760681E-2</v>
      </c>
      <c r="DQ30" s="17">
        <v>1.4241500993366412</v>
      </c>
      <c r="DR30" s="57"/>
    </row>
    <row r="31" spans="2:122" x14ac:dyDescent="0.35">
      <c r="B31" s="18" t="s">
        <v>150</v>
      </c>
      <c r="C31" s="18" t="s">
        <v>9</v>
      </c>
      <c r="D31" s="18" t="s">
        <v>54</v>
      </c>
      <c r="E31" s="18" t="s">
        <v>55</v>
      </c>
      <c r="F31" s="49">
        <v>5688.9350649999997</v>
      </c>
      <c r="G31" s="20">
        <v>84.056541749259708</v>
      </c>
      <c r="H31" s="19">
        <v>4.341579448208523</v>
      </c>
      <c r="I31" s="19">
        <v>7.6940822469459853</v>
      </c>
      <c r="J31" s="49">
        <v>6072.3116879999998</v>
      </c>
      <c r="K31" s="20">
        <v>89.959963053200909</v>
      </c>
      <c r="L31" s="19">
        <v>5.1485200832629765</v>
      </c>
      <c r="M31" s="19">
        <v>7.3330543934650665</v>
      </c>
      <c r="N31" s="43">
        <f>'screening vs purified results'!$I31/'screening vs purified results'!$H31</f>
        <v>1.7721850627703737</v>
      </c>
      <c r="O31" s="19">
        <f>'screening vs purified results'!$L31/'screening vs purified results'!$H31</f>
        <v>1.1858633809839467</v>
      </c>
      <c r="P31" s="67"/>
      <c r="Q31" s="51"/>
      <c r="R31" s="51"/>
      <c r="S31" s="67"/>
      <c r="T31" s="51"/>
      <c r="U31" s="51"/>
      <c r="V31" s="67"/>
      <c r="W31" s="51"/>
      <c r="X31" s="51"/>
      <c r="Y31" s="67"/>
      <c r="Z31" s="51"/>
      <c r="AA31" s="51"/>
      <c r="AB31" s="67"/>
      <c r="AC31" s="51"/>
      <c r="AD31" s="51"/>
      <c r="AE31" s="67"/>
      <c r="AF31" s="51"/>
      <c r="AG31" s="51"/>
      <c r="AH31" s="67"/>
      <c r="AI31" s="51"/>
      <c r="AJ31" s="51"/>
      <c r="AK31" s="67"/>
      <c r="AL31" s="51"/>
      <c r="AM31" s="51"/>
      <c r="AN31" s="43" t="e">
        <f>'screening vs purified results'!$Y31/'screening vs purified results'!$V31</f>
        <v>#DIV/0!</v>
      </c>
      <c r="AO31" s="45" t="e">
        <f>'screening vs purified results'!$AH31/'screening vs purified results'!$V31</f>
        <v>#DIV/0!</v>
      </c>
      <c r="AP31" s="43">
        <v>6723.0766666666668</v>
      </c>
      <c r="AQ31" s="19">
        <v>74.314561456315218</v>
      </c>
      <c r="AR31" s="19">
        <v>1.1053653727432611</v>
      </c>
      <c r="AS31" s="2">
        <v>193.20321637426898</v>
      </c>
      <c r="AT31" s="2">
        <v>3.8556808858087628</v>
      </c>
      <c r="AU31" s="1">
        <v>1.9956608167120902</v>
      </c>
      <c r="AV31" s="43">
        <v>695.95908317001022</v>
      </c>
      <c r="AW31" s="19">
        <v>15.877166265407929</v>
      </c>
      <c r="AX31" s="19">
        <v>2.2813361660701861</v>
      </c>
      <c r="AY31" s="43">
        <v>126.07954405253807</v>
      </c>
      <c r="AZ31" s="19">
        <v>3.4482068503207284</v>
      </c>
      <c r="BA31" s="19">
        <v>2.7349455268364875</v>
      </c>
      <c r="BB31" s="43">
        <v>48.131992172584958</v>
      </c>
      <c r="BC31" s="19">
        <v>0.82963755920899918</v>
      </c>
      <c r="BD31" s="19">
        <v>1.7236717654116642</v>
      </c>
      <c r="BE31" s="43">
        <v>3.1868762680048794</v>
      </c>
      <c r="BF31" s="77">
        <v>4.2716759066463716E-2</v>
      </c>
      <c r="BG31" s="19">
        <v>1.3403959072815284</v>
      </c>
      <c r="BH31" s="43"/>
      <c r="BI31" s="19"/>
      <c r="BJ31" s="19"/>
      <c r="BK31" s="43"/>
      <c r="BL31" s="19"/>
      <c r="BM31" s="19"/>
      <c r="BN31" s="43"/>
      <c r="BO31" s="19"/>
      <c r="BP31" s="19"/>
      <c r="BQ31" s="43">
        <v>0.13297999999999999</v>
      </c>
      <c r="BR31" s="19">
        <v>1.1299999999999999E-2</v>
      </c>
      <c r="BS31" s="19">
        <v>8.4975184238231325</v>
      </c>
      <c r="BT31" s="43">
        <v>584.36179300000003</v>
      </c>
      <c r="BU31" s="19">
        <v>32.058349999999997</v>
      </c>
      <c r="BV31" s="19">
        <v>5.4860448414018732</v>
      </c>
      <c r="BW31" s="43">
        <v>4394.3584975184249</v>
      </c>
      <c r="BX31" s="19">
        <v>444.47042518309922</v>
      </c>
      <c r="BY31" s="19">
        <v>10.114569064724689</v>
      </c>
      <c r="BZ31" s="44">
        <v>18.699382502878272</v>
      </c>
      <c r="CA31" s="43">
        <v>1.272442875128217E-2</v>
      </c>
      <c r="CB31" s="19">
        <v>4.7599696686986045E-3</v>
      </c>
      <c r="CC31" s="19">
        <v>37.408120723839716</v>
      </c>
      <c r="CD31" s="43"/>
      <c r="CE31" s="19"/>
      <c r="CF31" s="19"/>
      <c r="CG31" s="43"/>
      <c r="CH31" s="19"/>
      <c r="CI31" s="19"/>
      <c r="CJ31" s="19"/>
      <c r="CK31" s="19"/>
      <c r="CL31" s="19"/>
      <c r="CM31" s="43">
        <v>0.13208</v>
      </c>
      <c r="CN31" s="19">
        <v>6.3E-3</v>
      </c>
      <c r="CO31" s="19">
        <v>4.769836462749848</v>
      </c>
      <c r="CP31" s="43">
        <v>964.10766000000001</v>
      </c>
      <c r="CQ31" s="19">
        <v>32.753160000000001</v>
      </c>
      <c r="CR31" s="19">
        <v>3.3972512986775776</v>
      </c>
      <c r="CS31" s="43">
        <v>7299.4220169594182</v>
      </c>
      <c r="CT31" s="19">
        <v>427.45365638715333</v>
      </c>
      <c r="CU31" s="19">
        <v>5.8559931922556467</v>
      </c>
      <c r="CV31" s="44">
        <v>11.257300949164634</v>
      </c>
      <c r="CW31" s="43">
        <v>0.56869167495256701</v>
      </c>
      <c r="CX31" s="19">
        <v>3.7045342574619521E-2</v>
      </c>
      <c r="CY31" s="19">
        <v>6.514134847799447</v>
      </c>
      <c r="CZ31" s="43">
        <v>3839.2333333333331</v>
      </c>
      <c r="DA31" s="19">
        <v>31.149665773131129</v>
      </c>
      <c r="DB31" s="19">
        <v>0.81135120136306205</v>
      </c>
      <c r="DC31" s="43">
        <v>308.70333333333332</v>
      </c>
      <c r="DD31" s="19">
        <v>0.54137428006057764</v>
      </c>
      <c r="DE31" s="19">
        <v>0.1753704031034902</v>
      </c>
      <c r="DF31" s="43">
        <v>248.73287190506528</v>
      </c>
      <c r="DG31" s="19">
        <v>2.0647009164304482</v>
      </c>
      <c r="DH31" s="19">
        <v>0.83008767623544732</v>
      </c>
      <c r="DI31" s="43">
        <v>105.99412155045395</v>
      </c>
      <c r="DJ31" s="19">
        <v>1.8201569054449189</v>
      </c>
      <c r="DK31" s="19">
        <v>1.7172243883152627</v>
      </c>
      <c r="DL31" s="43">
        <v>127.91759218125277</v>
      </c>
      <c r="DM31" s="77">
        <v>2.958584469030848</v>
      </c>
      <c r="DN31" s="45">
        <v>2.3128831762551338</v>
      </c>
      <c r="DO31" s="77">
        <v>1.5553151897674389</v>
      </c>
      <c r="DP31" s="77">
        <v>1.986635299185981E-2</v>
      </c>
      <c r="DQ31" s="19">
        <v>1.2773200649336138</v>
      </c>
      <c r="DR31" s="57"/>
    </row>
    <row r="32" spans="2:122" ht="15" customHeight="1" x14ac:dyDescent="0.35">
      <c r="B32" s="16" t="s">
        <v>150</v>
      </c>
      <c r="C32" s="16" t="s">
        <v>10</v>
      </c>
      <c r="D32" s="16" t="s">
        <v>56</v>
      </c>
      <c r="E32" s="16" t="s">
        <v>57</v>
      </c>
      <c r="F32" s="50">
        <v>2433.0389610000002</v>
      </c>
      <c r="G32" s="21">
        <v>54.650269038581165</v>
      </c>
      <c r="H32" s="17">
        <v>1.8568030446957158</v>
      </c>
      <c r="I32" s="17">
        <v>2.1394182553299426</v>
      </c>
      <c r="J32" s="50">
        <v>5197.0909089999996</v>
      </c>
      <c r="K32" s="21">
        <v>44.944224545986287</v>
      </c>
      <c r="L32" s="17">
        <v>4.4064482019932072</v>
      </c>
      <c r="M32" s="17">
        <v>3.1355648537024079</v>
      </c>
      <c r="N32" s="46">
        <f>'screening vs purified results'!$I32/'screening vs purified results'!$H32</f>
        <v>1.1522052710122201</v>
      </c>
      <c r="O32" s="17">
        <f>'screening vs purified results'!$L32/'screening vs purified results'!$H32</f>
        <v>2.3731371049724421</v>
      </c>
      <c r="P32" s="68"/>
      <c r="Q32" s="52"/>
      <c r="R32" s="52"/>
      <c r="S32" s="68"/>
      <c r="T32" s="52"/>
      <c r="U32" s="52"/>
      <c r="V32" s="68"/>
      <c r="W32" s="52"/>
      <c r="X32" s="52"/>
      <c r="Y32" s="68"/>
      <c r="Z32" s="52"/>
      <c r="AA32" s="52"/>
      <c r="AB32" s="68"/>
      <c r="AC32" s="52"/>
      <c r="AD32" s="52"/>
      <c r="AE32" s="68"/>
      <c r="AF32" s="52"/>
      <c r="AG32" s="52"/>
      <c r="AH32" s="68"/>
      <c r="AI32" s="52"/>
      <c r="AJ32" s="52"/>
      <c r="AK32" s="68"/>
      <c r="AL32" s="52"/>
      <c r="AM32" s="52"/>
      <c r="AN32" s="46" t="e">
        <f>'screening vs purified results'!$Y32/'screening vs purified results'!$V32</f>
        <v>#DIV/0!</v>
      </c>
      <c r="AO32" s="48" t="e">
        <f>'screening vs purified results'!$AH32/'screening vs purified results'!$V32</f>
        <v>#DIV/0!</v>
      </c>
      <c r="AP32" s="46">
        <v>2847.69</v>
      </c>
      <c r="AQ32" s="17">
        <v>79.69830132024984</v>
      </c>
      <c r="AR32" s="17">
        <v>2.7987000453086481</v>
      </c>
      <c r="AS32" s="2">
        <v>48.504761904761899</v>
      </c>
      <c r="AT32" s="2">
        <v>1.2854438281087892</v>
      </c>
      <c r="AU32" s="1">
        <v>2.6501394453450402</v>
      </c>
      <c r="AV32" s="46">
        <v>1174.1898684468879</v>
      </c>
      <c r="AW32" s="17">
        <v>45.25730661843096</v>
      </c>
      <c r="AX32" s="17">
        <v>3.8543431377323358</v>
      </c>
      <c r="AY32" s="46">
        <v>341.33426408339767</v>
      </c>
      <c r="AZ32" s="17">
        <v>13.354266360178128</v>
      </c>
      <c r="BA32" s="17">
        <v>3.9123720544256004</v>
      </c>
      <c r="BB32" s="46">
        <v>20.387242268041238</v>
      </c>
      <c r="BC32" s="17">
        <v>0.63108094091280231</v>
      </c>
      <c r="BD32" s="17">
        <v>3.0954698659861233</v>
      </c>
      <c r="BE32" s="46">
        <v>1.349863482091505</v>
      </c>
      <c r="BF32" s="78">
        <v>3.9140339776903954E-2</v>
      </c>
      <c r="BG32" s="17">
        <v>2.8995776459008393</v>
      </c>
      <c r="BH32" s="46"/>
      <c r="BI32" s="17"/>
      <c r="BJ32" s="17"/>
      <c r="BK32" s="46"/>
      <c r="BL32" s="17"/>
      <c r="BM32" s="17"/>
      <c r="BN32" s="46"/>
      <c r="BO32" s="17"/>
      <c r="BP32" s="17"/>
      <c r="BQ32" s="46">
        <v>0.14233000000000001</v>
      </c>
      <c r="BR32" s="17">
        <v>5.8999999999999999E-3</v>
      </c>
      <c r="BS32" s="17">
        <v>4.1452961427668091</v>
      </c>
      <c r="BT32" s="46">
        <v>155.74078</v>
      </c>
      <c r="BU32" s="17">
        <v>4.8601400000000003</v>
      </c>
      <c r="BV32" s="17">
        <v>3.1206598554341389</v>
      </c>
      <c r="BW32" s="46">
        <v>1094.2231433991428</v>
      </c>
      <c r="BX32" s="17">
        <v>56.775313410080038</v>
      </c>
      <c r="BY32" s="17">
        <v>5.1886412522504965</v>
      </c>
      <c r="BZ32" s="47">
        <v>75.096008428964893</v>
      </c>
      <c r="CA32" s="46">
        <v>0.42826554483674728</v>
      </c>
      <c r="CB32" s="17">
        <v>3.7689613955164215E-2</v>
      </c>
      <c r="CC32" s="17">
        <v>8.8005244432006116</v>
      </c>
      <c r="CD32" s="46"/>
      <c r="CE32" s="17"/>
      <c r="CF32" s="17"/>
      <c r="CG32" s="46"/>
      <c r="CH32" s="17"/>
      <c r="CI32" s="17"/>
      <c r="CJ32" s="17"/>
      <c r="CK32" s="17"/>
      <c r="CL32" s="17"/>
      <c r="CM32" s="46"/>
      <c r="CN32" s="17"/>
      <c r="CO32" s="17"/>
      <c r="CP32" s="46"/>
      <c r="CQ32" s="17"/>
      <c r="CR32" s="17"/>
      <c r="CS32" s="46"/>
      <c r="CT32" s="17"/>
      <c r="CU32" s="17"/>
      <c r="CV32" s="47"/>
      <c r="CW32" s="46"/>
      <c r="CX32" s="17"/>
      <c r="CY32" s="17"/>
      <c r="CZ32" s="46">
        <v>2134.9966666666664</v>
      </c>
      <c r="DA32" s="17">
        <v>17.704229563707226</v>
      </c>
      <c r="DB32" s="17">
        <v>0.82923921334961781</v>
      </c>
      <c r="DC32" s="46"/>
      <c r="DD32" s="17"/>
      <c r="DE32" s="17"/>
      <c r="DF32" s="46"/>
      <c r="DG32" s="17"/>
      <c r="DH32" s="17"/>
      <c r="DI32" s="46"/>
      <c r="DJ32" s="17"/>
      <c r="DK32" s="17"/>
      <c r="DL32" s="43">
        <v>71.134940026654817</v>
      </c>
      <c r="DM32" s="77">
        <v>1.649774848136776</v>
      </c>
      <c r="DN32" s="45">
        <v>2.3192187236238513</v>
      </c>
      <c r="DO32" s="78">
        <v>0.86491037596990272</v>
      </c>
      <c r="DP32" s="78">
        <v>1.1146589135758493E-2</v>
      </c>
      <c r="DQ32" s="17">
        <v>1.2887565515974773</v>
      </c>
      <c r="DR32" s="57"/>
    </row>
    <row r="33" spans="2:122" ht="15" thickBot="1" x14ac:dyDescent="0.4">
      <c r="B33" s="22" t="s">
        <v>150</v>
      </c>
      <c r="C33" s="22" t="s">
        <v>11</v>
      </c>
      <c r="D33" s="22" t="s">
        <v>48</v>
      </c>
      <c r="E33" s="22"/>
      <c r="F33" s="33">
        <v>7171.9480519999997</v>
      </c>
      <c r="G33" s="34">
        <v>10.717079530235281</v>
      </c>
      <c r="H33" s="24">
        <v>5.4733587060520179</v>
      </c>
      <c r="I33" s="24">
        <v>1.236710130366482</v>
      </c>
      <c r="J33" s="33">
        <v>3749.6103899999998</v>
      </c>
      <c r="K33" s="34">
        <v>10.224438902304195</v>
      </c>
      <c r="L33" s="24">
        <v>3.1791754753756511</v>
      </c>
      <c r="M33" s="24">
        <v>0.51464435147398357</v>
      </c>
      <c r="N33" s="23">
        <f>'screening vs purified results'!$I33/'screening vs purified results'!$H33</f>
        <v>0.22595086432011544</v>
      </c>
      <c r="O33" s="24">
        <f>'screening vs purified results'!$L33/'screening vs purified results'!$H33</f>
        <v>0.5808454453862788</v>
      </c>
      <c r="P33" s="69"/>
      <c r="Q33" s="70"/>
      <c r="R33" s="70"/>
      <c r="S33" s="69"/>
      <c r="T33" s="70"/>
      <c r="U33" s="70"/>
      <c r="V33" s="69"/>
      <c r="W33" s="70"/>
      <c r="X33" s="70"/>
      <c r="Y33" s="69"/>
      <c r="Z33" s="70"/>
      <c r="AA33" s="70"/>
      <c r="AB33" s="69"/>
      <c r="AC33" s="70"/>
      <c r="AD33" s="70"/>
      <c r="AE33" s="69"/>
      <c r="AF33" s="70"/>
      <c r="AG33" s="70"/>
      <c r="AH33" s="69"/>
      <c r="AI33" s="70"/>
      <c r="AJ33" s="70"/>
      <c r="AK33" s="69"/>
      <c r="AL33" s="70"/>
      <c r="AM33" s="70"/>
      <c r="AN33" s="23" t="e">
        <f>'screening vs purified results'!$Y33/'screening vs purified results'!$V33</f>
        <v>#DIV/0!</v>
      </c>
      <c r="AO33" s="25" t="e">
        <f>'screening vs purified results'!$AH33/'screening vs purified results'!$V33</f>
        <v>#DIV/0!</v>
      </c>
      <c r="AP33" s="23">
        <v>7249.6166666666659</v>
      </c>
      <c r="AQ33" s="24">
        <v>75.001282063116392</v>
      </c>
      <c r="AR33" s="24">
        <v>1.0345551428666306</v>
      </c>
      <c r="AS33" s="24"/>
      <c r="AT33" s="24"/>
      <c r="AU33" s="24"/>
      <c r="AV33" s="23"/>
      <c r="AW33" s="24"/>
      <c r="AX33" s="24"/>
      <c r="AY33" s="23"/>
      <c r="AZ33" s="24"/>
      <c r="BA33" s="24"/>
      <c r="BB33" s="23">
        <v>51.901608438335238</v>
      </c>
      <c r="BC33" s="24">
        <v>0.87150143319954831</v>
      </c>
      <c r="BD33" s="24">
        <v>1.6791414744592874</v>
      </c>
      <c r="BE33" s="23">
        <v>3.4364670302930707</v>
      </c>
      <c r="BF33" s="79">
        <v>4.4077066080107551E-2</v>
      </c>
      <c r="BG33" s="24">
        <v>1.2826273522067968</v>
      </c>
      <c r="BH33" s="69"/>
      <c r="BI33" s="70"/>
      <c r="BJ33" s="70"/>
      <c r="BK33" s="69"/>
      <c r="BL33" s="70"/>
      <c r="BM33" s="70"/>
      <c r="BN33" s="69"/>
      <c r="BO33" s="70"/>
      <c r="BP33" s="70"/>
      <c r="BQ33" s="69"/>
      <c r="BR33" s="70"/>
      <c r="BS33" s="70"/>
      <c r="BT33" s="23"/>
      <c r="BU33" s="24"/>
      <c r="BV33" s="24"/>
      <c r="BW33" s="23"/>
      <c r="BX33" s="24"/>
      <c r="BY33" s="24"/>
      <c r="BZ33" s="56"/>
      <c r="CA33" s="23"/>
      <c r="CB33" s="24"/>
      <c r="CC33" s="24"/>
      <c r="CD33" s="23"/>
      <c r="CE33" s="24"/>
      <c r="CF33" s="24"/>
      <c r="CG33" s="23"/>
      <c r="CH33" s="24"/>
      <c r="CI33" s="24"/>
      <c r="CJ33" s="24"/>
      <c r="CK33" s="24"/>
      <c r="CL33" s="24"/>
      <c r="CM33" s="23"/>
      <c r="CN33" s="24"/>
      <c r="CO33" s="24"/>
      <c r="CP33" s="23"/>
      <c r="CQ33" s="24"/>
      <c r="CR33" s="24"/>
      <c r="CS33" s="23"/>
      <c r="CT33" s="24"/>
      <c r="CU33" s="24"/>
      <c r="CV33" s="56"/>
      <c r="CW33" s="23"/>
      <c r="CX33" s="24"/>
      <c r="CY33" s="24"/>
      <c r="CZ33" s="23">
        <v>4041.1533333333332</v>
      </c>
      <c r="DA33" s="24">
        <v>72.443801283784396</v>
      </c>
      <c r="DB33" s="24">
        <v>1.7926516345280405</v>
      </c>
      <c r="DC33" s="23"/>
      <c r="DD33" s="24"/>
      <c r="DE33" s="24"/>
      <c r="DF33" s="23"/>
      <c r="DG33" s="24"/>
      <c r="DH33" s="24"/>
      <c r="DI33" s="23"/>
      <c r="DJ33" s="24"/>
      <c r="DK33" s="24"/>
      <c r="DL33" s="23">
        <v>134.6452687694358</v>
      </c>
      <c r="DM33" s="79">
        <v>3.7856009265409245</v>
      </c>
      <c r="DN33" s="25">
        <v>2.8115365368116434</v>
      </c>
      <c r="DO33" s="79">
        <v>1.6371151784243343</v>
      </c>
      <c r="DP33" s="79">
        <v>3.3498335625982693E-2</v>
      </c>
      <c r="DQ33" s="24">
        <v>2.0461807493730317</v>
      </c>
      <c r="DR33" s="57"/>
    </row>
    <row r="34" spans="2:122" x14ac:dyDescent="0.35">
      <c r="AB34" s="26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</row>
    <row r="35" spans="2:122" x14ac:dyDescent="0.35">
      <c r="AB35" s="15"/>
    </row>
    <row r="36" spans="2:122" x14ac:dyDescent="0.35">
      <c r="AB36" s="15"/>
    </row>
    <row r="37" spans="2:122" x14ac:dyDescent="0.35">
      <c r="AB37" s="15"/>
    </row>
    <row r="38" spans="2:122" ht="26" x14ac:dyDescent="0.6">
      <c r="N38" s="83" t="s">
        <v>201</v>
      </c>
      <c r="AB38" s="15"/>
    </row>
    <row r="39" spans="2:122" x14ac:dyDescent="0.35">
      <c r="N39" t="s">
        <v>202</v>
      </c>
      <c r="AB39" s="15"/>
    </row>
    <row r="40" spans="2:122" x14ac:dyDescent="0.35">
      <c r="N40" t="s">
        <v>203</v>
      </c>
      <c r="AB40" s="15"/>
    </row>
    <row r="65" spans="11:11" x14ac:dyDescent="0.35">
      <c r="K65" s="13" t="s">
        <v>153</v>
      </c>
    </row>
    <row r="66" spans="11:11" x14ac:dyDescent="0.35">
      <c r="K66" t="s">
        <v>154</v>
      </c>
    </row>
    <row r="67" spans="11:11" x14ac:dyDescent="0.35">
      <c r="K67" t="s">
        <v>155</v>
      </c>
    </row>
  </sheetData>
  <mergeCells count="46">
    <mergeCell ref="CP5:CR5"/>
    <mergeCell ref="CM5:CO5"/>
    <mergeCell ref="CS5:CU5"/>
    <mergeCell ref="CW5:CY5"/>
    <mergeCell ref="CA5:CC5"/>
    <mergeCell ref="CD5:CF5"/>
    <mergeCell ref="CG5:CI5"/>
    <mergeCell ref="CJ5:CL5"/>
    <mergeCell ref="AV5:AX5"/>
    <mergeCell ref="AY5:BA5"/>
    <mergeCell ref="BB5:BD5"/>
    <mergeCell ref="AS5:AU5"/>
    <mergeCell ref="V5:X5"/>
    <mergeCell ref="Y5:AA5"/>
    <mergeCell ref="AB5:AD5"/>
    <mergeCell ref="AE5:AG5"/>
    <mergeCell ref="AH5:AJ5"/>
    <mergeCell ref="P4:AA4"/>
    <mergeCell ref="AB4:AM4"/>
    <mergeCell ref="P3:AO3"/>
    <mergeCell ref="F3:O3"/>
    <mergeCell ref="L5:M5"/>
    <mergeCell ref="J4:M4"/>
    <mergeCell ref="F4:I4"/>
    <mergeCell ref="H5:I5"/>
    <mergeCell ref="P5:R5"/>
    <mergeCell ref="S5:U5"/>
    <mergeCell ref="N5:O5"/>
    <mergeCell ref="AN5:AO5"/>
    <mergeCell ref="AK5:AM5"/>
    <mergeCell ref="DL5:DN5"/>
    <mergeCell ref="DO5:DQ5"/>
    <mergeCell ref="AP4:CC4"/>
    <mergeCell ref="CD4:DQ4"/>
    <mergeCell ref="BE5:BG5"/>
    <mergeCell ref="CZ5:DB5"/>
    <mergeCell ref="DC5:DE5"/>
    <mergeCell ref="DF5:DH5"/>
    <mergeCell ref="DI5:DK5"/>
    <mergeCell ref="BQ5:BS5"/>
    <mergeCell ref="BT5:BV5"/>
    <mergeCell ref="BW5:BY5"/>
    <mergeCell ref="BK5:BM5"/>
    <mergeCell ref="BN5:BP5"/>
    <mergeCell ref="BH5:BJ5"/>
    <mergeCell ref="AP5:AR5"/>
  </mergeCells>
  <conditionalFormatting sqref="CD57:CD64 AE42:AE4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57:CE64 AF42:AF4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1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1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33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3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5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2:CV13 CV23 CV27 CV29 CV7:CV10 CV31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J9:CJ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9:CL11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5:CJ3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5:CL3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2:BZ13 BZ23 BZ27 BZ29 BZ7:BZ10 BZ3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4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4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4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4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4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O14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33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33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33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34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33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33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33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O33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33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33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7:CJ33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7:CL33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7:CV3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7:BZ33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:AN3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:AO11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O33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:AO33">
    <cfRule type="colorScale" priority="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:AO3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U11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S3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U3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3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3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V1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3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3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3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3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A1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3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3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Y3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3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:AD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3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3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B3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AD3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:AE1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:AG1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:AE3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:AG3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3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G3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:AH1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:AJ1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:AH3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:AJ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H3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J3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:AK1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:AM1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3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3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:AK3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M3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:AP11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R1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3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U33 AR15:AR3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P3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U33 AR7:AR3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9:AV1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:AX1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5:AV3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:AX3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:AV3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:AX3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:AY1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9:BA1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:AY3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5:BA3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:AY3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7:BA3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9:BB1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:BD1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5:BB3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:BD3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7:BB3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:BD3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:BE1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9:BG1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:BE3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5:BG3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:BE3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7:BG3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9:BH1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9:BJ1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5:BH3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5:BJ3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:BH3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:BJ3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9:BK1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9:BM1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5:BK3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5:BM3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:BK3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:BM3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9:BN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9:BP1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5:BN3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5:BP3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7:BN3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7:BP3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9:BQ1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9:BS1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5:BQ3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5:BS3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7:BQ3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7:BS3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9:BT1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:BV1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5:BT3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5:BV3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:BT3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7:BV3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:BW1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9:BY1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5:BW3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5:BY3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:BW3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:BY3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9:CA1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9:CC1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5:CA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:CC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7:CA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7:CC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9:CD1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9:CF1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5:CD3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5:CF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7:CD3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7:CF3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9:CG1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9:CI1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5:CG3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5:CI3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7:CG3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7:CI3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9:CM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9:CO1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5:CM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15:CO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7:CM3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7:CO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:CP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:CR1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:CP3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5:CR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7:CP3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7:CR3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:CS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:CU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5:CS3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5:CU3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7:CS3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7:CU3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:CW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9:CY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5:CW3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5:CY3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7:CW3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7:CY3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9:CZ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9:DB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5:CZ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5:DB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7:CZ3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7:DB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:DC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:DE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5:DC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5:DE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7:DC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7:DE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:DF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:DH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5:DF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5:DH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7:DF3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7:DH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:DI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9:DK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5:DI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15:DK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7:DI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7:DK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9:DO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9:DQ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5:DO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5:DQ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:DO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7:DQ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:AU32 AU25:AU26 AU7:AU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9:AS32 AS25:AS26 AS7:AS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7:D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7:DN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25"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N39"/>
  <sheetViews>
    <sheetView topLeftCell="C1" workbookViewId="0">
      <selection activeCell="L17" sqref="L17"/>
    </sheetView>
  </sheetViews>
  <sheetFormatPr defaultColWidth="8.81640625" defaultRowHeight="14.5" x14ac:dyDescent="0.35"/>
  <cols>
    <col min="1" max="1" width="12" customWidth="1"/>
    <col min="2" max="2" width="16.1796875" customWidth="1"/>
    <col min="3" max="3" width="9.81640625" customWidth="1"/>
    <col min="4" max="4" width="10.453125" customWidth="1"/>
    <col min="5" max="5" width="13.453125" customWidth="1"/>
    <col min="7" max="7" width="9.453125" bestFit="1" customWidth="1"/>
    <col min="8" max="8" width="9.36328125" bestFit="1" customWidth="1"/>
  </cols>
  <sheetData>
    <row r="1" spans="1:14" ht="66" customHeight="1" thickBot="1" x14ac:dyDescent="0.4">
      <c r="B1" s="231" t="s">
        <v>233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</row>
    <row r="2" spans="1:14" ht="47.25" customHeight="1" thickBot="1" x14ac:dyDescent="0.4">
      <c r="B2" s="103" t="s">
        <v>234</v>
      </c>
      <c r="C2" s="225" t="s">
        <v>235</v>
      </c>
      <c r="D2" s="226"/>
      <c r="E2" s="225" t="s">
        <v>236</v>
      </c>
      <c r="F2" s="226"/>
      <c r="G2" s="225" t="s">
        <v>237</v>
      </c>
      <c r="H2" s="227"/>
    </row>
    <row r="3" spans="1:14" x14ac:dyDescent="0.35">
      <c r="B3" s="104"/>
      <c r="C3" s="105" t="s">
        <v>23</v>
      </c>
      <c r="D3" s="105" t="s">
        <v>22</v>
      </c>
      <c r="E3" s="105" t="s">
        <v>23</v>
      </c>
      <c r="F3" s="105" t="s">
        <v>22</v>
      </c>
      <c r="G3" s="105" t="s">
        <v>23</v>
      </c>
      <c r="H3" s="106" t="s">
        <v>22</v>
      </c>
    </row>
    <row r="4" spans="1:14" x14ac:dyDescent="0.35">
      <c r="B4" s="4" t="s">
        <v>226</v>
      </c>
      <c r="C4" s="90" t="s">
        <v>238</v>
      </c>
      <c r="D4" s="90" t="s">
        <v>239</v>
      </c>
      <c r="E4" s="90" t="s">
        <v>238</v>
      </c>
      <c r="F4" s="90" t="s">
        <v>239</v>
      </c>
      <c r="G4" s="11">
        <v>367.62731938412946</v>
      </c>
      <c r="H4" s="107">
        <v>4.8621569106484275</v>
      </c>
      <c r="J4" t="s">
        <v>264</v>
      </c>
    </row>
    <row r="5" spans="1:14" x14ac:dyDescent="0.35">
      <c r="B5" s="4" t="s">
        <v>65</v>
      </c>
      <c r="C5" s="11">
        <v>340.78</v>
      </c>
      <c r="D5" s="11">
        <v>29.93</v>
      </c>
      <c r="E5" s="11">
        <v>60.14</v>
      </c>
      <c r="F5" s="11">
        <v>5.31</v>
      </c>
      <c r="G5" s="11">
        <v>5553.3622845111195</v>
      </c>
      <c r="H5" s="107">
        <v>42.096461376496912</v>
      </c>
      <c r="J5" t="s">
        <v>264</v>
      </c>
    </row>
    <row r="6" spans="1:14" x14ac:dyDescent="0.35">
      <c r="B6" s="4" t="s">
        <v>7</v>
      </c>
      <c r="C6" s="11">
        <v>566.80999999999995</v>
      </c>
      <c r="D6" s="11">
        <v>32.06</v>
      </c>
      <c r="E6" s="11">
        <v>83.52</v>
      </c>
      <c r="F6" s="11">
        <v>5.01</v>
      </c>
      <c r="G6" s="11">
        <v>12067.377286485063</v>
      </c>
      <c r="H6" s="107">
        <v>167.12725358599815</v>
      </c>
    </row>
    <row r="7" spans="1:14" x14ac:dyDescent="0.35">
      <c r="B7" s="4" t="s">
        <v>4</v>
      </c>
      <c r="C7" s="11">
        <v>443.28</v>
      </c>
      <c r="D7" s="11">
        <v>7.49</v>
      </c>
      <c r="E7" s="11">
        <v>65.319999999999993</v>
      </c>
      <c r="F7" s="11">
        <v>1.28</v>
      </c>
      <c r="G7" s="11">
        <v>8724.8322147651015</v>
      </c>
      <c r="H7" s="107">
        <v>39.513488616923283</v>
      </c>
    </row>
    <row r="8" spans="1:14" x14ac:dyDescent="0.35">
      <c r="B8" s="4" t="s">
        <v>8</v>
      </c>
      <c r="C8" s="11">
        <v>1364.98</v>
      </c>
      <c r="D8" s="11">
        <v>43.07</v>
      </c>
      <c r="E8" s="11">
        <v>203.93</v>
      </c>
      <c r="F8" s="11">
        <v>7.07</v>
      </c>
      <c r="G8" s="11">
        <v>14080.800105277011</v>
      </c>
      <c r="H8" s="107">
        <v>1.7474746677194366</v>
      </c>
    </row>
    <row r="9" spans="1:14" x14ac:dyDescent="0.35">
      <c r="B9" s="4" t="s">
        <v>5</v>
      </c>
      <c r="C9" s="11">
        <v>565.65</v>
      </c>
      <c r="D9" s="11">
        <v>12.23</v>
      </c>
      <c r="E9" s="11">
        <v>75.349999999999994</v>
      </c>
      <c r="F9" s="11">
        <v>1.82</v>
      </c>
      <c r="G9" s="11">
        <v>8461.6396894328209</v>
      </c>
      <c r="H9" s="107">
        <v>51.842071325174366</v>
      </c>
    </row>
    <row r="10" spans="1:14" x14ac:dyDescent="0.35">
      <c r="B10" s="4" t="s">
        <v>6</v>
      </c>
      <c r="C10" s="11" t="s">
        <v>238</v>
      </c>
      <c r="D10" s="11" t="s">
        <v>239</v>
      </c>
      <c r="E10" s="11" t="s">
        <v>238</v>
      </c>
      <c r="F10" s="11" t="s">
        <v>239</v>
      </c>
      <c r="G10" s="11">
        <v>8311.8217309295032</v>
      </c>
      <c r="H10" s="107">
        <v>70.596597905349398</v>
      </c>
    </row>
    <row r="11" spans="1:14" x14ac:dyDescent="0.35">
      <c r="B11" s="4" t="s">
        <v>9</v>
      </c>
      <c r="C11" s="11">
        <v>695.96</v>
      </c>
      <c r="D11" s="11">
        <v>15.88</v>
      </c>
      <c r="E11" s="11">
        <v>126.08</v>
      </c>
      <c r="F11" s="11">
        <v>3.45</v>
      </c>
      <c r="G11" s="11">
        <v>17633.899197262799</v>
      </c>
      <c r="H11" s="107">
        <v>196.07843137254903</v>
      </c>
    </row>
    <row r="12" spans="1:14" x14ac:dyDescent="0.35">
      <c r="B12" s="4" t="s">
        <v>10</v>
      </c>
      <c r="C12" s="11">
        <v>1174.19</v>
      </c>
      <c r="D12" s="11">
        <v>45.26</v>
      </c>
      <c r="E12" s="11">
        <v>341.33</v>
      </c>
      <c r="F12" s="11">
        <v>13.35</v>
      </c>
      <c r="G12" s="11">
        <v>7500.9869719699964</v>
      </c>
      <c r="H12" s="107">
        <v>209.23805763916306</v>
      </c>
    </row>
    <row r="13" spans="1:14" ht="15" thickBot="1" x14ac:dyDescent="0.4">
      <c r="B13" s="5" t="s">
        <v>11</v>
      </c>
      <c r="C13" s="108">
        <v>20896.493046776231</v>
      </c>
      <c r="D13" s="108">
        <v>2965.5357706928994</v>
      </c>
      <c r="E13" s="108">
        <v>3013.9172663619565</v>
      </c>
      <c r="F13" s="108">
        <v>428.23171576555399</v>
      </c>
      <c r="G13" s="108">
        <v>19081.458086590341</v>
      </c>
      <c r="H13" s="109">
        <v>197.39439399921042</v>
      </c>
    </row>
    <row r="14" spans="1:14" x14ac:dyDescent="0.35">
      <c r="A14" s="228" t="s">
        <v>240</v>
      </c>
      <c r="B14" s="110" t="s">
        <v>241</v>
      </c>
      <c r="C14" s="111" t="s">
        <v>238</v>
      </c>
      <c r="D14" s="111" t="s">
        <v>239</v>
      </c>
      <c r="E14" s="111" t="s">
        <v>238</v>
      </c>
      <c r="F14" s="111" t="s">
        <v>239</v>
      </c>
      <c r="G14" s="111">
        <v>238.63666271877878</v>
      </c>
      <c r="H14" s="112">
        <v>5.1097548286499936</v>
      </c>
      <c r="J14" t="s">
        <v>264</v>
      </c>
    </row>
    <row r="15" spans="1:14" x14ac:dyDescent="0.35">
      <c r="A15" s="229"/>
      <c r="B15" s="4" t="s">
        <v>242</v>
      </c>
      <c r="C15" s="11">
        <v>840.89</v>
      </c>
      <c r="D15" s="11">
        <v>72.77</v>
      </c>
      <c r="E15" s="11">
        <v>162.13</v>
      </c>
      <c r="F15" s="11">
        <v>14.11</v>
      </c>
      <c r="G15" s="11">
        <v>6948.2826687722072</v>
      </c>
      <c r="H15" s="107">
        <v>108.44002763521516</v>
      </c>
      <c r="J15" t="s">
        <v>264</v>
      </c>
    </row>
    <row r="16" spans="1:14" x14ac:dyDescent="0.35">
      <c r="A16" s="229"/>
      <c r="B16" s="4" t="s">
        <v>243</v>
      </c>
      <c r="C16" s="11">
        <v>939.44</v>
      </c>
      <c r="D16" s="11">
        <v>33.14</v>
      </c>
      <c r="E16" s="11">
        <v>165.78</v>
      </c>
      <c r="F16" s="11">
        <v>5.94</v>
      </c>
      <c r="G16" s="11">
        <v>12001.579155151994</v>
      </c>
      <c r="H16" s="107">
        <v>180.28687985261217</v>
      </c>
    </row>
    <row r="17" spans="1:14" x14ac:dyDescent="0.35">
      <c r="A17" s="229"/>
      <c r="B17" s="4" t="s">
        <v>244</v>
      </c>
      <c r="C17" s="11">
        <v>567.01</v>
      </c>
      <c r="D17" s="11">
        <v>14.35</v>
      </c>
      <c r="E17" s="11">
        <v>107.66</v>
      </c>
      <c r="F17" s="11">
        <v>3.12</v>
      </c>
      <c r="G17" s="11">
        <v>12896.433741281748</v>
      </c>
      <c r="H17" s="107">
        <v>114.32965390182919</v>
      </c>
    </row>
    <row r="18" spans="1:14" ht="15" thickBot="1" x14ac:dyDescent="0.4">
      <c r="A18" s="230"/>
      <c r="B18" s="5" t="s">
        <v>245</v>
      </c>
      <c r="C18" s="108" t="s">
        <v>238</v>
      </c>
      <c r="D18" s="108" t="s">
        <v>239</v>
      </c>
      <c r="E18" s="108" t="s">
        <v>238</v>
      </c>
      <c r="F18" s="108" t="s">
        <v>239</v>
      </c>
      <c r="G18" s="108">
        <v>5965.3550905820894</v>
      </c>
      <c r="H18" s="109">
        <v>72.991606413568888</v>
      </c>
    </row>
    <row r="22" spans="1:14" ht="67.5" customHeight="1" thickBot="1" x14ac:dyDescent="0.4">
      <c r="B22" s="231" t="s">
        <v>246</v>
      </c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</row>
    <row r="23" spans="1:14" ht="50.25" customHeight="1" thickBot="1" x14ac:dyDescent="0.4">
      <c r="B23" s="103" t="s">
        <v>234</v>
      </c>
      <c r="C23" s="225" t="s">
        <v>235</v>
      </c>
      <c r="D23" s="226"/>
      <c r="E23" s="225" t="s">
        <v>236</v>
      </c>
      <c r="F23" s="226"/>
      <c r="G23" s="225" t="s">
        <v>237</v>
      </c>
      <c r="H23" s="227"/>
    </row>
    <row r="24" spans="1:14" x14ac:dyDescent="0.35">
      <c r="B24" s="104"/>
      <c r="C24" s="105" t="s">
        <v>23</v>
      </c>
      <c r="D24" s="105" t="s">
        <v>22</v>
      </c>
      <c r="E24" s="105" t="s">
        <v>23</v>
      </c>
      <c r="F24" s="105" t="s">
        <v>22</v>
      </c>
      <c r="G24" s="105" t="s">
        <v>23</v>
      </c>
      <c r="H24" s="106" t="s">
        <v>22</v>
      </c>
    </row>
    <row r="25" spans="1:14" x14ac:dyDescent="0.35">
      <c r="B25" s="4" t="s">
        <v>226</v>
      </c>
      <c r="C25" s="90" t="s">
        <v>238</v>
      </c>
      <c r="D25" s="90" t="s">
        <v>239</v>
      </c>
      <c r="E25" s="90" t="s">
        <v>238</v>
      </c>
      <c r="F25" s="90" t="s">
        <v>239</v>
      </c>
      <c r="G25" s="11">
        <v>78.992849936395174</v>
      </c>
      <c r="H25" s="107">
        <v>1.7109088730270037</v>
      </c>
      <c r="J25" t="s">
        <v>264</v>
      </c>
    </row>
    <row r="26" spans="1:14" x14ac:dyDescent="0.35">
      <c r="B26" s="4" t="s">
        <v>65</v>
      </c>
      <c r="C26" s="11">
        <v>698.06</v>
      </c>
      <c r="D26" s="11">
        <v>19.98</v>
      </c>
      <c r="E26" s="11">
        <v>163.1</v>
      </c>
      <c r="F26" s="11">
        <v>4.75</v>
      </c>
      <c r="G26" s="11">
        <v>6500.8553757073296</v>
      </c>
      <c r="H26" s="107">
        <v>64.093375444137379</v>
      </c>
      <c r="J26" t="s">
        <v>264</v>
      </c>
    </row>
    <row r="27" spans="1:14" x14ac:dyDescent="0.35">
      <c r="B27" s="4" t="s">
        <v>7</v>
      </c>
      <c r="C27" s="11">
        <v>894.11</v>
      </c>
      <c r="D27" s="11">
        <v>36.54</v>
      </c>
      <c r="E27" s="11">
        <v>216.32</v>
      </c>
      <c r="F27" s="11">
        <v>12.72</v>
      </c>
      <c r="G27" s="11">
        <v>10001.315962626661</v>
      </c>
      <c r="H27" s="107">
        <v>102.73452691143572</v>
      </c>
    </row>
    <row r="28" spans="1:14" x14ac:dyDescent="0.35">
      <c r="B28" s="4" t="s">
        <v>4</v>
      </c>
      <c r="C28" s="11">
        <v>1352.14</v>
      </c>
      <c r="D28" s="11">
        <v>78.25</v>
      </c>
      <c r="E28" s="11">
        <v>342.6</v>
      </c>
      <c r="F28" s="11">
        <v>20.059999999999999</v>
      </c>
      <c r="G28" s="11">
        <v>11330.438215554679</v>
      </c>
      <c r="H28" s="107">
        <v>153.96762731938412</v>
      </c>
    </row>
    <row r="29" spans="1:14" x14ac:dyDescent="0.35">
      <c r="B29" s="4" t="s">
        <v>8</v>
      </c>
      <c r="C29" s="11">
        <v>847.49</v>
      </c>
      <c r="D29" s="11">
        <v>9.6199999999999992</v>
      </c>
      <c r="E29" s="11">
        <v>261.57</v>
      </c>
      <c r="F29" s="11">
        <v>3.5</v>
      </c>
      <c r="G29" s="11">
        <v>9080.1421239636802</v>
      </c>
      <c r="H29" s="107">
        <v>34.813017502302934</v>
      </c>
    </row>
    <row r="30" spans="1:14" x14ac:dyDescent="0.35">
      <c r="B30" s="4" t="s">
        <v>5</v>
      </c>
      <c r="C30" s="11">
        <v>1426.45</v>
      </c>
      <c r="D30" s="11">
        <v>49.2</v>
      </c>
      <c r="E30" s="11">
        <v>362.66</v>
      </c>
      <c r="F30" s="11">
        <v>18.66</v>
      </c>
      <c r="G30" s="11">
        <v>10856.691669956574</v>
      </c>
      <c r="H30" s="107">
        <v>98.826182392420066</v>
      </c>
    </row>
    <row r="31" spans="1:14" x14ac:dyDescent="0.35">
      <c r="B31" s="4" t="s">
        <v>6</v>
      </c>
      <c r="C31" s="11" t="s">
        <v>238</v>
      </c>
      <c r="D31" s="11" t="s">
        <v>239</v>
      </c>
      <c r="E31" s="11" t="s">
        <v>238</v>
      </c>
      <c r="F31" s="11" t="s">
        <v>239</v>
      </c>
      <c r="G31" s="11">
        <v>1890.9330175023028</v>
      </c>
      <c r="H31" s="107">
        <v>23.150711351000659</v>
      </c>
    </row>
    <row r="32" spans="1:14" x14ac:dyDescent="0.35">
      <c r="B32" s="4" t="s">
        <v>9</v>
      </c>
      <c r="C32" s="11">
        <v>248.73</v>
      </c>
      <c r="D32" s="11">
        <v>2.06</v>
      </c>
      <c r="E32" s="11">
        <v>105.99</v>
      </c>
      <c r="F32" s="11">
        <v>1.82</v>
      </c>
      <c r="G32" s="11">
        <v>10106.592972759574</v>
      </c>
      <c r="H32" s="107">
        <v>81.983592577970782</v>
      </c>
    </row>
    <row r="33" spans="1:10" x14ac:dyDescent="0.35">
      <c r="B33" s="4" t="s">
        <v>10</v>
      </c>
      <c r="C33" s="11" t="s">
        <v>238</v>
      </c>
      <c r="D33" s="11" t="s">
        <v>239</v>
      </c>
      <c r="E33" s="11" t="s">
        <v>238</v>
      </c>
      <c r="F33" s="11" t="s">
        <v>239</v>
      </c>
      <c r="G33" s="11">
        <v>5619.1604158441896</v>
      </c>
      <c r="H33" s="107">
        <v>46.596208711672595</v>
      </c>
    </row>
    <row r="34" spans="1:10" ht="15" thickBot="1" x14ac:dyDescent="0.4">
      <c r="B34" s="5" t="s">
        <v>11</v>
      </c>
      <c r="C34" s="108" t="s">
        <v>238</v>
      </c>
      <c r="D34" s="108" t="s">
        <v>239</v>
      </c>
      <c r="E34" s="108" t="s">
        <v>238</v>
      </c>
      <c r="F34" s="108" t="s">
        <v>239</v>
      </c>
      <c r="G34" s="108">
        <v>10632.978023424135</v>
      </c>
      <c r="H34" s="109">
        <v>190.81458086590339</v>
      </c>
    </row>
    <row r="35" spans="1:10" x14ac:dyDescent="0.35">
      <c r="A35" s="228" t="s">
        <v>240</v>
      </c>
      <c r="B35" s="110" t="s">
        <v>241</v>
      </c>
      <c r="C35" s="111" t="s">
        <v>238</v>
      </c>
      <c r="D35" s="111" t="s">
        <v>239</v>
      </c>
      <c r="E35" s="111" t="s">
        <v>238</v>
      </c>
      <c r="F35" s="111" t="s">
        <v>239</v>
      </c>
      <c r="G35" s="111">
        <v>61.70110102206435</v>
      </c>
      <c r="H35" s="112">
        <v>10.925864627159481</v>
      </c>
      <c r="J35" t="s">
        <v>264</v>
      </c>
    </row>
    <row r="36" spans="1:10" x14ac:dyDescent="0.35">
      <c r="A36" s="229"/>
      <c r="B36" s="4" t="s">
        <v>242</v>
      </c>
      <c r="C36" s="11">
        <v>243.47</v>
      </c>
      <c r="D36" s="11">
        <v>8.18</v>
      </c>
      <c r="E36" s="11">
        <v>60.67</v>
      </c>
      <c r="F36" s="11">
        <v>2.27</v>
      </c>
      <c r="G36" s="11">
        <v>4645.3480721147516</v>
      </c>
      <c r="H36" s="107">
        <v>66.860340834320297</v>
      </c>
      <c r="J36" t="s">
        <v>264</v>
      </c>
    </row>
    <row r="37" spans="1:10" x14ac:dyDescent="0.35">
      <c r="A37" s="229"/>
      <c r="B37" s="4" t="s">
        <v>243</v>
      </c>
      <c r="C37" s="11">
        <v>342.88</v>
      </c>
      <c r="D37" s="11">
        <v>10.73</v>
      </c>
      <c r="E37" s="11">
        <v>142.87</v>
      </c>
      <c r="F37" s="11">
        <v>5.07</v>
      </c>
      <c r="G37" s="11">
        <v>4263.7189103829451</v>
      </c>
      <c r="H37" s="107">
        <v>75.399711804184761</v>
      </c>
    </row>
    <row r="38" spans="1:10" x14ac:dyDescent="0.35">
      <c r="A38" s="229"/>
      <c r="B38" s="4" t="s">
        <v>244</v>
      </c>
      <c r="C38" s="11">
        <v>329.03</v>
      </c>
      <c r="D38" s="11">
        <v>2.79</v>
      </c>
      <c r="E38" s="11">
        <v>125.26</v>
      </c>
      <c r="F38" s="11">
        <v>1.99</v>
      </c>
      <c r="G38" s="11">
        <v>4382.155546782471</v>
      </c>
      <c r="H38" s="107">
        <v>19.548327411501511</v>
      </c>
    </row>
    <row r="39" spans="1:10" ht="15" thickBot="1" x14ac:dyDescent="0.4">
      <c r="A39" s="230"/>
      <c r="B39" s="5" t="s">
        <v>245</v>
      </c>
      <c r="C39" s="108" t="s">
        <v>238</v>
      </c>
      <c r="D39" s="108" t="s">
        <v>239</v>
      </c>
      <c r="E39" s="108" t="s">
        <v>238</v>
      </c>
      <c r="F39" s="108" t="s">
        <v>239</v>
      </c>
      <c r="G39" s="108">
        <v>3245.3656182831028</v>
      </c>
      <c r="H39" s="109">
        <v>48.088826057620736</v>
      </c>
    </row>
  </sheetData>
  <mergeCells count="10">
    <mergeCell ref="C23:D23"/>
    <mergeCell ref="E23:F23"/>
    <mergeCell ref="G23:H23"/>
    <mergeCell ref="A35:A39"/>
    <mergeCell ref="B1:N1"/>
    <mergeCell ref="C2:D2"/>
    <mergeCell ref="E2:F2"/>
    <mergeCell ref="G2:H2"/>
    <mergeCell ref="A14:A18"/>
    <mergeCell ref="B22:N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48"/>
  <sheetViews>
    <sheetView topLeftCell="A19" zoomScale="80" zoomScaleNormal="80" zoomScalePageLayoutView="80" workbookViewId="0">
      <selection activeCell="J42" sqref="J42"/>
    </sheetView>
  </sheetViews>
  <sheetFormatPr defaultColWidth="8.81640625" defaultRowHeight="14.5" x14ac:dyDescent="0.35"/>
  <cols>
    <col min="1" max="2" width="10.453125" customWidth="1"/>
    <col min="3" max="3" width="19.6328125" customWidth="1"/>
    <col min="4" max="12" width="8.6328125" customWidth="1"/>
  </cols>
  <sheetData>
    <row r="1" spans="1:19" x14ac:dyDescent="0.35">
      <c r="D1" s="94" t="s">
        <v>210</v>
      </c>
      <c r="E1" s="94"/>
      <c r="F1" s="94"/>
      <c r="G1" s="94"/>
      <c r="H1" s="94"/>
      <c r="I1" s="94"/>
    </row>
    <row r="2" spans="1:19" x14ac:dyDescent="0.35">
      <c r="A2" s="88"/>
      <c r="C2" s="88"/>
      <c r="D2" s="95" t="s">
        <v>211</v>
      </c>
      <c r="E2" s="95"/>
      <c r="F2" s="95"/>
      <c r="G2" s="95"/>
      <c r="H2" s="95"/>
      <c r="I2" s="95"/>
      <c r="J2" s="88"/>
      <c r="K2" s="88"/>
      <c r="L2" s="88"/>
    </row>
    <row r="3" spans="1:19" x14ac:dyDescent="0.35">
      <c r="A3" s="88"/>
      <c r="B3" s="96"/>
      <c r="C3" s="88"/>
      <c r="D3" s="88"/>
      <c r="E3" s="88"/>
      <c r="F3" s="88"/>
      <c r="G3" t="s">
        <v>212</v>
      </c>
      <c r="J3" s="88"/>
      <c r="K3" s="88"/>
      <c r="L3" s="88"/>
      <c r="N3" t="s">
        <v>212</v>
      </c>
    </row>
    <row r="4" spans="1:19" x14ac:dyDescent="0.35">
      <c r="A4" s="88"/>
      <c r="B4" s="97" t="s">
        <v>213</v>
      </c>
      <c r="C4" s="88"/>
      <c r="D4" s="88"/>
      <c r="E4" s="88"/>
      <c r="F4" s="88"/>
      <c r="J4" s="88"/>
      <c r="K4" s="88"/>
      <c r="L4" s="88"/>
    </row>
    <row r="5" spans="1:19" x14ac:dyDescent="0.35">
      <c r="A5" s="88"/>
      <c r="B5" s="97" t="s">
        <v>214</v>
      </c>
      <c r="C5" s="88"/>
      <c r="D5" s="88"/>
      <c r="E5" s="88"/>
      <c r="F5" s="88"/>
      <c r="G5" t="s">
        <v>215</v>
      </c>
      <c r="J5" s="88"/>
      <c r="K5" s="88"/>
      <c r="L5" s="88"/>
      <c r="N5" t="s">
        <v>215</v>
      </c>
    </row>
    <row r="6" spans="1:19" x14ac:dyDescent="0.35">
      <c r="A6" s="88"/>
      <c r="C6" s="88"/>
      <c r="D6" s="232" t="s">
        <v>216</v>
      </c>
      <c r="E6" s="232"/>
      <c r="F6" s="232"/>
      <c r="G6" s="232"/>
      <c r="H6" s="232"/>
      <c r="I6" s="232"/>
      <c r="J6" s="88"/>
      <c r="K6" s="232" t="s">
        <v>217</v>
      </c>
      <c r="L6" s="232"/>
      <c r="M6" s="232"/>
      <c r="N6" s="232"/>
      <c r="O6" s="232"/>
      <c r="P6" s="232"/>
      <c r="S6" t="s">
        <v>268</v>
      </c>
    </row>
    <row r="7" spans="1:19" ht="32.25" customHeight="1" x14ac:dyDescent="0.35">
      <c r="C7" s="133" t="s">
        <v>265</v>
      </c>
      <c r="D7" s="193" t="s">
        <v>218</v>
      </c>
      <c r="E7" s="194"/>
      <c r="F7" s="194"/>
      <c r="G7" s="195" t="s">
        <v>219</v>
      </c>
      <c r="H7" s="196"/>
      <c r="I7" s="196"/>
      <c r="K7" s="194" t="s">
        <v>220</v>
      </c>
      <c r="L7" s="194"/>
      <c r="M7" s="194"/>
      <c r="N7" s="195" t="s">
        <v>219</v>
      </c>
      <c r="O7" s="196"/>
      <c r="P7" s="196"/>
      <c r="S7" t="s">
        <v>269</v>
      </c>
    </row>
    <row r="8" spans="1:19" x14ac:dyDescent="0.35">
      <c r="B8" s="98" t="s">
        <v>221</v>
      </c>
      <c r="C8" s="98" t="s">
        <v>222</v>
      </c>
      <c r="D8" s="98" t="s">
        <v>23</v>
      </c>
      <c r="E8" s="98" t="s">
        <v>22</v>
      </c>
      <c r="F8" s="98" t="s">
        <v>24</v>
      </c>
      <c r="G8" s="99" t="s">
        <v>23</v>
      </c>
      <c r="H8" s="99" t="s">
        <v>22</v>
      </c>
      <c r="I8" s="99" t="s">
        <v>24</v>
      </c>
      <c r="K8" s="98" t="s">
        <v>23</v>
      </c>
      <c r="L8" s="98" t="s">
        <v>22</v>
      </c>
      <c r="M8" s="98" t="s">
        <v>24</v>
      </c>
      <c r="N8" s="99" t="s">
        <v>23</v>
      </c>
      <c r="O8" s="99" t="s">
        <v>22</v>
      </c>
      <c r="P8" s="99" t="s">
        <v>24</v>
      </c>
    </row>
    <row r="9" spans="1:19" x14ac:dyDescent="0.35">
      <c r="B9" s="192" t="s">
        <v>223</v>
      </c>
      <c r="C9" s="100" t="s">
        <v>224</v>
      </c>
      <c r="D9" s="1">
        <v>3.7402597405</v>
      </c>
      <c r="E9" s="1">
        <v>0.28771228749999977</v>
      </c>
      <c r="F9" s="1">
        <v>7.6923076861378146</v>
      </c>
      <c r="G9" s="101">
        <f>D9/7599/(0.00002)</f>
        <v>24.61021016252138</v>
      </c>
      <c r="H9" s="101">
        <f>E9/7599/(0.00002)</f>
        <v>1.8930930879063019</v>
      </c>
      <c r="I9" s="102">
        <f>H9/G9*100</f>
        <v>7.6923076861378155</v>
      </c>
      <c r="K9" s="1">
        <v>-4.6753246739999996</v>
      </c>
      <c r="L9" s="1">
        <v>6.9770229759999998</v>
      </c>
      <c r="M9" s="1">
        <v>-149.23076925117093</v>
      </c>
      <c r="N9" s="101">
        <f>K9/7599/(0.00002)</f>
        <v>-30.762762692459532</v>
      </c>
      <c r="O9" s="101">
        <f>L9/7599/(0.00002)</f>
        <v>45.907507408869584</v>
      </c>
      <c r="P9" s="102">
        <f>O9/N9*100</f>
        <v>-149.23076925117093</v>
      </c>
    </row>
    <row r="10" spans="1:19" ht="16.5" x14ac:dyDescent="0.45">
      <c r="B10" s="192"/>
      <c r="C10" s="87" t="s">
        <v>225</v>
      </c>
      <c r="D10" s="1">
        <v>-3.9320679320000003</v>
      </c>
      <c r="E10" s="1">
        <v>3.2617968550414664</v>
      </c>
      <c r="F10" s="1">
        <v>-82.953725913437921</v>
      </c>
      <c r="G10" s="101">
        <f t="shared" ref="G10:H26" si="0">D10/7599/(0.00002)</f>
        <v>-25.872272220028954</v>
      </c>
      <c r="H10" s="101">
        <f t="shared" si="0"/>
        <v>21.462013784981355</v>
      </c>
      <c r="I10" s="102">
        <f t="shared" ref="I10:I26" si="1">H10/G10*100</f>
        <v>-82.953725913437907</v>
      </c>
      <c r="K10" s="1">
        <v>-5.1788211786666665</v>
      </c>
      <c r="L10" s="1">
        <v>1.3053178108270405</v>
      </c>
      <c r="M10" s="1">
        <v>-25.204921463673823</v>
      </c>
      <c r="N10" s="101">
        <f t="shared" ref="N10:O26" si="2">K10/7599/(0.00002)</f>
        <v>-34.075675606439439</v>
      </c>
      <c r="O10" s="101">
        <f t="shared" si="2"/>
        <v>8.5887472748193208</v>
      </c>
      <c r="P10" s="102">
        <f t="shared" ref="P10:P26" si="3">O10/N10*100</f>
        <v>-25.204921463673831</v>
      </c>
    </row>
    <row r="11" spans="1:19" x14ac:dyDescent="0.35">
      <c r="B11" s="192"/>
      <c r="C11" s="87" t="s">
        <v>226</v>
      </c>
      <c r="D11" s="1">
        <v>-3.0689310686666667</v>
      </c>
      <c r="E11" s="1">
        <v>1.0711676116352338</v>
      </c>
      <c r="F11" s="1">
        <v>-34.903606098282786</v>
      </c>
      <c r="G11" s="101">
        <f t="shared" si="0"/>
        <v>-20.192992950826863</v>
      </c>
      <c r="H11" s="101">
        <f t="shared" si="0"/>
        <v>7.0480827190106172</v>
      </c>
      <c r="I11" s="102">
        <f t="shared" si="1"/>
        <v>-34.903606098282779</v>
      </c>
      <c r="K11" s="1">
        <v>-6.5214785219999998</v>
      </c>
      <c r="L11" s="1">
        <v>4.4760096785994312</v>
      </c>
      <c r="M11" s="1">
        <v>-68.634891052692353</v>
      </c>
      <c r="N11" s="101">
        <f t="shared" si="2"/>
        <v>-42.910110027635213</v>
      </c>
      <c r="O11" s="101">
        <f t="shared" si="2"/>
        <v>29.451307268057842</v>
      </c>
      <c r="P11" s="102">
        <f t="shared" si="3"/>
        <v>-68.634891052692353</v>
      </c>
    </row>
    <row r="12" spans="1:19" ht="16.5" x14ac:dyDescent="0.45">
      <c r="B12" s="192"/>
      <c r="C12" s="87" t="s">
        <v>227</v>
      </c>
      <c r="D12" s="1">
        <v>59.556443556666672</v>
      </c>
      <c r="E12" s="1">
        <v>6.1252993292243127</v>
      </c>
      <c r="F12" s="1">
        <v>10.284864178292013</v>
      </c>
      <c r="G12" s="101">
        <f t="shared" si="0"/>
        <v>391.87026948721319</v>
      </c>
      <c r="H12" s="101">
        <f t="shared" si="0"/>
        <v>40.303324971866772</v>
      </c>
      <c r="I12" s="102">
        <f t="shared" si="1"/>
        <v>10.284864178292015</v>
      </c>
      <c r="K12" s="1">
        <v>12.65934066</v>
      </c>
      <c r="L12" s="1">
        <v>0.51868070431458191</v>
      </c>
      <c r="M12" s="1">
        <v>4.0972173689382485</v>
      </c>
      <c r="N12" s="101">
        <f t="shared" si="2"/>
        <v>83.296095933675474</v>
      </c>
      <c r="O12" s="101">
        <f t="shared" si="2"/>
        <v>3.412822110242018</v>
      </c>
      <c r="P12" s="102">
        <f t="shared" si="3"/>
        <v>4.0972173689382485</v>
      </c>
    </row>
    <row r="13" spans="1:19" x14ac:dyDescent="0.35">
      <c r="B13" s="192"/>
      <c r="C13" s="87" t="s">
        <v>228</v>
      </c>
      <c r="D13" s="1">
        <v>74.853146853333328</v>
      </c>
      <c r="E13" s="1">
        <v>23.051771911802231</v>
      </c>
      <c r="F13" s="1">
        <v>30.795995734113479</v>
      </c>
      <c r="G13" s="101">
        <f t="shared" si="0"/>
        <v>492.51971873492124</v>
      </c>
      <c r="H13" s="101">
        <f t="shared" si="0"/>
        <v>151.67635157127404</v>
      </c>
      <c r="I13" s="102">
        <f t="shared" si="1"/>
        <v>30.795995734113479</v>
      </c>
      <c r="K13" s="1">
        <v>20.907092910333336</v>
      </c>
      <c r="L13" s="1">
        <v>10.015781344985607</v>
      </c>
      <c r="M13" s="1">
        <v>47.906140695607199</v>
      </c>
      <c r="N13" s="101">
        <f t="shared" si="2"/>
        <v>137.56476451068121</v>
      </c>
      <c r="O13" s="101">
        <f t="shared" si="2"/>
        <v>65.901969634067669</v>
      </c>
      <c r="P13" s="102">
        <f t="shared" si="3"/>
        <v>47.906140695607199</v>
      </c>
    </row>
    <row r="14" spans="1:19" x14ac:dyDescent="0.35">
      <c r="B14" s="192"/>
      <c r="C14" s="87" t="s">
        <v>2</v>
      </c>
      <c r="D14" s="1">
        <v>45.746253746666667</v>
      </c>
      <c r="E14" s="1">
        <v>11.144287037820323</v>
      </c>
      <c r="F14" s="1">
        <v>24.361092166224342</v>
      </c>
      <c r="G14" s="101">
        <f t="shared" si="0"/>
        <v>301.00180120191254</v>
      </c>
      <c r="H14" s="101">
        <f t="shared" si="0"/>
        <v>73.327326212793281</v>
      </c>
      <c r="I14" s="102">
        <f t="shared" si="1"/>
        <v>24.361092166224342</v>
      </c>
      <c r="K14" s="1">
        <v>7.096903096000001</v>
      </c>
      <c r="L14" s="1">
        <v>6.0215630268601386</v>
      </c>
      <c r="M14" s="1">
        <v>84.847756062134323</v>
      </c>
      <c r="N14" s="101">
        <f t="shared" si="2"/>
        <v>46.696296196868012</v>
      </c>
      <c r="O14" s="101">
        <f t="shared" si="2"/>
        <v>39.620759487170275</v>
      </c>
      <c r="P14" s="102">
        <f t="shared" si="3"/>
        <v>84.847756062134323</v>
      </c>
    </row>
    <row r="15" spans="1:19" x14ac:dyDescent="0.35">
      <c r="B15" s="192"/>
      <c r="C15" s="87" t="s">
        <v>229</v>
      </c>
      <c r="D15" s="1">
        <v>18.413586412666664</v>
      </c>
      <c r="E15" s="1">
        <v>18.699638748334902</v>
      </c>
      <c r="F15" s="1">
        <v>101.55348517805018</v>
      </c>
      <c r="G15" s="101">
        <f t="shared" si="0"/>
        <v>121.1579577093477</v>
      </c>
      <c r="H15" s="101">
        <f t="shared" si="0"/>
        <v>123.0401286243907</v>
      </c>
      <c r="I15" s="102">
        <f t="shared" si="1"/>
        <v>101.55348517805017</v>
      </c>
      <c r="K15" s="1">
        <v>45.506493505666668</v>
      </c>
      <c r="L15" s="1">
        <v>24.370823457094303</v>
      </c>
      <c r="M15" s="1">
        <v>53.554606342190567</v>
      </c>
      <c r="N15" s="101">
        <f t="shared" si="2"/>
        <v>299.42422361933586</v>
      </c>
      <c r="O15" s="101">
        <f t="shared" si="2"/>
        <v>160.35546425249572</v>
      </c>
      <c r="P15" s="102">
        <f t="shared" si="3"/>
        <v>53.554606342190567</v>
      </c>
    </row>
    <row r="16" spans="1:19" x14ac:dyDescent="0.35">
      <c r="B16" s="192"/>
      <c r="C16" s="87" t="s">
        <v>63</v>
      </c>
      <c r="D16" s="1">
        <v>26.94905094933333</v>
      </c>
      <c r="E16" s="1">
        <v>11.966990560835125</v>
      </c>
      <c r="F16" s="1">
        <v>44.405981432645461</v>
      </c>
      <c r="G16" s="101">
        <f t="shared" si="0"/>
        <v>177.31971936658329</v>
      </c>
      <c r="H16" s="101">
        <f t="shared" si="0"/>
        <v>78.740561658344021</v>
      </c>
      <c r="I16" s="102">
        <f t="shared" si="1"/>
        <v>44.405981432645461</v>
      </c>
      <c r="K16" s="1">
        <v>419.48451549999999</v>
      </c>
      <c r="L16" s="1">
        <v>64.10342332358907</v>
      </c>
      <c r="M16" s="1">
        <v>15.281475466902918</v>
      </c>
      <c r="N16" s="101">
        <f t="shared" si="2"/>
        <v>2760.1297243058293</v>
      </c>
      <c r="O16" s="101">
        <f t="shared" si="2"/>
        <v>421.78854667449048</v>
      </c>
      <c r="P16" s="102">
        <f t="shared" si="3"/>
        <v>15.281475466902918</v>
      </c>
    </row>
    <row r="17" spans="2:27" x14ac:dyDescent="0.35">
      <c r="B17" s="192"/>
      <c r="C17" s="87" t="s">
        <v>65</v>
      </c>
      <c r="D17" s="1">
        <v>403.75624373333335</v>
      </c>
      <c r="E17" s="1">
        <v>125.49754541248323</v>
      </c>
      <c r="F17" s="1">
        <v>31.082502713040373</v>
      </c>
      <c r="G17" s="101">
        <f t="shared" si="0"/>
        <v>2656.640635171294</v>
      </c>
      <c r="H17" s="101">
        <f t="shared" si="0"/>
        <v>825.75039750285043</v>
      </c>
      <c r="I17" s="102">
        <f t="shared" si="1"/>
        <v>31.082502713040373</v>
      </c>
      <c r="K17" s="1">
        <v>553.75024976666668</v>
      </c>
      <c r="L17" s="1">
        <v>99.948115838905125</v>
      </c>
      <c r="M17" s="1">
        <v>18.04931300365466</v>
      </c>
      <c r="N17" s="101">
        <f t="shared" si="2"/>
        <v>3643.5731659867524</v>
      </c>
      <c r="O17" s="101">
        <f t="shared" si="2"/>
        <v>657.63992524611865</v>
      </c>
      <c r="P17" s="102">
        <f t="shared" si="3"/>
        <v>18.04931300365466</v>
      </c>
    </row>
    <row r="18" spans="2:27" x14ac:dyDescent="0.35">
      <c r="B18" s="192" t="s">
        <v>230</v>
      </c>
      <c r="C18" s="100" t="s">
        <v>224</v>
      </c>
      <c r="D18" s="1">
        <v>-9.1348651335</v>
      </c>
      <c r="E18" s="1">
        <v>1.7982017965000052</v>
      </c>
      <c r="F18" s="1">
        <v>-19.68503935439087</v>
      </c>
      <c r="G18" s="101">
        <f t="shared" si="0"/>
        <v>-60.105705576391621</v>
      </c>
      <c r="H18" s="101">
        <f t="shared" si="0"/>
        <v>11.831831796947</v>
      </c>
      <c r="I18" s="102">
        <f t="shared" si="1"/>
        <v>-19.685039354390874</v>
      </c>
      <c r="K18" s="1">
        <v>0.28771228800000004</v>
      </c>
      <c r="L18" s="1">
        <v>2.1578421580000002</v>
      </c>
      <c r="M18" s="1">
        <v>749.99999930486115</v>
      </c>
      <c r="N18" s="101">
        <f t="shared" si="2"/>
        <v>1.8930930911962101</v>
      </c>
      <c r="O18" s="101">
        <f t="shared" si="2"/>
        <v>14.198198170811949</v>
      </c>
      <c r="P18" s="102">
        <f t="shared" si="3"/>
        <v>749.99999930486115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35">
      <c r="B19" s="192"/>
      <c r="C19" s="87" t="s">
        <v>231</v>
      </c>
      <c r="D19" s="1">
        <v>-4.987012987</v>
      </c>
      <c r="E19" s="1">
        <v>1.7761687121014387</v>
      </c>
      <c r="F19" s="1">
        <v>-35.615883029210138</v>
      </c>
      <c r="G19" s="101">
        <f t="shared" si="0"/>
        <v>-32.813613547835239</v>
      </c>
      <c r="H19" s="101">
        <f t="shared" si="0"/>
        <v>11.68685821885405</v>
      </c>
      <c r="I19" s="102">
        <f t="shared" si="1"/>
        <v>-35.615883029210146</v>
      </c>
      <c r="K19" s="1">
        <v>-4.2677322666666671</v>
      </c>
      <c r="L19" s="1">
        <v>3.7424108152576587</v>
      </c>
      <c r="M19" s="1">
        <v>-87.690852692141505</v>
      </c>
      <c r="N19" s="101">
        <f t="shared" si="2"/>
        <v>-28.080880817651448</v>
      </c>
      <c r="O19" s="101">
        <f t="shared" si="2"/>
        <v>24.624363832462549</v>
      </c>
      <c r="P19" s="102">
        <f t="shared" si="3"/>
        <v>-87.69085269214149</v>
      </c>
    </row>
    <row r="20" spans="2:27" x14ac:dyDescent="0.35">
      <c r="B20" s="192"/>
      <c r="C20" s="87" t="s">
        <v>226</v>
      </c>
      <c r="D20" s="1">
        <v>7.8161838156666663</v>
      </c>
      <c r="E20" s="1">
        <v>2.3817256537218334</v>
      </c>
      <c r="F20" s="1">
        <v>30.471720086059527</v>
      </c>
      <c r="G20" s="101">
        <f t="shared" si="0"/>
        <v>51.42902892266526</v>
      </c>
      <c r="H20" s="101">
        <f t="shared" si="0"/>
        <v>15.671309736293152</v>
      </c>
      <c r="I20" s="102">
        <f t="shared" si="1"/>
        <v>30.471720086059523</v>
      </c>
      <c r="K20" s="1">
        <v>-0.86313686333333328</v>
      </c>
      <c r="L20" s="1">
        <v>3.7485499456374782</v>
      </c>
      <c r="M20" s="1">
        <v>-434.29380726030143</v>
      </c>
      <c r="N20" s="101">
        <f t="shared" si="2"/>
        <v>-5.6792792692020875</v>
      </c>
      <c r="O20" s="101">
        <f t="shared" si="2"/>
        <v>24.664758163162773</v>
      </c>
      <c r="P20" s="102">
        <f t="shared" si="3"/>
        <v>-434.29380726030155</v>
      </c>
    </row>
    <row r="21" spans="2:27" x14ac:dyDescent="0.35">
      <c r="B21" s="192"/>
      <c r="C21" s="87" t="s">
        <v>232</v>
      </c>
      <c r="D21" s="1">
        <v>14.625374628666668</v>
      </c>
      <c r="E21" s="1">
        <v>5.1830374681900651</v>
      </c>
      <c r="F21" s="1">
        <v>35.438664648158692</v>
      </c>
      <c r="G21" s="101">
        <f t="shared" si="0"/>
        <v>96.232232061236132</v>
      </c>
      <c r="H21" s="101">
        <f t="shared" si="0"/>
        <v>34.103418003619325</v>
      </c>
      <c r="I21" s="102">
        <f t="shared" si="1"/>
        <v>35.438664648158692</v>
      </c>
      <c r="K21" s="1">
        <v>32.463536463333334</v>
      </c>
      <c r="L21" s="1">
        <v>1.5456634390024229</v>
      </c>
      <c r="M21" s="1">
        <v>4.7612293896205884</v>
      </c>
      <c r="N21" s="101">
        <f t="shared" si="2"/>
        <v>213.60400357503181</v>
      </c>
      <c r="O21" s="101">
        <f t="shared" si="2"/>
        <v>10.170176595620626</v>
      </c>
      <c r="P21" s="102">
        <f t="shared" si="3"/>
        <v>4.7612293896205884</v>
      </c>
    </row>
    <row r="22" spans="2:27" x14ac:dyDescent="0.35">
      <c r="B22" s="192"/>
      <c r="C22" s="87" t="s">
        <v>228</v>
      </c>
      <c r="D22" s="1">
        <v>17.118881120000001</v>
      </c>
      <c r="E22" s="1">
        <v>1.5246941625564365</v>
      </c>
      <c r="F22" s="1">
        <v>8.9065059326519602</v>
      </c>
      <c r="G22" s="101">
        <f t="shared" si="0"/>
        <v>112.63903882089748</v>
      </c>
      <c r="H22" s="101">
        <f t="shared" si="0"/>
        <v>10.032202675065379</v>
      </c>
      <c r="I22" s="102">
        <f t="shared" si="1"/>
        <v>8.9065059326519602</v>
      </c>
      <c r="K22" s="1">
        <v>30.065934066000001</v>
      </c>
      <c r="L22" s="1">
        <v>10.262298434346592</v>
      </c>
      <c r="M22" s="1">
        <v>34.132644646326462</v>
      </c>
      <c r="N22" s="101">
        <f t="shared" si="2"/>
        <v>197.82822783260954</v>
      </c>
      <c r="O22" s="101">
        <f t="shared" si="2"/>
        <v>67.524006016229706</v>
      </c>
      <c r="P22" s="102">
        <f t="shared" si="3"/>
        <v>34.132644646326455</v>
      </c>
    </row>
    <row r="23" spans="2:27" x14ac:dyDescent="0.35">
      <c r="B23" s="192"/>
      <c r="C23" s="87" t="s">
        <v>2</v>
      </c>
      <c r="D23" s="1">
        <v>29.010989010000003</v>
      </c>
      <c r="E23" s="1">
        <v>4.0776161479091968</v>
      </c>
      <c r="F23" s="1">
        <v>14.055419298196467</v>
      </c>
      <c r="G23" s="101">
        <f t="shared" si="0"/>
        <v>190.88688649822345</v>
      </c>
      <c r="H23" s="101">
        <f t="shared" si="0"/>
        <v>26.829952282597688</v>
      </c>
      <c r="I23" s="102">
        <f t="shared" si="1"/>
        <v>14.055419298196469</v>
      </c>
      <c r="K23" s="1">
        <v>58.50149850333333</v>
      </c>
      <c r="L23" s="1">
        <v>1.9395403085610377</v>
      </c>
      <c r="M23" s="1">
        <v>3.3153685942771629</v>
      </c>
      <c r="N23" s="101">
        <f t="shared" si="2"/>
        <v>384.92892817037324</v>
      </c>
      <c r="O23" s="101">
        <f t="shared" si="2"/>
        <v>12.761812794848252</v>
      </c>
      <c r="P23" s="102">
        <f t="shared" si="3"/>
        <v>3.3153685942771629</v>
      </c>
    </row>
    <row r="24" spans="2:27" x14ac:dyDescent="0.35">
      <c r="B24" s="192"/>
      <c r="C24" s="87" t="s">
        <v>229</v>
      </c>
      <c r="D24" s="1">
        <v>90.437562449999987</v>
      </c>
      <c r="E24" s="1">
        <v>13.214509114603814</v>
      </c>
      <c r="F24" s="1">
        <v>14.611748433522509</v>
      </c>
      <c r="G24" s="101">
        <f t="shared" si="0"/>
        <v>595.06226115278309</v>
      </c>
      <c r="H24" s="101">
        <f t="shared" si="0"/>
        <v>86.94900062247541</v>
      </c>
      <c r="I24" s="102">
        <f t="shared" si="1"/>
        <v>14.611748433522509</v>
      </c>
      <c r="K24" s="1">
        <v>125.49050946666667</v>
      </c>
      <c r="L24" s="1">
        <v>3.0463706327880278</v>
      </c>
      <c r="M24" s="1">
        <v>2.4275705356007165</v>
      </c>
      <c r="N24" s="101">
        <f t="shared" si="2"/>
        <v>825.70410229416143</v>
      </c>
      <c r="O24" s="101">
        <f t="shared" si="2"/>
        <v>20.044549498539464</v>
      </c>
      <c r="P24" s="102">
        <f t="shared" si="3"/>
        <v>2.4275705356007165</v>
      </c>
    </row>
    <row r="25" spans="2:27" x14ac:dyDescent="0.35">
      <c r="B25" s="192"/>
      <c r="C25" s="87" t="s">
        <v>63</v>
      </c>
      <c r="D25" s="1">
        <v>841.17482516666666</v>
      </c>
      <c r="E25" s="1">
        <v>65.694358199866059</v>
      </c>
      <c r="F25" s="1">
        <v>7.8098340837589459</v>
      </c>
      <c r="G25" s="101">
        <f t="shared" si="0"/>
        <v>5534.773162038864</v>
      </c>
      <c r="H25" s="101">
        <f t="shared" si="0"/>
        <v>432.25660086765402</v>
      </c>
      <c r="I25" s="102">
        <f t="shared" si="1"/>
        <v>7.8098340837589468</v>
      </c>
      <c r="K25" s="1">
        <v>1025.2147850000001</v>
      </c>
      <c r="L25" s="1">
        <v>27.172230042565378</v>
      </c>
      <c r="M25" s="1">
        <v>2.6503938921018757</v>
      </c>
      <c r="N25" s="101">
        <f t="shared" si="2"/>
        <v>6745.721706803527</v>
      </c>
      <c r="O25" s="101">
        <f t="shared" si="2"/>
        <v>178.78819609531106</v>
      </c>
      <c r="P25" s="102">
        <f t="shared" si="3"/>
        <v>2.6503938921018757</v>
      </c>
    </row>
    <row r="26" spans="2:27" x14ac:dyDescent="0.35">
      <c r="B26" s="192"/>
      <c r="C26" s="87" t="s">
        <v>65</v>
      </c>
      <c r="D26" s="1">
        <v>595.32467533333329</v>
      </c>
      <c r="E26" s="1">
        <v>29.196812416673072</v>
      </c>
      <c r="F26" s="1">
        <v>4.9043511257659924</v>
      </c>
      <c r="G26" s="101">
        <f t="shared" si="0"/>
        <v>3917.1251173400005</v>
      </c>
      <c r="H26" s="101">
        <f t="shared" si="0"/>
        <v>192.10956978992675</v>
      </c>
      <c r="I26" s="102">
        <f t="shared" si="1"/>
        <v>4.9043511257659915</v>
      </c>
      <c r="K26" s="1">
        <v>1556.8591406666667</v>
      </c>
      <c r="L26" s="1">
        <v>30.779873965996078</v>
      </c>
      <c r="M26" s="1">
        <v>1.9770493785851266</v>
      </c>
      <c r="N26" s="101">
        <f t="shared" si="2"/>
        <v>10243.842220467604</v>
      </c>
      <c r="O26" s="101">
        <f t="shared" si="2"/>
        <v>202.52581896299563</v>
      </c>
      <c r="P26" s="102">
        <f t="shared" si="3"/>
        <v>1.9770493785851269</v>
      </c>
    </row>
    <row r="29" spans="2:27" ht="33.75" customHeight="1" x14ac:dyDescent="0.35"/>
    <row r="30" spans="2:27" x14ac:dyDescent="0.35">
      <c r="B30" s="98"/>
      <c r="C30" s="98"/>
      <c r="H30" s="100"/>
    </row>
    <row r="31" spans="2:27" x14ac:dyDescent="0.35">
      <c r="B31" s="192"/>
      <c r="C31" s="100"/>
      <c r="H31" s="87"/>
    </row>
    <row r="32" spans="2:27" x14ac:dyDescent="0.35">
      <c r="B32" s="192"/>
      <c r="C32" s="87"/>
      <c r="H32" s="87"/>
    </row>
    <row r="33" spans="2:8" x14ac:dyDescent="0.35">
      <c r="B33" s="192"/>
      <c r="C33" s="87"/>
      <c r="H33" s="87"/>
    </row>
    <row r="34" spans="2:8" x14ac:dyDescent="0.35">
      <c r="B34" s="192"/>
      <c r="C34" s="87"/>
      <c r="H34" s="87"/>
    </row>
    <row r="35" spans="2:8" x14ac:dyDescent="0.35">
      <c r="B35" s="192"/>
      <c r="C35" s="87"/>
      <c r="H35" s="87"/>
    </row>
    <row r="36" spans="2:8" x14ac:dyDescent="0.35">
      <c r="B36" s="192"/>
      <c r="C36" s="87"/>
      <c r="H36" s="87"/>
    </row>
    <row r="37" spans="2:8" x14ac:dyDescent="0.35">
      <c r="B37" s="192"/>
      <c r="C37" s="87"/>
      <c r="H37" s="87"/>
    </row>
    <row r="38" spans="2:8" x14ac:dyDescent="0.35">
      <c r="B38" s="192"/>
      <c r="C38" s="87"/>
      <c r="H38" s="87"/>
    </row>
    <row r="39" spans="2:8" x14ac:dyDescent="0.35">
      <c r="B39" s="192"/>
      <c r="C39" s="87"/>
      <c r="H39" s="100"/>
    </row>
    <row r="40" spans="2:8" x14ac:dyDescent="0.35">
      <c r="B40" s="192"/>
      <c r="C40" s="100"/>
      <c r="H40" s="87"/>
    </row>
    <row r="41" spans="2:8" x14ac:dyDescent="0.35">
      <c r="B41" s="192"/>
      <c r="C41" s="87"/>
      <c r="H41" s="87"/>
    </row>
    <row r="42" spans="2:8" x14ac:dyDescent="0.35">
      <c r="B42" s="192"/>
      <c r="C42" s="87"/>
      <c r="H42" s="87"/>
    </row>
    <row r="43" spans="2:8" x14ac:dyDescent="0.35">
      <c r="B43" s="192"/>
      <c r="C43" s="87"/>
      <c r="H43" s="87"/>
    </row>
    <row r="44" spans="2:8" x14ac:dyDescent="0.35">
      <c r="B44" s="192"/>
      <c r="C44" s="87"/>
      <c r="H44" s="87"/>
    </row>
    <row r="45" spans="2:8" x14ac:dyDescent="0.35">
      <c r="B45" s="192"/>
      <c r="C45" s="87"/>
      <c r="H45" s="87"/>
    </row>
    <row r="46" spans="2:8" x14ac:dyDescent="0.35">
      <c r="B46" s="192"/>
      <c r="C46" s="87"/>
      <c r="H46" s="87"/>
    </row>
    <row r="47" spans="2:8" x14ac:dyDescent="0.35">
      <c r="B47" s="192"/>
      <c r="C47" s="87"/>
      <c r="H47" s="87"/>
    </row>
    <row r="48" spans="2:8" x14ac:dyDescent="0.35">
      <c r="B48" s="192"/>
      <c r="C48" s="87"/>
    </row>
  </sheetData>
  <mergeCells count="10">
    <mergeCell ref="B9:B17"/>
    <mergeCell ref="B18:B26"/>
    <mergeCell ref="B31:B39"/>
    <mergeCell ref="B40:B48"/>
    <mergeCell ref="D6:I6"/>
    <mergeCell ref="K6:P6"/>
    <mergeCell ref="D7:F7"/>
    <mergeCell ref="G7:I7"/>
    <mergeCell ref="K7:M7"/>
    <mergeCell ref="N7:P7"/>
  </mergeCells>
  <conditionalFormatting sqref="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4"/>
  <sheetViews>
    <sheetView tabSelected="1" topLeftCell="D1" zoomScale="83" workbookViewId="0">
      <selection activeCell="F1" sqref="F1"/>
    </sheetView>
  </sheetViews>
  <sheetFormatPr defaultColWidth="8.81640625" defaultRowHeight="14.5" x14ac:dyDescent="0.35"/>
  <cols>
    <col min="1" max="1" width="82.453125" style="135" bestFit="1" customWidth="1"/>
    <col min="2" max="2" width="68" style="135" bestFit="1" customWidth="1"/>
    <col min="3" max="3" width="42.453125" style="135" bestFit="1" customWidth="1"/>
    <col min="4" max="4" width="16.453125" style="135" customWidth="1"/>
    <col min="5" max="5" width="12.36328125" style="135" bestFit="1" customWidth="1"/>
    <col min="6" max="6" width="22.81640625" style="135" bestFit="1" customWidth="1"/>
    <col min="7" max="7" width="22" style="135" bestFit="1" customWidth="1"/>
    <col min="8" max="8" width="14.36328125" style="135" customWidth="1"/>
    <col min="9" max="9" width="22.6328125" style="135" bestFit="1" customWidth="1"/>
    <col min="10" max="10" width="22" style="135" bestFit="1" customWidth="1"/>
    <col min="11" max="11" width="14.36328125" style="135" customWidth="1"/>
    <col min="12" max="12" width="23.26953125" style="135" bestFit="1" customWidth="1"/>
    <col min="13" max="13" width="28.6328125" style="135" bestFit="1" customWidth="1"/>
    <col min="14" max="31" width="8.81640625" style="135"/>
    <col min="32" max="32" width="14.6328125" style="135" bestFit="1" customWidth="1"/>
    <col min="33" max="33" width="22.6328125" style="135" bestFit="1" customWidth="1"/>
    <col min="34" max="34" width="25" style="135" bestFit="1" customWidth="1"/>
    <col min="35" max="35" width="22.36328125" style="135" bestFit="1" customWidth="1"/>
    <col min="36" max="36" width="25" style="135" bestFit="1" customWidth="1"/>
    <col min="37" max="37" width="20.453125" style="135" bestFit="1" customWidth="1"/>
    <col min="38" max="38" width="24.453125" style="135" bestFit="1" customWidth="1"/>
    <col min="39" max="16384" width="8.81640625" style="135"/>
  </cols>
  <sheetData>
    <row r="1" spans="1:14" ht="43.5" x14ac:dyDescent="0.35">
      <c r="A1" s="136" t="s">
        <v>287</v>
      </c>
      <c r="B1" s="137" t="s">
        <v>37</v>
      </c>
      <c r="C1" s="138" t="s">
        <v>288</v>
      </c>
      <c r="D1" s="139" t="s">
        <v>289</v>
      </c>
      <c r="E1" s="140" t="s">
        <v>35</v>
      </c>
      <c r="F1" s="141" t="s">
        <v>1117</v>
      </c>
      <c r="G1" s="141" t="s">
        <v>1118</v>
      </c>
      <c r="H1" s="142" t="s">
        <v>1092</v>
      </c>
      <c r="I1" s="141" t="s">
        <v>290</v>
      </c>
      <c r="J1" s="141" t="s">
        <v>41</v>
      </c>
      <c r="K1" s="143" t="s">
        <v>1093</v>
      </c>
      <c r="L1" s="137" t="s">
        <v>291</v>
      </c>
      <c r="M1" s="144" t="s">
        <v>292</v>
      </c>
      <c r="N1" s="145"/>
    </row>
    <row r="2" spans="1:14" x14ac:dyDescent="0.35">
      <c r="A2" s="146" t="s">
        <v>46</v>
      </c>
      <c r="B2" s="147"/>
      <c r="C2" s="147"/>
      <c r="D2" s="148" t="s">
        <v>767</v>
      </c>
      <c r="E2" s="148" t="s">
        <v>7</v>
      </c>
      <c r="F2" s="149">
        <v>5.3883285296575991</v>
      </c>
      <c r="G2" s="149">
        <v>10.367461430595231</v>
      </c>
      <c r="H2" s="177">
        <f t="shared" ref="H2:H64" si="0">G2-F2</f>
        <v>4.9791329009376319</v>
      </c>
      <c r="I2" s="149">
        <v>3.4811015124407581</v>
      </c>
      <c r="J2" s="149">
        <v>6.5386904766756428</v>
      </c>
      <c r="K2" s="177">
        <f t="shared" ref="K2:K64" si="1">J2-I2</f>
        <v>3.0575889642348848</v>
      </c>
      <c r="L2" s="150">
        <v>-1.9072270172168411</v>
      </c>
      <c r="M2" s="151">
        <v>4.9791329009376319</v>
      </c>
      <c r="N2" s="152"/>
    </row>
    <row r="3" spans="1:14" x14ac:dyDescent="0.35">
      <c r="A3" s="146" t="s">
        <v>958</v>
      </c>
      <c r="B3" s="147"/>
      <c r="C3" s="147"/>
      <c r="D3" s="148" t="s">
        <v>510</v>
      </c>
      <c r="E3" s="148" t="s">
        <v>959</v>
      </c>
      <c r="F3" s="149">
        <v>0.44092219016709017</v>
      </c>
      <c r="G3" s="149">
        <v>2.1037868163522749E-2</v>
      </c>
      <c r="H3" s="177">
        <f t="shared" si="0"/>
        <v>-0.4198843220035674</v>
      </c>
      <c r="I3" s="149">
        <v>0.40820734349278437</v>
      </c>
      <c r="J3" s="149">
        <v>4.7619047615511091E-2</v>
      </c>
      <c r="K3" s="177">
        <f t="shared" si="1"/>
        <v>-0.36058829587727326</v>
      </c>
      <c r="L3" s="149">
        <v>-3.2714846674305798E-2</v>
      </c>
      <c r="M3" s="153">
        <v>-0.4198843220035674</v>
      </c>
      <c r="N3" s="152"/>
    </row>
    <row r="4" spans="1:14" x14ac:dyDescent="0.35">
      <c r="A4" s="146" t="s">
        <v>577</v>
      </c>
      <c r="B4" s="147"/>
      <c r="C4" s="147"/>
      <c r="D4" s="148" t="s">
        <v>571</v>
      </c>
      <c r="E4" s="148" t="s">
        <v>284</v>
      </c>
      <c r="F4" s="149">
        <v>1.5237752155342297</v>
      </c>
      <c r="G4" s="149">
        <v>0.87517531559894657</v>
      </c>
      <c r="H4" s="177">
        <f t="shared" si="0"/>
        <v>-0.64859989993528311</v>
      </c>
      <c r="I4" s="149">
        <v>1.394708423362147</v>
      </c>
      <c r="J4" s="149">
        <v>0.76488095234006126</v>
      </c>
      <c r="K4" s="177">
        <f t="shared" si="1"/>
        <v>-0.62982747102208569</v>
      </c>
      <c r="L4" s="149">
        <v>-0.12906679217208272</v>
      </c>
      <c r="M4" s="153">
        <v>-0.64859989993528311</v>
      </c>
      <c r="N4" s="152"/>
    </row>
    <row r="5" spans="1:14" x14ac:dyDescent="0.35">
      <c r="A5" s="154" t="s">
        <v>475</v>
      </c>
      <c r="B5" s="155" t="s">
        <v>476</v>
      </c>
      <c r="C5" s="155"/>
      <c r="D5" s="156" t="s">
        <v>477</v>
      </c>
      <c r="E5" s="156" t="s">
        <v>478</v>
      </c>
      <c r="F5" s="157">
        <v>1.0115273774353497</v>
      </c>
      <c r="G5" s="157">
        <v>0.1809256662094455</v>
      </c>
      <c r="H5" s="177">
        <f t="shared" si="0"/>
        <v>-0.8306017112259042</v>
      </c>
      <c r="I5" s="157">
        <v>1.2991360694297009</v>
      </c>
      <c r="J5" s="157">
        <v>0.38988095239974013</v>
      </c>
      <c r="K5" s="177">
        <f t="shared" si="1"/>
        <v>-0.90925511702996076</v>
      </c>
      <c r="L5" s="157">
        <v>0.28760869199435124</v>
      </c>
      <c r="M5" s="158">
        <v>-0.8306017112259042</v>
      </c>
      <c r="N5" s="152"/>
    </row>
    <row r="6" spans="1:14" x14ac:dyDescent="0.35">
      <c r="A6" s="146" t="s">
        <v>985</v>
      </c>
      <c r="B6" s="147"/>
      <c r="C6" s="147"/>
      <c r="D6" s="148" t="s">
        <v>302</v>
      </c>
      <c r="E6" s="148" t="s">
        <v>986</v>
      </c>
      <c r="F6" s="149">
        <v>2.7255043223286717</v>
      </c>
      <c r="G6" s="149">
        <v>4.1318373061090305</v>
      </c>
      <c r="H6" s="177">
        <f t="shared" si="0"/>
        <v>1.4063329837803589</v>
      </c>
      <c r="I6" s="149">
        <v>2.2500000006496355</v>
      </c>
      <c r="J6" s="149">
        <v>3.556547619340487</v>
      </c>
      <c r="K6" s="177">
        <f t="shared" si="1"/>
        <v>1.3065476186908516</v>
      </c>
      <c r="L6" s="149">
        <v>-0.47550432167903622</v>
      </c>
      <c r="M6" s="153">
        <v>1.4063329837803589</v>
      </c>
      <c r="N6" s="152"/>
    </row>
    <row r="7" spans="1:14" x14ac:dyDescent="0.35">
      <c r="A7" s="146" t="s">
        <v>866</v>
      </c>
      <c r="B7" s="147"/>
      <c r="C7" s="147" t="s">
        <v>867</v>
      </c>
      <c r="D7" s="148" t="s">
        <v>868</v>
      </c>
      <c r="E7" s="148" t="s">
        <v>869</v>
      </c>
      <c r="F7" s="149">
        <v>1.3551873202966458</v>
      </c>
      <c r="G7" s="149">
        <v>0.1640953716804272</v>
      </c>
      <c r="H7" s="177">
        <f t="shared" si="0"/>
        <v>-1.1910919486162186</v>
      </c>
      <c r="I7" s="149">
        <v>0.42764578838389017</v>
      </c>
      <c r="J7" s="149">
        <v>-1.4880952381438651E-2</v>
      </c>
      <c r="K7" s="177">
        <f t="shared" si="1"/>
        <v>-0.44252674076532883</v>
      </c>
      <c r="L7" s="149">
        <v>-0.92754153191275557</v>
      </c>
      <c r="M7" s="153">
        <v>-1.1910919486162186</v>
      </c>
      <c r="N7" s="152"/>
    </row>
    <row r="8" spans="1:14" x14ac:dyDescent="0.35">
      <c r="A8" s="146" t="s">
        <v>1016</v>
      </c>
      <c r="B8" s="147"/>
      <c r="C8" s="147"/>
      <c r="D8" s="148" t="s">
        <v>531</v>
      </c>
      <c r="E8" s="148" t="s">
        <v>1017</v>
      </c>
      <c r="F8" s="149">
        <v>1.1304034581692084</v>
      </c>
      <c r="G8" s="149">
        <v>1.443197756065808</v>
      </c>
      <c r="H8" s="177">
        <f t="shared" si="0"/>
        <v>0.31279429789659963</v>
      </c>
      <c r="I8" s="149">
        <v>1.297516198906618</v>
      </c>
      <c r="J8" s="149">
        <v>1.0714285713489995</v>
      </c>
      <c r="K8" s="177">
        <f t="shared" si="1"/>
        <v>-0.22608762755761846</v>
      </c>
      <c r="L8" s="149">
        <v>0.16711274073740956</v>
      </c>
      <c r="M8" s="153">
        <v>0.31279429789659963</v>
      </c>
      <c r="N8" s="152"/>
    </row>
    <row r="9" spans="1:14" x14ac:dyDescent="0.35">
      <c r="A9" s="154" t="s">
        <v>395</v>
      </c>
      <c r="B9" s="155" t="s">
        <v>396</v>
      </c>
      <c r="C9" s="155"/>
      <c r="D9" s="156" t="s">
        <v>397</v>
      </c>
      <c r="E9" s="156" t="s">
        <v>398</v>
      </c>
      <c r="F9" s="157">
        <v>1.7961095098858662</v>
      </c>
      <c r="G9" s="157">
        <v>1.1907433379055452</v>
      </c>
      <c r="H9" s="177">
        <f t="shared" si="0"/>
        <v>-0.60536617198032094</v>
      </c>
      <c r="I9" s="157">
        <v>1.4011879054544787</v>
      </c>
      <c r="J9" s="157">
        <v>0.99702380952933523</v>
      </c>
      <c r="K9" s="177">
        <f t="shared" si="1"/>
        <v>-0.40416409592514346</v>
      </c>
      <c r="L9" s="157">
        <v>-0.39492160443138746</v>
      </c>
      <c r="M9" s="158">
        <v>-0.60536617198032094</v>
      </c>
      <c r="N9" s="152"/>
    </row>
    <row r="10" spans="1:14" x14ac:dyDescent="0.35">
      <c r="A10" s="146" t="s">
        <v>855</v>
      </c>
      <c r="B10" s="147"/>
      <c r="C10" s="147"/>
      <c r="D10" s="148" t="s">
        <v>502</v>
      </c>
      <c r="E10" s="148" t="s">
        <v>285</v>
      </c>
      <c r="F10" s="149">
        <v>1.0072046109115402</v>
      </c>
      <c r="G10" s="149">
        <v>0.97194950911830291</v>
      </c>
      <c r="H10" s="177">
        <f t="shared" si="0"/>
        <v>-3.525510179323732E-2</v>
      </c>
      <c r="I10" s="149">
        <v>0.72894168480235655</v>
      </c>
      <c r="J10" s="149">
        <v>0.84821428573086322</v>
      </c>
      <c r="K10" s="177">
        <f t="shared" si="1"/>
        <v>0.11927260092850667</v>
      </c>
      <c r="L10" s="149">
        <v>-0.27826292610918368</v>
      </c>
      <c r="M10" s="153">
        <v>-3.525510179323732E-2</v>
      </c>
      <c r="N10" s="152"/>
    </row>
    <row r="11" spans="1:14" x14ac:dyDescent="0.35">
      <c r="A11" s="146" t="s">
        <v>942</v>
      </c>
      <c r="B11" s="147"/>
      <c r="C11" s="147" t="s">
        <v>943</v>
      </c>
      <c r="D11" s="148" t="s">
        <v>464</v>
      </c>
      <c r="E11" s="148" t="s">
        <v>944</v>
      </c>
      <c r="F11" s="149">
        <v>1.4740633999903388</v>
      </c>
      <c r="G11" s="149">
        <v>1.3422159888467007</v>
      </c>
      <c r="H11" s="177">
        <f t="shared" si="0"/>
        <v>-0.13184741114363807</v>
      </c>
      <c r="I11" s="149">
        <v>1.3331533478158999</v>
      </c>
      <c r="J11" s="149">
        <v>1.2142857142591903</v>
      </c>
      <c r="K11" s="177">
        <f t="shared" si="1"/>
        <v>-0.1188676335567096</v>
      </c>
      <c r="L11" s="149">
        <v>-0.14091005217443886</v>
      </c>
      <c r="M11" s="153">
        <v>-0.13184741114363807</v>
      </c>
      <c r="N11" s="152"/>
    </row>
    <row r="12" spans="1:14" x14ac:dyDescent="0.35">
      <c r="A12" s="146" t="s">
        <v>859</v>
      </c>
      <c r="B12" s="147"/>
      <c r="C12" s="147" t="s">
        <v>860</v>
      </c>
      <c r="D12" s="148" t="s">
        <v>544</v>
      </c>
      <c r="E12" s="148" t="s">
        <v>861</v>
      </c>
      <c r="F12" s="149">
        <v>2.1138328529108623</v>
      </c>
      <c r="G12" s="149">
        <v>0.71528751748327746</v>
      </c>
      <c r="H12" s="177">
        <f t="shared" si="0"/>
        <v>-1.3985453354275847</v>
      </c>
      <c r="I12" s="149">
        <v>1.3201943844974171</v>
      </c>
      <c r="J12" s="149">
        <v>0.4880952380908174</v>
      </c>
      <c r="K12" s="177">
        <f t="shared" si="1"/>
        <v>-0.83209914640659965</v>
      </c>
      <c r="L12" s="149">
        <v>-0.79363846841344521</v>
      </c>
      <c r="M12" s="153">
        <v>-1.3985453354275847</v>
      </c>
      <c r="N12" s="152"/>
    </row>
    <row r="13" spans="1:14" x14ac:dyDescent="0.35">
      <c r="A13" s="146" t="s">
        <v>859</v>
      </c>
      <c r="B13" s="147"/>
      <c r="C13" s="147" t="s">
        <v>862</v>
      </c>
      <c r="D13" s="148" t="s">
        <v>630</v>
      </c>
      <c r="E13" s="148" t="s">
        <v>863</v>
      </c>
      <c r="F13" s="149">
        <v>3.5273775213367213</v>
      </c>
      <c r="G13" s="149">
        <v>6.2314165505614616</v>
      </c>
      <c r="H13" s="177">
        <f t="shared" si="0"/>
        <v>2.7040390292247403</v>
      </c>
      <c r="I13" s="149">
        <v>3.0323974087292971</v>
      </c>
      <c r="J13" s="149">
        <v>5.3839285712992666</v>
      </c>
      <c r="K13" s="177">
        <f t="shared" si="1"/>
        <v>2.3515311625699695</v>
      </c>
      <c r="L13" s="149">
        <v>-0.49498011260742425</v>
      </c>
      <c r="M13" s="153">
        <v>2.7040390292247403</v>
      </c>
      <c r="N13" s="152"/>
    </row>
    <row r="14" spans="1:14" x14ac:dyDescent="0.35">
      <c r="A14" s="146" t="s">
        <v>415</v>
      </c>
      <c r="B14" s="147"/>
      <c r="C14" s="147" t="s">
        <v>1038</v>
      </c>
      <c r="D14" s="148" t="s">
        <v>528</v>
      </c>
      <c r="E14" s="148" t="s">
        <v>1039</v>
      </c>
      <c r="F14" s="149">
        <v>3.5511527379689038</v>
      </c>
      <c r="G14" s="149">
        <v>6.4039270679764764</v>
      </c>
      <c r="H14" s="177">
        <f t="shared" si="0"/>
        <v>2.8527743300075725</v>
      </c>
      <c r="I14" s="149">
        <v>3.2348812102557694</v>
      </c>
      <c r="J14" s="149">
        <v>5.5744047622705706</v>
      </c>
      <c r="K14" s="177">
        <f t="shared" si="1"/>
        <v>2.3395235520148012</v>
      </c>
      <c r="L14" s="149">
        <v>-0.31627152771313449</v>
      </c>
      <c r="M14" s="153">
        <v>2.8527743300075725</v>
      </c>
      <c r="N14" s="152"/>
    </row>
    <row r="15" spans="1:14" x14ac:dyDescent="0.35">
      <c r="A15" s="146" t="s">
        <v>339</v>
      </c>
      <c r="B15" s="147" t="s">
        <v>340</v>
      </c>
      <c r="C15" s="147" t="s">
        <v>341</v>
      </c>
      <c r="D15" s="148" t="s">
        <v>342</v>
      </c>
      <c r="E15" s="148" t="s">
        <v>343</v>
      </c>
      <c r="F15" s="149">
        <v>0.96181556189145878</v>
      </c>
      <c r="G15" s="149">
        <v>1.2496493688021071</v>
      </c>
      <c r="H15" s="177">
        <f t="shared" si="0"/>
        <v>0.2878338069106483</v>
      </c>
      <c r="I15" s="149">
        <v>1.548596112660855</v>
      </c>
      <c r="J15" s="149">
        <v>2.0982142850014553</v>
      </c>
      <c r="K15" s="177">
        <f t="shared" si="1"/>
        <v>0.5496181723406004</v>
      </c>
      <c r="L15" s="149">
        <v>0.58678055076939617</v>
      </c>
      <c r="M15" s="153">
        <v>0.2878338069106483</v>
      </c>
      <c r="N15" s="152"/>
    </row>
    <row r="16" spans="1:14" x14ac:dyDescent="0.35">
      <c r="A16" s="146" t="s">
        <v>3</v>
      </c>
      <c r="B16" s="147" t="s">
        <v>561</v>
      </c>
      <c r="C16" s="147" t="s">
        <v>562</v>
      </c>
      <c r="D16" s="148" t="s">
        <v>563</v>
      </c>
      <c r="E16" s="148" t="s">
        <v>564</v>
      </c>
      <c r="F16" s="149">
        <v>1.757204610362564</v>
      </c>
      <c r="G16" s="149">
        <v>1.619915848530505</v>
      </c>
      <c r="H16" s="177">
        <f t="shared" si="0"/>
        <v>-0.13728876183205907</v>
      </c>
      <c r="I16" s="149">
        <v>1.4935205183407587</v>
      </c>
      <c r="J16" s="149">
        <v>1.5119047618561348</v>
      </c>
      <c r="K16" s="177">
        <f t="shared" si="1"/>
        <v>1.8384243515376042E-2</v>
      </c>
      <c r="L16" s="149">
        <v>-0.26368409202180532</v>
      </c>
      <c r="M16" s="153">
        <v>-0.13728876183205907</v>
      </c>
      <c r="N16" s="152"/>
    </row>
    <row r="17" spans="1:14" x14ac:dyDescent="0.35">
      <c r="A17" s="154" t="s">
        <v>77</v>
      </c>
      <c r="B17" s="155"/>
      <c r="C17" s="155"/>
      <c r="D17" s="156" t="s">
        <v>473</v>
      </c>
      <c r="E17" s="156" t="s">
        <v>68</v>
      </c>
      <c r="F17" s="157">
        <v>1.3681556197525</v>
      </c>
      <c r="G17" s="157">
        <v>2.6297335207215791</v>
      </c>
      <c r="H17" s="177">
        <f t="shared" si="0"/>
        <v>1.2615779009690791</v>
      </c>
      <c r="I17" s="157">
        <v>1.3866090716129131</v>
      </c>
      <c r="J17" s="157">
        <v>1.6369047625789115</v>
      </c>
      <c r="K17" s="177">
        <f t="shared" si="1"/>
        <v>0.25029569096599835</v>
      </c>
      <c r="L17" s="157">
        <v>1.8453451860413139E-2</v>
      </c>
      <c r="M17" s="158">
        <v>1.2615779009690791</v>
      </c>
      <c r="N17" s="152"/>
    </row>
    <row r="18" spans="1:14" x14ac:dyDescent="0.35">
      <c r="A18" s="146" t="s">
        <v>922</v>
      </c>
      <c r="B18" s="147"/>
      <c r="C18" s="147"/>
      <c r="D18" s="148" t="s">
        <v>353</v>
      </c>
      <c r="E18" s="148" t="s">
        <v>923</v>
      </c>
      <c r="F18" s="149">
        <v>1.5994236311455685</v>
      </c>
      <c r="G18" s="149">
        <v>0.89200561017296254</v>
      </c>
      <c r="H18" s="177">
        <f t="shared" si="0"/>
        <v>-0.70741802097260598</v>
      </c>
      <c r="I18" s="149">
        <v>1.2991360694297009</v>
      </c>
      <c r="J18" s="149">
        <v>0.85416666661914453</v>
      </c>
      <c r="K18" s="177">
        <f t="shared" si="1"/>
        <v>-0.44496940281055641</v>
      </c>
      <c r="L18" s="149">
        <v>-0.30028756171586757</v>
      </c>
      <c r="M18" s="153">
        <v>-0.70741802097260598</v>
      </c>
      <c r="N18" s="152"/>
    </row>
    <row r="19" spans="1:14" x14ac:dyDescent="0.35">
      <c r="A19" s="154" t="s">
        <v>942</v>
      </c>
      <c r="B19" s="155"/>
      <c r="C19" s="155" t="s">
        <v>945</v>
      </c>
      <c r="D19" s="156" t="s">
        <v>368</v>
      </c>
      <c r="E19" s="156" t="s">
        <v>946</v>
      </c>
      <c r="F19" s="157">
        <v>0.95965417857176716</v>
      </c>
      <c r="G19" s="157">
        <v>0.97194950911830291</v>
      </c>
      <c r="H19" s="177">
        <f t="shared" si="0"/>
        <v>1.2295330546535754E-2</v>
      </c>
      <c r="I19" s="157">
        <v>1.3185745139743346</v>
      </c>
      <c r="J19" s="157">
        <v>1.342261904709962</v>
      </c>
      <c r="K19" s="177">
        <f t="shared" si="1"/>
        <v>2.3687390735627423E-2</v>
      </c>
      <c r="L19" s="157">
        <v>0.3589203354025674</v>
      </c>
      <c r="M19" s="158">
        <v>1.2295330546535754E-2</v>
      </c>
      <c r="N19" s="152"/>
    </row>
    <row r="20" spans="1:14" x14ac:dyDescent="0.35">
      <c r="A20" s="146" t="s">
        <v>884</v>
      </c>
      <c r="B20" s="147"/>
      <c r="C20" s="147" t="s">
        <v>885</v>
      </c>
      <c r="D20" s="148" t="s">
        <v>506</v>
      </c>
      <c r="E20" s="148" t="s">
        <v>886</v>
      </c>
      <c r="F20" s="149">
        <v>2.4358789628063895</v>
      </c>
      <c r="G20" s="149">
        <v>3.3955119210269515</v>
      </c>
      <c r="H20" s="177">
        <f t="shared" si="0"/>
        <v>0.95963295822056205</v>
      </c>
      <c r="I20" s="149">
        <v>1.7672786176857951</v>
      </c>
      <c r="J20" s="149">
        <v>2.4791666669440624</v>
      </c>
      <c r="K20" s="177">
        <f t="shared" si="1"/>
        <v>0.71188804925826732</v>
      </c>
      <c r="L20" s="149">
        <v>-0.66860034512059441</v>
      </c>
      <c r="M20" s="153">
        <v>0.95963295822056205</v>
      </c>
      <c r="N20" s="152"/>
    </row>
    <row r="21" spans="1:14" x14ac:dyDescent="0.35">
      <c r="A21" s="146" t="s">
        <v>864</v>
      </c>
      <c r="B21" s="147"/>
      <c r="C21" s="147"/>
      <c r="D21" s="148" t="s">
        <v>378</v>
      </c>
      <c r="E21" s="148" t="s">
        <v>865</v>
      </c>
      <c r="F21" s="149">
        <v>1.3638328528819688</v>
      </c>
      <c r="G21" s="149">
        <v>0.66900420768596902</v>
      </c>
      <c r="H21" s="177">
        <f t="shared" si="0"/>
        <v>-0.69482864519599974</v>
      </c>
      <c r="I21" s="149">
        <v>0.95086393121993484</v>
      </c>
      <c r="J21" s="149">
        <v>0.36607142852832719</v>
      </c>
      <c r="K21" s="177">
        <f t="shared" si="1"/>
        <v>-0.58479250269160765</v>
      </c>
      <c r="L21" s="149">
        <v>-0.41296892166203392</v>
      </c>
      <c r="M21" s="153">
        <v>-0.69482864519599974</v>
      </c>
      <c r="N21" s="152"/>
    </row>
    <row r="22" spans="1:14" x14ac:dyDescent="0.35">
      <c r="A22" s="146" t="s">
        <v>565</v>
      </c>
      <c r="B22" s="147" t="s">
        <v>566</v>
      </c>
      <c r="C22" s="147"/>
      <c r="D22" s="148" t="s">
        <v>567</v>
      </c>
      <c r="E22" s="148" t="s">
        <v>568</v>
      </c>
      <c r="F22" s="149">
        <v>1.3076368870322808</v>
      </c>
      <c r="G22" s="149">
        <v>1.3842917251692466</v>
      </c>
      <c r="H22" s="177">
        <f t="shared" si="0"/>
        <v>7.665483813696583E-2</v>
      </c>
      <c r="I22" s="149">
        <v>0.96544276506150029</v>
      </c>
      <c r="J22" s="149">
        <v>0.88392857137883907</v>
      </c>
      <c r="K22" s="177">
        <f t="shared" si="1"/>
        <v>-8.1514193682661218E-2</v>
      </c>
      <c r="L22" s="149">
        <v>-0.34219412197078047</v>
      </c>
      <c r="M22" s="153">
        <v>7.665483813696583E-2</v>
      </c>
      <c r="N22" s="152"/>
    </row>
    <row r="23" spans="1:14" x14ac:dyDescent="0.35">
      <c r="A23" s="146" t="s">
        <v>395</v>
      </c>
      <c r="B23" s="147"/>
      <c r="C23" s="147"/>
      <c r="D23" s="148" t="s">
        <v>338</v>
      </c>
      <c r="E23" s="148" t="s">
        <v>977</v>
      </c>
      <c r="F23" s="149">
        <v>1.9128242073000334</v>
      </c>
      <c r="G23" s="149">
        <v>1.3211781205729338</v>
      </c>
      <c r="H23" s="177">
        <f t="shared" si="0"/>
        <v>-0.59164608672709962</v>
      </c>
      <c r="I23" s="149">
        <v>1.2942764578604522</v>
      </c>
      <c r="J23" s="149">
        <v>0.77976190479948027</v>
      </c>
      <c r="K23" s="177">
        <f t="shared" si="1"/>
        <v>-0.51451455306097194</v>
      </c>
      <c r="L23" s="149">
        <v>-0.61854774943958124</v>
      </c>
      <c r="M23" s="153">
        <v>-0.59164608672709962</v>
      </c>
      <c r="N23" s="152"/>
    </row>
    <row r="24" spans="1:14" x14ac:dyDescent="0.35">
      <c r="A24" s="146" t="s">
        <v>884</v>
      </c>
      <c r="B24" s="147"/>
      <c r="C24" s="147" t="s">
        <v>887</v>
      </c>
      <c r="D24" s="148" t="s">
        <v>840</v>
      </c>
      <c r="E24" s="148" t="s">
        <v>888</v>
      </c>
      <c r="F24" s="149">
        <v>2.4726224777386863</v>
      </c>
      <c r="G24" s="149">
        <v>3.2187938296871961</v>
      </c>
      <c r="H24" s="177">
        <f t="shared" si="0"/>
        <v>0.74617135194850981</v>
      </c>
      <c r="I24" s="149">
        <v>1.7397408213919279</v>
      </c>
      <c r="J24" s="149">
        <v>2.5208333333211765</v>
      </c>
      <c r="K24" s="177">
        <f t="shared" si="1"/>
        <v>0.78109251192924867</v>
      </c>
      <c r="L24" s="149">
        <v>-0.73288165634675839</v>
      </c>
      <c r="M24" s="153">
        <v>0.74617135194850981</v>
      </c>
      <c r="N24" s="152"/>
    </row>
    <row r="25" spans="1:14" x14ac:dyDescent="0.35">
      <c r="A25" s="146" t="s">
        <v>3</v>
      </c>
      <c r="B25" s="147" t="s">
        <v>723</v>
      </c>
      <c r="C25" s="147"/>
      <c r="D25" s="148" t="s">
        <v>624</v>
      </c>
      <c r="E25" s="148" t="s">
        <v>724</v>
      </c>
      <c r="F25" s="149">
        <v>1.2471181554678017</v>
      </c>
      <c r="G25" s="149">
        <v>1.0855539972116752</v>
      </c>
      <c r="H25" s="177">
        <f t="shared" si="0"/>
        <v>-0.16156415825612647</v>
      </c>
      <c r="I25" s="149">
        <v>1.0415766735831322</v>
      </c>
      <c r="J25" s="149">
        <v>0.95535714283393436</v>
      </c>
      <c r="K25" s="177">
        <f t="shared" si="1"/>
        <v>-8.6219530749197859E-2</v>
      </c>
      <c r="L25" s="149">
        <v>-0.20554148188466947</v>
      </c>
      <c r="M25" s="153">
        <v>-0.16156415825612647</v>
      </c>
      <c r="N25" s="152"/>
    </row>
    <row r="26" spans="1:14" x14ac:dyDescent="0.35">
      <c r="A26" s="146" t="s">
        <v>466</v>
      </c>
      <c r="B26" s="147" t="s">
        <v>467</v>
      </c>
      <c r="C26" s="147" t="s">
        <v>468</v>
      </c>
      <c r="D26" s="148" t="s">
        <v>461</v>
      </c>
      <c r="E26" s="148" t="s">
        <v>469</v>
      </c>
      <c r="F26" s="149">
        <v>0.49927953887417376</v>
      </c>
      <c r="G26" s="149">
        <v>0.23141654988649568</v>
      </c>
      <c r="H26" s="177">
        <f t="shared" si="0"/>
        <v>-0.26786298898767807</v>
      </c>
      <c r="I26" s="149">
        <v>0.71274298069756237</v>
      </c>
      <c r="J26" s="149">
        <v>0.30357142864436931</v>
      </c>
      <c r="K26" s="177">
        <f t="shared" si="1"/>
        <v>-0.40917155205319305</v>
      </c>
      <c r="L26" s="149">
        <v>0.21346344182338861</v>
      </c>
      <c r="M26" s="153">
        <v>-0.26786298898767807</v>
      </c>
      <c r="N26" s="152"/>
    </row>
    <row r="27" spans="1:14" x14ac:dyDescent="0.35">
      <c r="A27" s="154" t="s">
        <v>722</v>
      </c>
      <c r="B27" s="155" t="s">
        <v>723</v>
      </c>
      <c r="C27" s="155"/>
      <c r="D27" s="156" t="s">
        <v>319</v>
      </c>
      <c r="E27" s="156" t="s">
        <v>286</v>
      </c>
      <c r="F27" s="157">
        <v>4.9711815555448215E-2</v>
      </c>
      <c r="G27" s="157">
        <v>6.7321178116073174E-2</v>
      </c>
      <c r="H27" s="177">
        <f t="shared" si="0"/>
        <v>1.760936256062496E-2</v>
      </c>
      <c r="I27" s="157">
        <v>4.2116630672464891E-2</v>
      </c>
      <c r="J27" s="157">
        <v>-5.357142856744998E-2</v>
      </c>
      <c r="K27" s="177">
        <f t="shared" si="1"/>
        <v>-9.5688059239914872E-2</v>
      </c>
      <c r="L27" s="157">
        <v>-7.5951848829833232E-3</v>
      </c>
      <c r="M27" s="158">
        <v>1.760936256062496E-2</v>
      </c>
      <c r="N27" s="152"/>
    </row>
    <row r="28" spans="1:14" x14ac:dyDescent="0.35">
      <c r="A28" s="146" t="s">
        <v>407</v>
      </c>
      <c r="B28" s="147" t="s">
        <v>408</v>
      </c>
      <c r="C28" s="147"/>
      <c r="D28" s="148" t="s">
        <v>409</v>
      </c>
      <c r="E28" s="148" t="s">
        <v>410</v>
      </c>
      <c r="F28" s="149">
        <v>0.94020172904126398</v>
      </c>
      <c r="G28" s="149">
        <v>1.2664796633761231</v>
      </c>
      <c r="H28" s="177">
        <f t="shared" si="0"/>
        <v>0.32627793433485908</v>
      </c>
      <c r="I28" s="149">
        <v>1.107991360698628</v>
      </c>
      <c r="J28" s="149">
        <v>1.5297619046801225</v>
      </c>
      <c r="K28" s="177">
        <f t="shared" si="1"/>
        <v>0.42177054398149449</v>
      </c>
      <c r="L28" s="149">
        <v>0.16778963165736405</v>
      </c>
      <c r="M28" s="153">
        <v>0.32627793433485908</v>
      </c>
      <c r="N28" s="152"/>
    </row>
    <row r="29" spans="1:14" x14ac:dyDescent="0.35">
      <c r="A29" s="154" t="s">
        <v>47</v>
      </c>
      <c r="B29" s="155"/>
      <c r="C29" s="155" t="s">
        <v>1044</v>
      </c>
      <c r="D29" s="156" t="s">
        <v>518</v>
      </c>
      <c r="E29" s="156" t="s">
        <v>4</v>
      </c>
      <c r="F29" s="157">
        <v>4.1195965409928803</v>
      </c>
      <c r="G29" s="157">
        <v>7.4347826097912479</v>
      </c>
      <c r="H29" s="177">
        <f t="shared" si="0"/>
        <v>3.3151860687983676</v>
      </c>
      <c r="I29" s="157">
        <v>3.4325054002129933</v>
      </c>
      <c r="J29" s="157">
        <v>6.3452380950214833</v>
      </c>
      <c r="K29" s="177">
        <f t="shared" si="1"/>
        <v>2.91273269480849</v>
      </c>
      <c r="L29" s="157">
        <v>-0.68709114077988698</v>
      </c>
      <c r="M29" s="158">
        <v>3.3151860687983676</v>
      </c>
      <c r="N29" s="152"/>
    </row>
    <row r="30" spans="1:14" x14ac:dyDescent="0.35">
      <c r="A30" s="146" t="s">
        <v>968</v>
      </c>
      <c r="B30" s="147"/>
      <c r="C30" s="147"/>
      <c r="D30" s="148" t="s">
        <v>333</v>
      </c>
      <c r="E30" s="148" t="s">
        <v>969</v>
      </c>
      <c r="F30" s="149">
        <v>2.1289625358019819</v>
      </c>
      <c r="G30" s="149">
        <v>0.84572230015066574</v>
      </c>
      <c r="H30" s="177">
        <f t="shared" si="0"/>
        <v>-1.2832402356513162</v>
      </c>
      <c r="I30" s="149">
        <v>1.4190064794760293</v>
      </c>
      <c r="J30" s="149">
        <v>0.54166666672192487</v>
      </c>
      <c r="K30" s="177">
        <f t="shared" si="1"/>
        <v>-0.87733981275410444</v>
      </c>
      <c r="L30" s="149">
        <v>-0.7099560563259526</v>
      </c>
      <c r="M30" s="153">
        <v>-1.2832402356513162</v>
      </c>
      <c r="N30" s="152"/>
    </row>
    <row r="31" spans="1:14" x14ac:dyDescent="0.35">
      <c r="A31" s="146" t="s">
        <v>482</v>
      </c>
      <c r="B31" s="147"/>
      <c r="C31" s="147"/>
      <c r="D31" s="148" t="s">
        <v>705</v>
      </c>
      <c r="E31" s="148" t="s">
        <v>915</v>
      </c>
      <c r="F31" s="149">
        <v>0.91210374634756808</v>
      </c>
      <c r="G31" s="149">
        <v>0.86255259472468171</v>
      </c>
      <c r="H31" s="177">
        <f t="shared" si="0"/>
        <v>-4.9551151622886369E-2</v>
      </c>
      <c r="I31" s="149">
        <v>0.93952483842453516</v>
      </c>
      <c r="J31" s="149">
        <v>0.96428571424592835</v>
      </c>
      <c r="K31" s="177">
        <f t="shared" si="1"/>
        <v>2.4760875821393191E-2</v>
      </c>
      <c r="L31" s="149">
        <v>2.742109207696708E-2</v>
      </c>
      <c r="M31" s="153">
        <v>-4.9551151622886369E-2</v>
      </c>
      <c r="N31" s="152"/>
    </row>
    <row r="32" spans="1:14" x14ac:dyDescent="0.35">
      <c r="A32" s="146" t="s">
        <v>928</v>
      </c>
      <c r="B32" s="147"/>
      <c r="C32" s="147" t="s">
        <v>929</v>
      </c>
      <c r="D32" s="148" t="s">
        <v>709</v>
      </c>
      <c r="E32" s="148" t="s">
        <v>930</v>
      </c>
      <c r="F32" s="149">
        <v>0.17723342944094236</v>
      </c>
      <c r="G32" s="149">
        <v>2.5245441793527442E-2</v>
      </c>
      <c r="H32" s="177">
        <f t="shared" si="0"/>
        <v>-0.15198798764741492</v>
      </c>
      <c r="I32" s="149">
        <v>0.21706263502156575</v>
      </c>
      <c r="J32" s="149">
        <v>4.1666666663572209E-2</v>
      </c>
      <c r="K32" s="177">
        <f t="shared" si="1"/>
        <v>-0.17539596835799354</v>
      </c>
      <c r="L32" s="149">
        <v>3.9829205580623389E-2</v>
      </c>
      <c r="M32" s="153">
        <v>-0.15198798764741492</v>
      </c>
      <c r="N32" s="152"/>
    </row>
    <row r="33" spans="1:14" x14ac:dyDescent="0.35">
      <c r="A33" s="154" t="s">
        <v>966</v>
      </c>
      <c r="B33" s="155"/>
      <c r="C33" s="155"/>
      <c r="D33" s="156" t="s">
        <v>699</v>
      </c>
      <c r="E33" s="156" t="s">
        <v>967</v>
      </c>
      <c r="F33" s="157">
        <v>0.80619596541628535</v>
      </c>
      <c r="G33" s="157">
        <v>0.63113604483818597</v>
      </c>
      <c r="H33" s="177">
        <f t="shared" si="0"/>
        <v>-0.17505992057809938</v>
      </c>
      <c r="I33" s="157">
        <v>1.2343412528372879</v>
      </c>
      <c r="J33" s="157">
        <v>0.83928571431886911</v>
      </c>
      <c r="K33" s="177">
        <f t="shared" si="1"/>
        <v>-0.39505553851841879</v>
      </c>
      <c r="L33" s="157">
        <v>0.42814528742100255</v>
      </c>
      <c r="M33" s="158">
        <v>-0.17505992057809938</v>
      </c>
      <c r="N33" s="152"/>
    </row>
    <row r="34" spans="1:14" x14ac:dyDescent="0.35">
      <c r="A34" s="146" t="s">
        <v>960</v>
      </c>
      <c r="B34" s="147"/>
      <c r="C34" s="147" t="s">
        <v>961</v>
      </c>
      <c r="D34" s="148" t="s">
        <v>470</v>
      </c>
      <c r="E34" s="148" t="s">
        <v>962</v>
      </c>
      <c r="F34" s="149">
        <v>0.41930835731689531</v>
      </c>
      <c r="G34" s="149">
        <v>9.6774193541855194E-2</v>
      </c>
      <c r="H34" s="177">
        <f t="shared" si="0"/>
        <v>-0.32253416377504013</v>
      </c>
      <c r="I34" s="149">
        <v>0.2948164147592251</v>
      </c>
      <c r="J34" s="149">
        <v>3.8690476187602768E-2</v>
      </c>
      <c r="K34" s="177">
        <f t="shared" si="1"/>
        <v>-0.25612593857162236</v>
      </c>
      <c r="L34" s="149">
        <v>-0.12449194255767021</v>
      </c>
      <c r="M34" s="153">
        <v>-0.32253416377504013</v>
      </c>
      <c r="N34" s="152"/>
    </row>
    <row r="35" spans="1:14" x14ac:dyDescent="0.35">
      <c r="A35" s="146" t="s">
        <v>1072</v>
      </c>
      <c r="B35" s="147"/>
      <c r="C35" s="147"/>
      <c r="D35" s="148" t="s">
        <v>424</v>
      </c>
      <c r="E35" s="148" t="s">
        <v>1073</v>
      </c>
      <c r="F35" s="149">
        <v>4.385446685038719</v>
      </c>
      <c r="G35" s="149">
        <v>7.5736325380582317</v>
      </c>
      <c r="H35" s="177">
        <f t="shared" si="0"/>
        <v>3.1881858530195126</v>
      </c>
      <c r="I35" s="149">
        <v>3.1214902814355923</v>
      </c>
      <c r="J35" s="149">
        <v>5.4494047615477941</v>
      </c>
      <c r="K35" s="177">
        <f t="shared" si="1"/>
        <v>2.3279144801122018</v>
      </c>
      <c r="L35" s="149">
        <v>-1.2639564036031268</v>
      </c>
      <c r="M35" s="153">
        <v>3.1881858530195126</v>
      </c>
      <c r="N35" s="152"/>
    </row>
    <row r="36" spans="1:14" x14ac:dyDescent="0.35">
      <c r="A36" s="146" t="s">
        <v>1067</v>
      </c>
      <c r="B36" s="147"/>
      <c r="C36" s="147"/>
      <c r="D36" s="148" t="s">
        <v>613</v>
      </c>
      <c r="E36" s="148" t="s">
        <v>1068</v>
      </c>
      <c r="F36" s="149">
        <v>3.99423631099339</v>
      </c>
      <c r="G36" s="149">
        <v>7.2201963531288378</v>
      </c>
      <c r="H36" s="177">
        <f t="shared" si="0"/>
        <v>3.2259600421354477</v>
      </c>
      <c r="I36" s="149">
        <v>3.1814254864587563</v>
      </c>
      <c r="J36" s="149">
        <v>5.8839285710075035</v>
      </c>
      <c r="K36" s="177">
        <f t="shared" si="1"/>
        <v>2.7025030845487472</v>
      </c>
      <c r="L36" s="149">
        <v>-0.81281082453463371</v>
      </c>
      <c r="M36" s="153">
        <v>3.2259600421354477</v>
      </c>
      <c r="N36" s="152"/>
    </row>
    <row r="37" spans="1:14" x14ac:dyDescent="0.35">
      <c r="A37" s="146" t="s">
        <v>485</v>
      </c>
      <c r="B37" s="147" t="s">
        <v>486</v>
      </c>
      <c r="C37" s="147"/>
      <c r="D37" s="148" t="s">
        <v>405</v>
      </c>
      <c r="E37" s="148" t="s">
        <v>487</v>
      </c>
      <c r="F37" s="149">
        <v>0.11887608073385879</v>
      </c>
      <c r="G37" s="149">
        <v>0.13884992986440092</v>
      </c>
      <c r="H37" s="177">
        <f t="shared" si="0"/>
        <v>1.9973849130542135E-2</v>
      </c>
      <c r="I37" s="149">
        <v>0.19600431969399509</v>
      </c>
      <c r="J37" s="149">
        <v>0.22916666666556149</v>
      </c>
      <c r="K37" s="177">
        <f t="shared" si="1"/>
        <v>3.3162346971566392E-2</v>
      </c>
      <c r="L37" s="149">
        <v>7.7128238960136306E-2</v>
      </c>
      <c r="M37" s="153">
        <v>1.9973849130542135E-2</v>
      </c>
      <c r="N37" s="152"/>
    </row>
    <row r="38" spans="1:14" x14ac:dyDescent="0.35">
      <c r="A38" s="146" t="s">
        <v>926</v>
      </c>
      <c r="B38" s="147"/>
      <c r="C38" s="147"/>
      <c r="D38" s="148" t="s">
        <v>323</v>
      </c>
      <c r="E38" s="148" t="s">
        <v>927</v>
      </c>
      <c r="F38" s="149">
        <v>1.8047550436269288</v>
      </c>
      <c r="G38" s="149">
        <v>1.5357643758854134</v>
      </c>
      <c r="H38" s="177">
        <f t="shared" si="0"/>
        <v>-0.26899066774151548</v>
      </c>
      <c r="I38" s="149">
        <v>2.2710583157173523</v>
      </c>
      <c r="J38" s="149">
        <v>2.1488095234271372</v>
      </c>
      <c r="K38" s="177">
        <f t="shared" si="1"/>
        <v>-0.12224879229021512</v>
      </c>
      <c r="L38" s="149">
        <v>0.46630327209042344</v>
      </c>
      <c r="M38" s="153">
        <v>-0.26899066774151548</v>
      </c>
      <c r="N38" s="152"/>
    </row>
    <row r="39" spans="1:14" x14ac:dyDescent="0.35">
      <c r="A39" s="146" t="s">
        <v>924</v>
      </c>
      <c r="B39" s="147"/>
      <c r="C39" s="147"/>
      <c r="D39" s="148" t="s">
        <v>621</v>
      </c>
      <c r="E39" s="148" t="s">
        <v>925</v>
      </c>
      <c r="F39" s="149">
        <v>2.9200288187894432</v>
      </c>
      <c r="G39" s="149">
        <v>4.6115007020309564</v>
      </c>
      <c r="H39" s="177">
        <f t="shared" si="0"/>
        <v>1.6914718832415132</v>
      </c>
      <c r="I39" s="149">
        <v>2.4362850978114601</v>
      </c>
      <c r="J39" s="149">
        <v>3.9880952381173409</v>
      </c>
      <c r="K39" s="177">
        <f t="shared" si="1"/>
        <v>1.5518101403058808</v>
      </c>
      <c r="L39" s="149">
        <v>-0.48374372097798313</v>
      </c>
      <c r="M39" s="153">
        <v>1.6914718832415132</v>
      </c>
      <c r="N39" s="152"/>
    </row>
    <row r="40" spans="1:14" x14ac:dyDescent="0.35">
      <c r="A40" s="146" t="s">
        <v>953</v>
      </c>
      <c r="B40" s="147"/>
      <c r="C40" s="147"/>
      <c r="D40" s="148" t="s">
        <v>360</v>
      </c>
      <c r="E40" s="148" t="s">
        <v>954</v>
      </c>
      <c r="F40" s="149">
        <v>0.81700288178359581</v>
      </c>
      <c r="G40" s="149">
        <v>1.005610098266335</v>
      </c>
      <c r="H40" s="177">
        <f t="shared" si="0"/>
        <v>0.18860721648273915</v>
      </c>
      <c r="I40" s="149">
        <v>1.2035637154972547</v>
      </c>
      <c r="J40" s="149">
        <v>1.5446428571395416</v>
      </c>
      <c r="K40" s="177">
        <f t="shared" si="1"/>
        <v>0.34107914164228692</v>
      </c>
      <c r="L40" s="149">
        <v>0.3865608337136589</v>
      </c>
      <c r="M40" s="153">
        <v>0.18860721648273915</v>
      </c>
      <c r="N40" s="152"/>
    </row>
    <row r="41" spans="1:14" x14ac:dyDescent="0.35">
      <c r="A41" s="146" t="s">
        <v>811</v>
      </c>
      <c r="B41" s="147"/>
      <c r="C41" s="147"/>
      <c r="D41" s="148" t="s">
        <v>372</v>
      </c>
      <c r="E41" s="148" t="s">
        <v>812</v>
      </c>
      <c r="F41" s="149">
        <v>0.24423631119564468</v>
      </c>
      <c r="G41" s="149">
        <v>0.31556802253158717</v>
      </c>
      <c r="H41" s="177">
        <f t="shared" si="0"/>
        <v>7.1331711335942488E-2</v>
      </c>
      <c r="I41" s="149">
        <v>0.1619870410479419</v>
      </c>
      <c r="J41" s="149">
        <v>0.25000000001326195</v>
      </c>
      <c r="K41" s="177">
        <f t="shared" si="1"/>
        <v>8.8012958965320048E-2</v>
      </c>
      <c r="L41" s="149">
        <v>-8.224927014770278E-2</v>
      </c>
      <c r="M41" s="153">
        <v>7.1331711335942488E-2</v>
      </c>
      <c r="N41" s="152"/>
    </row>
    <row r="42" spans="1:14" x14ac:dyDescent="0.35">
      <c r="A42" s="146" t="s">
        <v>1034</v>
      </c>
      <c r="B42" s="147"/>
      <c r="C42" s="147"/>
      <c r="D42" s="148" t="s">
        <v>541</v>
      </c>
      <c r="E42" s="148" t="s">
        <v>1035</v>
      </c>
      <c r="F42" s="149">
        <v>2.5612391928058797</v>
      </c>
      <c r="G42" s="149">
        <v>4.4137447410675037</v>
      </c>
      <c r="H42" s="177">
        <f t="shared" si="0"/>
        <v>1.8525055482616239</v>
      </c>
      <c r="I42" s="149">
        <v>3.1846652275049223</v>
      </c>
      <c r="J42" s="149">
        <v>5.8333333325818222</v>
      </c>
      <c r="K42" s="177">
        <f t="shared" si="1"/>
        <v>2.6486681050768999</v>
      </c>
      <c r="L42" s="149">
        <v>0.62342603469904256</v>
      </c>
      <c r="M42" s="153">
        <v>1.8525055482616239</v>
      </c>
      <c r="N42" s="152"/>
    </row>
    <row r="43" spans="1:14" x14ac:dyDescent="0.35">
      <c r="A43" s="146" t="s">
        <v>1027</v>
      </c>
      <c r="B43" s="147"/>
      <c r="C43" s="147"/>
      <c r="D43" s="148" t="s">
        <v>315</v>
      </c>
      <c r="E43" s="148" t="s">
        <v>1028</v>
      </c>
      <c r="F43" s="149">
        <v>2.0576368870611743</v>
      </c>
      <c r="G43" s="149">
        <v>3.4249649362502441</v>
      </c>
      <c r="H43" s="177">
        <f t="shared" si="0"/>
        <v>1.3673280491890698</v>
      </c>
      <c r="I43" s="149">
        <v>1.6879049681179974</v>
      </c>
      <c r="J43" s="149">
        <v>3.1994047612692929</v>
      </c>
      <c r="K43" s="177">
        <f t="shared" si="1"/>
        <v>1.5114997931512955</v>
      </c>
      <c r="L43" s="149">
        <v>-0.36973191894317692</v>
      </c>
      <c r="M43" s="153">
        <v>1.3673280491890698</v>
      </c>
      <c r="N43" s="152"/>
    </row>
    <row r="44" spans="1:14" x14ac:dyDescent="0.35">
      <c r="A44" s="146" t="s">
        <v>573</v>
      </c>
      <c r="B44" s="147" t="s">
        <v>574</v>
      </c>
      <c r="C44" s="147" t="s">
        <v>575</v>
      </c>
      <c r="D44" s="148" t="s">
        <v>514</v>
      </c>
      <c r="E44" s="148" t="s">
        <v>576</v>
      </c>
      <c r="F44" s="149">
        <v>1.6512968301247251</v>
      </c>
      <c r="G44" s="149">
        <v>2.3688639553868027</v>
      </c>
      <c r="H44" s="177">
        <f t="shared" si="0"/>
        <v>0.71756712526207767</v>
      </c>
      <c r="I44" s="149">
        <v>1.7267818580734453</v>
      </c>
      <c r="J44" s="149">
        <v>2.6488095231353741</v>
      </c>
      <c r="K44" s="177">
        <f t="shared" si="1"/>
        <v>0.92202766506192879</v>
      </c>
      <c r="L44" s="149">
        <v>7.5485027948720251E-2</v>
      </c>
      <c r="M44" s="153">
        <v>0.71756712526207767</v>
      </c>
      <c r="N44" s="152"/>
    </row>
    <row r="45" spans="1:14" x14ac:dyDescent="0.35">
      <c r="A45" s="146" t="s">
        <v>898</v>
      </c>
      <c r="B45" s="147"/>
      <c r="C45" s="147"/>
      <c r="D45" s="148" t="s">
        <v>386</v>
      </c>
      <c r="E45" s="148" t="s">
        <v>899</v>
      </c>
      <c r="F45" s="149">
        <v>0.74567723338951009</v>
      </c>
      <c r="G45" s="149">
        <v>0.92987377279575723</v>
      </c>
      <c r="H45" s="177">
        <f t="shared" si="0"/>
        <v>0.18419653940624714</v>
      </c>
      <c r="I45" s="149">
        <v>0.69330453571983841</v>
      </c>
      <c r="J45" s="149">
        <v>0.80357142851174967</v>
      </c>
      <c r="K45" s="177">
        <f t="shared" si="1"/>
        <v>0.11026689279191126</v>
      </c>
      <c r="L45" s="149">
        <v>-5.2372697669671675E-2</v>
      </c>
      <c r="M45" s="153">
        <v>0.18419653940624714</v>
      </c>
      <c r="N45" s="152"/>
    </row>
    <row r="46" spans="1:14" x14ac:dyDescent="0.35">
      <c r="A46" s="146" t="s">
        <v>747</v>
      </c>
      <c r="B46" s="147" t="s">
        <v>748</v>
      </c>
      <c r="C46" s="147"/>
      <c r="D46" s="148" t="s">
        <v>556</v>
      </c>
      <c r="E46" s="148" t="s">
        <v>749</v>
      </c>
      <c r="F46" s="149">
        <v>0.63976945245822747</v>
      </c>
      <c r="G46" s="149">
        <v>0.15568022439341922</v>
      </c>
      <c r="H46" s="177">
        <f t="shared" si="0"/>
        <v>-0.48408922806480825</v>
      </c>
      <c r="I46" s="149">
        <v>0.75647948178916846</v>
      </c>
      <c r="J46" s="149">
        <v>0.11607142857872264</v>
      </c>
      <c r="K46" s="177">
        <f t="shared" si="1"/>
        <v>-0.6404080532104458</v>
      </c>
      <c r="L46" s="149">
        <v>0.11671002933094099</v>
      </c>
      <c r="M46" s="153">
        <v>-0.48408922806480825</v>
      </c>
      <c r="N46" s="152"/>
    </row>
    <row r="47" spans="1:14" x14ac:dyDescent="0.35">
      <c r="A47" s="146" t="s">
        <v>48</v>
      </c>
      <c r="B47" s="147"/>
      <c r="C47" s="147" t="s">
        <v>993</v>
      </c>
      <c r="D47" s="148" t="s">
        <v>413</v>
      </c>
      <c r="E47" s="148" t="s">
        <v>994</v>
      </c>
      <c r="F47" s="149">
        <v>2.8573487026339586</v>
      </c>
      <c r="G47" s="149">
        <v>3.1346423556921743</v>
      </c>
      <c r="H47" s="177">
        <f t="shared" si="0"/>
        <v>0.27729365305821574</v>
      </c>
      <c r="I47" s="149">
        <v>2.1819654430110571</v>
      </c>
      <c r="J47" s="149">
        <v>2.2142857136756642</v>
      </c>
      <c r="K47" s="177">
        <f t="shared" si="1"/>
        <v>3.2320270664607076E-2</v>
      </c>
      <c r="L47" s="149">
        <v>-0.67538325962290147</v>
      </c>
      <c r="M47" s="153">
        <v>0.27729365305821574</v>
      </c>
      <c r="N47" s="152"/>
    </row>
    <row r="48" spans="1:14" x14ac:dyDescent="0.35">
      <c r="A48" s="146" t="s">
        <v>1089</v>
      </c>
      <c r="B48" s="147"/>
      <c r="C48" s="147" t="s">
        <v>1090</v>
      </c>
      <c r="D48" s="148" t="s">
        <v>420</v>
      </c>
      <c r="E48" s="148" t="s">
        <v>1091</v>
      </c>
      <c r="F48" s="149">
        <v>0.23775216135214361</v>
      </c>
      <c r="G48" s="149">
        <v>-1.2622720896763721E-2</v>
      </c>
      <c r="H48" s="177">
        <f t="shared" si="0"/>
        <v>-0.2503748822489073</v>
      </c>
      <c r="I48" s="149">
        <v>0.12634989205204189</v>
      </c>
      <c r="J48" s="149">
        <v>2.3809523807755546E-2</v>
      </c>
      <c r="K48" s="177">
        <f t="shared" si="1"/>
        <v>-0.10254036824428635</v>
      </c>
      <c r="L48" s="149">
        <v>-0.11140226930010172</v>
      </c>
      <c r="M48" s="153">
        <v>-0.2503748822489073</v>
      </c>
      <c r="N48" s="152"/>
    </row>
    <row r="49" spans="1:14" x14ac:dyDescent="0.35">
      <c r="A49" s="146" t="s">
        <v>1018</v>
      </c>
      <c r="B49" s="147"/>
      <c r="C49" s="147"/>
      <c r="D49" s="148" t="s">
        <v>355</v>
      </c>
      <c r="E49" s="163" t="s">
        <v>1019</v>
      </c>
      <c r="F49" s="149">
        <v>3.5965417866422635</v>
      </c>
      <c r="G49" s="149">
        <v>6.1093969134936685</v>
      </c>
      <c r="H49" s="177">
        <f t="shared" si="0"/>
        <v>2.512855126851405</v>
      </c>
      <c r="I49" s="149">
        <v>2.7505399567688462</v>
      </c>
      <c r="J49" s="149">
        <v>4.7053571433511507</v>
      </c>
      <c r="K49" s="177">
        <f t="shared" si="1"/>
        <v>1.9548171865823045</v>
      </c>
      <c r="L49" s="149">
        <v>-0.84600182987341732</v>
      </c>
      <c r="M49" s="153">
        <v>2.512855126851405</v>
      </c>
      <c r="N49" s="152"/>
    </row>
    <row r="50" spans="1:14" x14ac:dyDescent="0.35">
      <c r="A50" s="146" t="s">
        <v>1063</v>
      </c>
      <c r="B50" s="147"/>
      <c r="C50" s="147"/>
      <c r="D50" s="148" t="s">
        <v>551</v>
      </c>
      <c r="E50" s="163" t="s">
        <v>1064</v>
      </c>
      <c r="F50" s="149">
        <v>3.0929394808975585</v>
      </c>
      <c r="G50" s="149">
        <v>5.1584852739990623</v>
      </c>
      <c r="H50" s="177">
        <f t="shared" si="0"/>
        <v>2.0655457931015038</v>
      </c>
      <c r="I50" s="149">
        <v>2.4233261344929771</v>
      </c>
      <c r="J50" s="149">
        <v>4.1785714290886453</v>
      </c>
      <c r="K50" s="177">
        <f t="shared" si="1"/>
        <v>1.7552452945956682</v>
      </c>
      <c r="L50" s="149">
        <v>-0.66961334640458148</v>
      </c>
      <c r="M50" s="153">
        <v>2.0655457931015038</v>
      </c>
      <c r="N50" s="152"/>
    </row>
    <row r="51" spans="1:14" x14ac:dyDescent="0.35">
      <c r="A51" s="146" t="s">
        <v>906</v>
      </c>
      <c r="B51" s="147"/>
      <c r="C51" s="147" t="s">
        <v>907</v>
      </c>
      <c r="D51" s="148" t="s">
        <v>636</v>
      </c>
      <c r="E51" s="163" t="s">
        <v>908</v>
      </c>
      <c r="F51" s="149">
        <v>2.412103746174207</v>
      </c>
      <c r="G51" s="149">
        <v>3.765778401655302</v>
      </c>
      <c r="H51" s="177">
        <f t="shared" si="0"/>
        <v>1.353674655481095</v>
      </c>
      <c r="I51" s="149">
        <v>2.062095032964729</v>
      </c>
      <c r="J51" s="149">
        <v>3.2470238090121186</v>
      </c>
      <c r="K51" s="177">
        <f t="shared" si="1"/>
        <v>1.1849287760473897</v>
      </c>
      <c r="L51" s="149">
        <v>-0.35000871320947802</v>
      </c>
      <c r="M51" s="153">
        <v>1.353674655481095</v>
      </c>
      <c r="N51" s="152"/>
    </row>
    <row r="52" spans="1:14" x14ac:dyDescent="0.35">
      <c r="A52" s="146" t="s">
        <v>596</v>
      </c>
      <c r="B52" s="147" t="s">
        <v>597</v>
      </c>
      <c r="C52" s="147" t="s">
        <v>598</v>
      </c>
      <c r="D52" s="148" t="s">
        <v>599</v>
      </c>
      <c r="E52" s="163" t="s">
        <v>600</v>
      </c>
      <c r="F52" s="149">
        <v>1.8436599419944912</v>
      </c>
      <c r="G52" s="149">
        <v>2.280504909716925</v>
      </c>
      <c r="H52" s="177">
        <f t="shared" si="0"/>
        <v>0.43684496772243375</v>
      </c>
      <c r="I52" s="149">
        <v>1.046436285152381</v>
      </c>
      <c r="J52" s="149">
        <v>1.297619047649992</v>
      </c>
      <c r="K52" s="177">
        <f t="shared" si="1"/>
        <v>0.25118276249761107</v>
      </c>
      <c r="L52" s="149">
        <v>-0.79722365684211027</v>
      </c>
      <c r="M52" s="153">
        <v>0.43684496772243375</v>
      </c>
      <c r="N52" s="152"/>
    </row>
    <row r="53" spans="1:14" x14ac:dyDescent="0.35">
      <c r="A53" s="146" t="s">
        <v>1086</v>
      </c>
      <c r="B53" s="147"/>
      <c r="C53" s="147" t="s">
        <v>1087</v>
      </c>
      <c r="D53" s="148" t="s">
        <v>738</v>
      </c>
      <c r="E53" s="163" t="s">
        <v>1088</v>
      </c>
      <c r="F53" s="149">
        <v>0.80403458209659362</v>
      </c>
      <c r="G53" s="149">
        <v>0.2524544179352744</v>
      </c>
      <c r="H53" s="177">
        <f t="shared" si="0"/>
        <v>-0.55158016416131916</v>
      </c>
      <c r="I53" s="149">
        <v>0.36123110152824855</v>
      </c>
      <c r="J53" s="149">
        <v>7.142857142326664E-2</v>
      </c>
      <c r="K53" s="177">
        <f t="shared" si="1"/>
        <v>-0.28980253010498191</v>
      </c>
      <c r="L53" s="149">
        <v>-0.44280348056834506</v>
      </c>
      <c r="M53" s="153">
        <v>-0.55158016416131916</v>
      </c>
      <c r="N53" s="152"/>
    </row>
    <row r="54" spans="1:14" x14ac:dyDescent="0.35">
      <c r="A54" s="146" t="s">
        <v>3</v>
      </c>
      <c r="B54" s="147"/>
      <c r="C54" s="147" t="s">
        <v>934</v>
      </c>
      <c r="D54" s="148" t="s">
        <v>711</v>
      </c>
      <c r="E54" s="148" t="s">
        <v>935</v>
      </c>
      <c r="F54" s="149">
        <v>2.5936599420233849E-2</v>
      </c>
      <c r="G54" s="149">
        <v>0.14726507712891007</v>
      </c>
      <c r="H54" s="177">
        <f t="shared" si="0"/>
        <v>0.12132847770867622</v>
      </c>
      <c r="I54" s="149">
        <v>3.5637149030547211E-2</v>
      </c>
      <c r="J54" s="149">
        <v>-8.92857142790833E-2</v>
      </c>
      <c r="K54" s="177">
        <f t="shared" si="1"/>
        <v>-0.12492286330963051</v>
      </c>
      <c r="L54" s="149">
        <v>9.7005496103133616E-3</v>
      </c>
      <c r="M54" s="153">
        <v>0.12132847770867622</v>
      </c>
      <c r="N54" s="152"/>
    </row>
    <row r="55" spans="1:14" x14ac:dyDescent="0.35">
      <c r="A55" s="146" t="s">
        <v>978</v>
      </c>
      <c r="B55" s="147"/>
      <c r="C55" s="147" t="s">
        <v>979</v>
      </c>
      <c r="D55" s="148" t="s">
        <v>559</v>
      </c>
      <c r="E55" s="148" t="s">
        <v>980</v>
      </c>
      <c r="F55" s="149">
        <v>2.0900576362786798</v>
      </c>
      <c r="G55" s="149">
        <v>2.24684431966894</v>
      </c>
      <c r="H55" s="177">
        <f t="shared" si="0"/>
        <v>0.15678668339026025</v>
      </c>
      <c r="I55" s="149">
        <v>1.2424406045865217</v>
      </c>
      <c r="J55" s="149">
        <v>1.2232142856711843</v>
      </c>
      <c r="K55" s="177">
        <f t="shared" si="1"/>
        <v>-1.9226318915337437E-2</v>
      </c>
      <c r="L55" s="149">
        <v>-0.84761703169215807</v>
      </c>
      <c r="M55" s="153">
        <v>0.15678668339026025</v>
      </c>
      <c r="N55" s="152"/>
    </row>
    <row r="56" spans="1:14" x14ac:dyDescent="0.35">
      <c r="A56" s="146" t="s">
        <v>415</v>
      </c>
      <c r="B56" s="147"/>
      <c r="C56" s="147" t="s">
        <v>1038</v>
      </c>
      <c r="D56" s="148" t="s">
        <v>829</v>
      </c>
      <c r="E56" s="148" t="s">
        <v>1040</v>
      </c>
      <c r="F56" s="149">
        <v>5.0122478385033888</v>
      </c>
      <c r="G56" s="149">
        <v>8.1248246839510774</v>
      </c>
      <c r="H56" s="177">
        <f t="shared" si="0"/>
        <v>3.1125768454476885</v>
      </c>
      <c r="I56" s="149">
        <v>3.3871490281652141</v>
      </c>
      <c r="J56" s="149">
        <v>6.2113095238415728</v>
      </c>
      <c r="K56" s="177">
        <f t="shared" si="1"/>
        <v>2.8241604956763586</v>
      </c>
      <c r="L56" s="149">
        <v>-1.6250988103381747</v>
      </c>
      <c r="M56" s="153">
        <v>3.1125768454476885</v>
      </c>
      <c r="N56" s="152"/>
    </row>
    <row r="57" spans="1:14" x14ac:dyDescent="0.35">
      <c r="A57" s="146" t="s">
        <v>916</v>
      </c>
      <c r="B57" s="147"/>
      <c r="C57" s="147"/>
      <c r="D57" s="148" t="s">
        <v>917</v>
      </c>
      <c r="E57" s="148" t="s">
        <v>918</v>
      </c>
      <c r="F57" s="149">
        <v>1.4524495679491618</v>
      </c>
      <c r="G57" s="149">
        <v>0.47545582042226797</v>
      </c>
      <c r="H57" s="177">
        <f t="shared" si="0"/>
        <v>-0.97699374752689383</v>
      </c>
      <c r="I57" s="149">
        <v>1.3137149032712663</v>
      </c>
      <c r="J57" s="149">
        <v>0.33035714288035128</v>
      </c>
      <c r="K57" s="177">
        <f t="shared" si="1"/>
        <v>-0.98335776039091494</v>
      </c>
      <c r="L57" s="149">
        <v>-0.13873466467789553</v>
      </c>
      <c r="M57" s="153">
        <v>-0.97699374752689383</v>
      </c>
      <c r="N57" s="152"/>
    </row>
    <row r="58" spans="1:14" x14ac:dyDescent="0.35">
      <c r="A58" s="146" t="s">
        <v>459</v>
      </c>
      <c r="B58" s="147"/>
      <c r="C58" s="147"/>
      <c r="D58" s="148" t="s">
        <v>780</v>
      </c>
      <c r="E58" s="148" t="s">
        <v>1062</v>
      </c>
      <c r="F58" s="149">
        <v>3.873198846708692</v>
      </c>
      <c r="G58" s="149">
        <v>5.9284712482291742</v>
      </c>
      <c r="H58" s="177">
        <f t="shared" si="0"/>
        <v>2.0552724015204822</v>
      </c>
      <c r="I58" s="149">
        <v>3.4778617713945921</v>
      </c>
      <c r="J58" s="149">
        <v>5.9761904758103004</v>
      </c>
      <c r="K58" s="177">
        <f t="shared" si="1"/>
        <v>2.4983287044157083</v>
      </c>
      <c r="L58" s="149">
        <v>-0.39533707531409989</v>
      </c>
      <c r="M58" s="153">
        <v>2.0552724015204822</v>
      </c>
      <c r="N58" s="152"/>
    </row>
    <row r="59" spans="1:14" x14ac:dyDescent="0.35">
      <c r="A59" s="146" t="s">
        <v>856</v>
      </c>
      <c r="B59" s="147"/>
      <c r="C59" s="147" t="s">
        <v>857</v>
      </c>
      <c r="D59" s="148" t="s">
        <v>720</v>
      </c>
      <c r="E59" s="148" t="s">
        <v>858</v>
      </c>
      <c r="F59" s="149">
        <v>4.5778097980642256</v>
      </c>
      <c r="G59" s="149">
        <v>7.4978962141625729</v>
      </c>
      <c r="H59" s="177">
        <f t="shared" si="0"/>
        <v>2.9200864160983473</v>
      </c>
      <c r="I59" s="149">
        <v>3.1781857454125908</v>
      </c>
      <c r="J59" s="149">
        <v>5.6369047618362416</v>
      </c>
      <c r="K59" s="177">
        <f t="shared" si="1"/>
        <v>2.4587190164236508</v>
      </c>
      <c r="L59" s="149">
        <v>-1.3996240526516348</v>
      </c>
      <c r="M59" s="153">
        <v>2.9200864160983473</v>
      </c>
      <c r="N59" s="152"/>
    </row>
    <row r="60" spans="1:14" x14ac:dyDescent="0.35">
      <c r="A60" s="154" t="s">
        <v>900</v>
      </c>
      <c r="B60" s="155"/>
      <c r="C60" s="155"/>
      <c r="D60" s="156" t="s">
        <v>393</v>
      </c>
      <c r="E60" s="156" t="s">
        <v>901</v>
      </c>
      <c r="F60" s="157">
        <v>2.5417867430442285</v>
      </c>
      <c r="G60" s="157">
        <v>3.5259467036943395</v>
      </c>
      <c r="H60" s="177">
        <f t="shared" si="0"/>
        <v>0.98415996065011102</v>
      </c>
      <c r="I60" s="157">
        <v>1.548596112660855</v>
      </c>
      <c r="J60" s="157">
        <v>2.1547619047928492</v>
      </c>
      <c r="K60" s="177">
        <f t="shared" si="1"/>
        <v>0.60616579213199429</v>
      </c>
      <c r="L60" s="157">
        <v>-0.99319063038337352</v>
      </c>
      <c r="M60" s="158">
        <v>0.98415996065011102</v>
      </c>
      <c r="N60" s="152"/>
    </row>
    <row r="61" spans="1:14" x14ac:dyDescent="0.35">
      <c r="A61" s="146" t="s">
        <v>573</v>
      </c>
      <c r="B61" s="147"/>
      <c r="C61" s="147"/>
      <c r="D61" s="148" t="s">
        <v>327</v>
      </c>
      <c r="E61" s="148" t="s">
        <v>972</v>
      </c>
      <c r="F61" s="149">
        <v>2.582853026002796</v>
      </c>
      <c r="G61" s="149">
        <v>3.6816269276602811</v>
      </c>
      <c r="H61" s="177">
        <f t="shared" si="0"/>
        <v>1.0987739016574851</v>
      </c>
      <c r="I61" s="149">
        <v>1.4773218148422911</v>
      </c>
      <c r="J61" s="149">
        <v>2.2857142852899028</v>
      </c>
      <c r="K61" s="177">
        <f t="shared" si="1"/>
        <v>0.80839247044761176</v>
      </c>
      <c r="L61" s="149">
        <v>-1.1055312111605049</v>
      </c>
      <c r="M61" s="153">
        <v>1.0987739016574851</v>
      </c>
      <c r="N61" s="152"/>
    </row>
    <row r="62" spans="1:14" x14ac:dyDescent="0.35">
      <c r="A62" s="146" t="s">
        <v>415</v>
      </c>
      <c r="B62" s="147" t="s">
        <v>434</v>
      </c>
      <c r="C62" s="147" t="s">
        <v>435</v>
      </c>
      <c r="D62" s="148" t="s">
        <v>432</v>
      </c>
      <c r="E62" s="148" t="s">
        <v>436</v>
      </c>
      <c r="F62" s="149">
        <v>4.3487031701064227</v>
      </c>
      <c r="G62" s="149">
        <v>7.4431977553908437</v>
      </c>
      <c r="H62" s="177">
        <f t="shared" si="0"/>
        <v>3.094494585284421</v>
      </c>
      <c r="I62" s="149">
        <v>3.5410367174639221</v>
      </c>
      <c r="J62" s="149">
        <v>6.2529761902186864</v>
      </c>
      <c r="K62" s="177">
        <f t="shared" si="1"/>
        <v>2.7119394727547643</v>
      </c>
      <c r="L62" s="149">
        <v>-0.80766645264250059</v>
      </c>
      <c r="M62" s="153">
        <v>3.094494585284421</v>
      </c>
      <c r="N62" s="152"/>
    </row>
    <row r="63" spans="1:14" x14ac:dyDescent="0.35">
      <c r="A63" s="146" t="s">
        <v>415</v>
      </c>
      <c r="B63" s="147" t="s">
        <v>434</v>
      </c>
      <c r="C63" s="147" t="s">
        <v>437</v>
      </c>
      <c r="D63" s="148" t="s">
        <v>438</v>
      </c>
      <c r="E63" s="148" t="s">
        <v>439</v>
      </c>
      <c r="F63" s="149">
        <v>-7.7809798260701543E-2</v>
      </c>
      <c r="G63" s="149">
        <v>3.3660589058036587E-2</v>
      </c>
      <c r="H63" s="177">
        <f t="shared" si="0"/>
        <v>0.11147038731873812</v>
      </c>
      <c r="I63" s="149">
        <v>8.0993520532632746E-3</v>
      </c>
      <c r="J63" s="149">
        <v>-5.357142856744998E-2</v>
      </c>
      <c r="K63" s="177">
        <f t="shared" si="1"/>
        <v>-6.1670780620713253E-2</v>
      </c>
      <c r="L63" s="149">
        <v>8.5909150313964816E-2</v>
      </c>
      <c r="M63" s="153">
        <v>0.11147038731873812</v>
      </c>
      <c r="N63" s="152"/>
    </row>
    <row r="64" spans="1:14" x14ac:dyDescent="0.35">
      <c r="A64" s="154" t="s">
        <v>894</v>
      </c>
      <c r="B64" s="155"/>
      <c r="C64" s="155"/>
      <c r="D64" s="156" t="s">
        <v>695</v>
      </c>
      <c r="E64" s="156" t="s">
        <v>895</v>
      </c>
      <c r="F64" s="157">
        <v>1.5129682995136411E-2</v>
      </c>
      <c r="G64" s="157">
        <v>2.1037868163522749E-2</v>
      </c>
      <c r="H64" s="177">
        <f t="shared" si="0"/>
        <v>5.9081851683863377E-3</v>
      </c>
      <c r="I64" s="157">
        <v>0.11663066951987092</v>
      </c>
      <c r="J64" s="157">
        <v>4.1666666663572209E-2</v>
      </c>
      <c r="K64" s="177">
        <f t="shared" si="1"/>
        <v>-7.49640028562987E-2</v>
      </c>
      <c r="L64" s="157">
        <v>0.10150098652473451</v>
      </c>
      <c r="M64" s="158">
        <v>5.9081851683863377E-3</v>
      </c>
      <c r="N64" s="152"/>
    </row>
    <row r="65" spans="1:14" x14ac:dyDescent="0.35">
      <c r="A65" s="146" t="s">
        <v>970</v>
      </c>
      <c r="B65" s="147"/>
      <c r="C65" s="147"/>
      <c r="D65" s="148" t="s">
        <v>311</v>
      </c>
      <c r="E65" s="148" t="s">
        <v>971</v>
      </c>
      <c r="F65" s="149">
        <v>0.9769452448981526</v>
      </c>
      <c r="G65" s="149">
        <v>0.32398316970610097</v>
      </c>
      <c r="H65" s="177">
        <f t="shared" ref="H65:H128" si="2">G65-F65</f>
        <v>-0.65296207519205163</v>
      </c>
      <c r="I65" s="149">
        <v>0.86663067008288852</v>
      </c>
      <c r="J65" s="149">
        <v>0.22023809525356752</v>
      </c>
      <c r="K65" s="177">
        <f t="shared" ref="K65:K128" si="3">J65-I65</f>
        <v>-0.646392574829321</v>
      </c>
      <c r="L65" s="149">
        <v>-0.11031457481526408</v>
      </c>
      <c r="M65" s="153">
        <v>-0.65296207519205163</v>
      </c>
      <c r="N65" s="152"/>
    </row>
    <row r="66" spans="1:14" x14ac:dyDescent="0.35">
      <c r="A66" s="146" t="s">
        <v>919</v>
      </c>
      <c r="B66" s="147"/>
      <c r="C66" s="147" t="s">
        <v>920</v>
      </c>
      <c r="D66" s="148" t="s">
        <v>616</v>
      </c>
      <c r="E66" s="148" t="s">
        <v>921</v>
      </c>
      <c r="F66" s="149">
        <v>0.76729106623970489</v>
      </c>
      <c r="G66" s="149">
        <v>5.8906030851564026E-2</v>
      </c>
      <c r="H66" s="177">
        <f t="shared" si="2"/>
        <v>-0.7083850353881409</v>
      </c>
      <c r="I66" s="149">
        <v>0.94114470894761804</v>
      </c>
      <c r="J66" s="149">
        <v>5.0595238091480539E-2</v>
      </c>
      <c r="K66" s="177">
        <f t="shared" si="3"/>
        <v>-0.89054947085613745</v>
      </c>
      <c r="L66" s="149">
        <v>0.17385364270791315</v>
      </c>
      <c r="M66" s="153">
        <v>-0.7083850353881409</v>
      </c>
      <c r="N66" s="152"/>
    </row>
    <row r="67" spans="1:14" x14ac:dyDescent="0.35">
      <c r="A67" s="146" t="s">
        <v>931</v>
      </c>
      <c r="B67" s="147"/>
      <c r="C67" s="147" t="s">
        <v>932</v>
      </c>
      <c r="D67" s="148" t="s">
        <v>308</v>
      </c>
      <c r="E67" s="148" t="s">
        <v>933</v>
      </c>
      <c r="F67" s="149">
        <v>7.7809798260701543E-2</v>
      </c>
      <c r="G67" s="149">
        <v>3.3660589058036587E-2</v>
      </c>
      <c r="H67" s="177">
        <f t="shared" si="2"/>
        <v>-4.4149209202664956E-2</v>
      </c>
      <c r="I67" s="149">
        <v>4.6976241903903149E-2</v>
      </c>
      <c r="J67" s="149">
        <v>-2.0833333331786105E-2</v>
      </c>
      <c r="K67" s="177">
        <f t="shared" si="3"/>
        <v>-6.7809575235689257E-2</v>
      </c>
      <c r="L67" s="149">
        <v>-3.0833556356798394E-2</v>
      </c>
      <c r="M67" s="153">
        <v>-4.4149209202664956E-2</v>
      </c>
      <c r="N67" s="152"/>
    </row>
    <row r="68" spans="1:14" x14ac:dyDescent="0.35">
      <c r="A68" s="146" t="s">
        <v>592</v>
      </c>
      <c r="B68" s="147" t="s">
        <v>593</v>
      </c>
      <c r="C68" s="147" t="s">
        <v>594</v>
      </c>
      <c r="D68" s="148" t="s">
        <v>428</v>
      </c>
      <c r="E68" s="148" t="s">
        <v>595</v>
      </c>
      <c r="F68" s="149">
        <v>2.3256484145422798</v>
      </c>
      <c r="G68" s="149">
        <v>4.0266479669900788</v>
      </c>
      <c r="H68" s="177">
        <f t="shared" si="2"/>
        <v>1.700999552447799</v>
      </c>
      <c r="I68" s="149">
        <v>3.1360691152771576</v>
      </c>
      <c r="J68" s="149">
        <v>5.4196428579021045</v>
      </c>
      <c r="K68" s="177">
        <f t="shared" si="3"/>
        <v>2.2835737426249469</v>
      </c>
      <c r="L68" s="149">
        <v>0.81042070073487782</v>
      </c>
      <c r="M68" s="153">
        <v>1.700999552447799</v>
      </c>
      <c r="N68" s="152"/>
    </row>
    <row r="69" spans="1:14" x14ac:dyDescent="0.35">
      <c r="A69" s="146" t="s">
        <v>906</v>
      </c>
      <c r="B69" s="147"/>
      <c r="C69" s="147" t="s">
        <v>909</v>
      </c>
      <c r="D69" s="148" t="s">
        <v>800</v>
      </c>
      <c r="E69" s="148" t="s">
        <v>910</v>
      </c>
      <c r="F69" s="149">
        <v>2.639048990696744</v>
      </c>
      <c r="G69" s="149">
        <v>4.0434782604391533</v>
      </c>
      <c r="H69" s="177">
        <f t="shared" si="2"/>
        <v>1.4044292697424092</v>
      </c>
      <c r="I69" s="149">
        <v>2.0734341257601283</v>
      </c>
      <c r="J69" s="149">
        <v>3.2857142862978117</v>
      </c>
      <c r="K69" s="177">
        <f t="shared" si="3"/>
        <v>1.2122801605376834</v>
      </c>
      <c r="L69" s="149">
        <v>-0.56561486493661572</v>
      </c>
      <c r="M69" s="153">
        <v>1.4044292697424092</v>
      </c>
      <c r="N69" s="152"/>
    </row>
    <row r="70" spans="1:14" x14ac:dyDescent="0.35">
      <c r="A70" s="146" t="s">
        <v>947</v>
      </c>
      <c r="B70" s="147"/>
      <c r="C70" s="147" t="s">
        <v>948</v>
      </c>
      <c r="D70" s="148" t="s">
        <v>346</v>
      </c>
      <c r="E70" s="148" t="s">
        <v>949</v>
      </c>
      <c r="F70" s="149">
        <v>0.95100864552414843</v>
      </c>
      <c r="G70" s="149">
        <v>0.60589060308965625</v>
      </c>
      <c r="H70" s="177">
        <f t="shared" si="2"/>
        <v>-0.34511804243449218</v>
      </c>
      <c r="I70" s="149">
        <v>0.79049676034860361</v>
      </c>
      <c r="J70" s="149">
        <v>0.40773809522372806</v>
      </c>
      <c r="K70" s="177">
        <f t="shared" si="3"/>
        <v>-0.38275866512487555</v>
      </c>
      <c r="L70" s="149">
        <v>-0.16051188517554482</v>
      </c>
      <c r="M70" s="153">
        <v>-0.34511804243449218</v>
      </c>
      <c r="N70" s="152"/>
    </row>
    <row r="71" spans="1:14" x14ac:dyDescent="0.35">
      <c r="A71" s="146" t="s">
        <v>725</v>
      </c>
      <c r="B71" s="147" t="s">
        <v>723</v>
      </c>
      <c r="C71" s="147" t="s">
        <v>726</v>
      </c>
      <c r="D71" s="148" t="s">
        <v>727</v>
      </c>
      <c r="E71" s="148" t="s">
        <v>728</v>
      </c>
      <c r="F71" s="149">
        <v>1.2298270891414163</v>
      </c>
      <c r="G71" s="149">
        <v>0.23562412336125846</v>
      </c>
      <c r="H71" s="177">
        <f t="shared" si="2"/>
        <v>-0.99420296578015777</v>
      </c>
      <c r="I71" s="149">
        <v>0.89740820742292171</v>
      </c>
      <c r="J71" s="149">
        <v>1.4880952381438651E-2</v>
      </c>
      <c r="K71" s="177">
        <f t="shared" si="3"/>
        <v>-0.88252725504148311</v>
      </c>
      <c r="L71" s="149">
        <v>-0.33241888171849454</v>
      </c>
      <c r="M71" s="153">
        <v>-0.99420296578015777</v>
      </c>
      <c r="N71" s="152"/>
    </row>
    <row r="72" spans="1:14" x14ac:dyDescent="0.35">
      <c r="A72" s="146" t="s">
        <v>987</v>
      </c>
      <c r="B72" s="147"/>
      <c r="C72" s="147"/>
      <c r="D72" s="148" t="s">
        <v>305</v>
      </c>
      <c r="E72" s="148" t="s">
        <v>988</v>
      </c>
      <c r="F72" s="149">
        <v>2.4423631119564466</v>
      </c>
      <c r="G72" s="149">
        <v>3.6858345015850205</v>
      </c>
      <c r="H72" s="177">
        <f t="shared" si="2"/>
        <v>1.2434713896285738</v>
      </c>
      <c r="I72" s="149">
        <v>2.1576673868971747</v>
      </c>
      <c r="J72" s="149">
        <v>3.6398809520947148</v>
      </c>
      <c r="K72" s="177">
        <f t="shared" si="3"/>
        <v>1.4822135651975401</v>
      </c>
      <c r="L72" s="149">
        <v>-0.28469572505927188</v>
      </c>
      <c r="M72" s="153">
        <v>1.2434713896285738</v>
      </c>
      <c r="N72" s="152"/>
    </row>
    <row r="73" spans="1:14" x14ac:dyDescent="0.35">
      <c r="A73" s="146" t="s">
        <v>583</v>
      </c>
      <c r="B73" s="147" t="s">
        <v>584</v>
      </c>
      <c r="C73" s="147" t="s">
        <v>585</v>
      </c>
      <c r="D73" s="148" t="s">
        <v>350</v>
      </c>
      <c r="E73" s="148" t="s">
        <v>586</v>
      </c>
      <c r="F73" s="149">
        <v>0</v>
      </c>
      <c r="G73" s="149">
        <v>5.4698457219309458E-2</v>
      </c>
      <c r="H73" s="177">
        <f t="shared" si="2"/>
        <v>5.4698457219309458E-2</v>
      </c>
      <c r="I73" s="149">
        <v>4.3736501082944308E-2</v>
      </c>
      <c r="J73" s="149">
        <v>-6.8452380947297206E-2</v>
      </c>
      <c r="K73" s="177">
        <f t="shared" si="3"/>
        <v>-0.11218888203024152</v>
      </c>
      <c r="L73" s="149">
        <v>4.3736501082944308E-2</v>
      </c>
      <c r="M73" s="153">
        <v>5.4698457219309458E-2</v>
      </c>
      <c r="N73" s="152"/>
    </row>
    <row r="74" spans="1:14" x14ac:dyDescent="0.35">
      <c r="A74" s="146" t="s">
        <v>1074</v>
      </c>
      <c r="B74" s="147"/>
      <c r="C74" s="147"/>
      <c r="D74" s="148" t="s">
        <v>639</v>
      </c>
      <c r="E74" s="148" t="s">
        <v>1075</v>
      </c>
      <c r="F74" s="149">
        <v>3.5641210374247585</v>
      </c>
      <c r="G74" s="149">
        <v>6.0210378678237904</v>
      </c>
      <c r="H74" s="177">
        <f t="shared" si="2"/>
        <v>2.4569168303990319</v>
      </c>
      <c r="I74" s="149">
        <v>2.5188984884254233</v>
      </c>
      <c r="J74" s="149">
        <v>4.3839285718827927</v>
      </c>
      <c r="K74" s="177">
        <f t="shared" si="3"/>
        <v>1.8650300834573694</v>
      </c>
      <c r="L74" s="149">
        <v>-1.0452225489993352</v>
      </c>
      <c r="M74" s="153">
        <v>2.4569168303990319</v>
      </c>
      <c r="N74" s="152"/>
    </row>
    <row r="75" spans="1:14" x14ac:dyDescent="0.35">
      <c r="A75" s="146" t="s">
        <v>938</v>
      </c>
      <c r="B75" s="147"/>
      <c r="C75" s="147" t="s">
        <v>939</v>
      </c>
      <c r="D75" s="148" t="s">
        <v>668</v>
      </c>
      <c r="E75" s="148" t="s">
        <v>940</v>
      </c>
      <c r="F75" s="149">
        <v>0.50144092219386549</v>
      </c>
      <c r="G75" s="149">
        <v>0.2608695651097882</v>
      </c>
      <c r="H75" s="177">
        <f t="shared" si="2"/>
        <v>-0.24057135708407729</v>
      </c>
      <c r="I75" s="149">
        <v>0.42602591794742534</v>
      </c>
      <c r="J75" s="149">
        <v>0.13690476191050874</v>
      </c>
      <c r="K75" s="177">
        <f t="shared" si="3"/>
        <v>-0.28912115603691657</v>
      </c>
      <c r="L75" s="149">
        <v>-7.5415004246440154E-2</v>
      </c>
      <c r="M75" s="153">
        <v>-0.24057135708407729</v>
      </c>
      <c r="N75" s="152"/>
    </row>
    <row r="76" spans="1:14" x14ac:dyDescent="0.35">
      <c r="A76" s="146" t="s">
        <v>955</v>
      </c>
      <c r="B76" s="147"/>
      <c r="C76" s="147" t="s">
        <v>956</v>
      </c>
      <c r="D76" s="148" t="s">
        <v>872</v>
      </c>
      <c r="E76" s="148" t="s">
        <v>957</v>
      </c>
      <c r="F76" s="149">
        <v>0.74135446686570072</v>
      </c>
      <c r="G76" s="149">
        <v>0.28611500708330634</v>
      </c>
      <c r="H76" s="177">
        <f t="shared" si="2"/>
        <v>-0.45523945978239438</v>
      </c>
      <c r="I76" s="149">
        <v>0.82289416855819197</v>
      </c>
      <c r="J76" s="149">
        <v>0.18452380944644808</v>
      </c>
      <c r="K76" s="177">
        <f t="shared" si="3"/>
        <v>-0.63837035911174389</v>
      </c>
      <c r="L76" s="149">
        <v>8.1539701692491251E-2</v>
      </c>
      <c r="M76" s="153">
        <v>-0.45523945978239438</v>
      </c>
      <c r="N76" s="152"/>
    </row>
    <row r="77" spans="1:14" x14ac:dyDescent="0.35">
      <c r="A77" s="154" t="s">
        <v>482</v>
      </c>
      <c r="B77" s="155" t="s">
        <v>483</v>
      </c>
      <c r="C77" s="155"/>
      <c r="D77" s="156" t="s">
        <v>364</v>
      </c>
      <c r="E77" s="156" t="s">
        <v>484</v>
      </c>
      <c r="F77" s="157">
        <v>0.70244956768912037</v>
      </c>
      <c r="G77" s="157">
        <v>0.55539971959259671</v>
      </c>
      <c r="H77" s="177">
        <f t="shared" si="2"/>
        <v>-0.14704984809652366</v>
      </c>
      <c r="I77" s="157">
        <v>0.83747300231313937</v>
      </c>
      <c r="J77" s="157">
        <v>0.7142857142326664</v>
      </c>
      <c r="K77" s="177">
        <f t="shared" si="3"/>
        <v>-0.12318728808047297</v>
      </c>
      <c r="L77" s="157">
        <v>0.135023434624019</v>
      </c>
      <c r="M77" s="158">
        <v>-0.14704984809652366</v>
      </c>
      <c r="N77" s="152"/>
    </row>
    <row r="78" spans="1:14" x14ac:dyDescent="0.35">
      <c r="A78" s="146" t="s">
        <v>896</v>
      </c>
      <c r="B78" s="147"/>
      <c r="C78" s="147"/>
      <c r="D78" s="148" t="s">
        <v>330</v>
      </c>
      <c r="E78" s="148" t="s">
        <v>897</v>
      </c>
      <c r="F78" s="149">
        <v>0.1880403458082528</v>
      </c>
      <c r="G78" s="149">
        <v>0.24824684423552335</v>
      </c>
      <c r="H78" s="177">
        <f t="shared" si="2"/>
        <v>6.0206498427270549E-2</v>
      </c>
      <c r="I78" s="149">
        <v>0.10043196541507673</v>
      </c>
      <c r="J78" s="149">
        <v>7.7380952375205536E-2</v>
      </c>
      <c r="K78" s="177">
        <f t="shared" si="3"/>
        <v>-2.3051013039871199E-2</v>
      </c>
      <c r="L78" s="149">
        <v>-8.7608380393176061E-2</v>
      </c>
      <c r="M78" s="153">
        <v>6.0206498427270549E-2</v>
      </c>
      <c r="N78" s="152"/>
    </row>
    <row r="79" spans="1:14" x14ac:dyDescent="0.35">
      <c r="A79" s="154" t="s">
        <v>1006</v>
      </c>
      <c r="B79" s="155"/>
      <c r="C79" s="155" t="s">
        <v>1007</v>
      </c>
      <c r="D79" s="156" t="s">
        <v>608</v>
      </c>
      <c r="E79" s="156" t="s">
        <v>1008</v>
      </c>
      <c r="F79" s="157">
        <v>0.23991354467183529</v>
      </c>
      <c r="G79" s="157">
        <v>5.4698457219309458E-2</v>
      </c>
      <c r="H79" s="177">
        <f t="shared" si="2"/>
        <v>-0.18521508745252582</v>
      </c>
      <c r="I79" s="157">
        <v>0.24136069113544797</v>
      </c>
      <c r="J79" s="157">
        <v>-1.1904761905469208E-2</v>
      </c>
      <c r="K79" s="177">
        <f t="shared" si="3"/>
        <v>-0.25326545304091719</v>
      </c>
      <c r="L79" s="157">
        <v>1.4471464636126863E-3</v>
      </c>
      <c r="M79" s="158">
        <v>-0.18521508745252582</v>
      </c>
      <c r="N79" s="152"/>
    </row>
    <row r="80" spans="1:14" x14ac:dyDescent="0.35">
      <c r="A80" s="146" t="s">
        <v>879</v>
      </c>
      <c r="B80" s="147"/>
      <c r="C80" s="147" t="s">
        <v>880</v>
      </c>
      <c r="D80" s="148" t="s">
        <v>298</v>
      </c>
      <c r="E80" s="148" t="s">
        <v>881</v>
      </c>
      <c r="F80" s="149">
        <v>0.75432276655270292</v>
      </c>
      <c r="G80" s="149">
        <v>0.91304347822174126</v>
      </c>
      <c r="H80" s="177">
        <f t="shared" si="2"/>
        <v>0.15872071166903834</v>
      </c>
      <c r="I80" s="149">
        <v>0.46976241903903149</v>
      </c>
      <c r="J80" s="149">
        <v>0.35416666659262069</v>
      </c>
      <c r="K80" s="177">
        <f t="shared" si="3"/>
        <v>-0.11559575244641079</v>
      </c>
      <c r="L80" s="149">
        <v>-0.28456034751367143</v>
      </c>
      <c r="M80" s="153">
        <v>0.15872071166903834</v>
      </c>
      <c r="N80" s="152"/>
    </row>
    <row r="81" spans="1:14" x14ac:dyDescent="0.35">
      <c r="A81" s="146" t="s">
        <v>1058</v>
      </c>
      <c r="B81" s="147"/>
      <c r="C81" s="147"/>
      <c r="D81" s="148" t="s">
        <v>450</v>
      </c>
      <c r="E81" s="148" t="s">
        <v>1059</v>
      </c>
      <c r="F81" s="149">
        <v>5.204610950373155</v>
      </c>
      <c r="G81" s="149">
        <v>8.8737727908073758</v>
      </c>
      <c r="H81" s="177">
        <f t="shared" si="2"/>
        <v>3.6691618404342208</v>
      </c>
      <c r="I81" s="149">
        <v>4.3785097198636791</v>
      </c>
      <c r="J81" s="149">
        <v>7.7589285707091102</v>
      </c>
      <c r="K81" s="177">
        <f t="shared" si="3"/>
        <v>3.3804188508454311</v>
      </c>
      <c r="L81" s="149">
        <v>-0.82610123050947593</v>
      </c>
      <c r="M81" s="153">
        <v>3.6691618404342208</v>
      </c>
      <c r="N81" s="152"/>
    </row>
    <row r="82" spans="1:14" x14ac:dyDescent="0.35">
      <c r="A82" s="146" t="s">
        <v>49</v>
      </c>
      <c r="B82" s="147" t="s">
        <v>587</v>
      </c>
      <c r="C82" s="147"/>
      <c r="D82" s="148" t="s">
        <v>457</v>
      </c>
      <c r="E82" s="148" t="s">
        <v>588</v>
      </c>
      <c r="F82" s="149">
        <v>5.4574927949631409</v>
      </c>
      <c r="G82" s="149">
        <v>9.5890603085156414</v>
      </c>
      <c r="H82" s="177">
        <f t="shared" si="2"/>
        <v>4.1315675135525005</v>
      </c>
      <c r="I82" s="149">
        <v>4.2845572355881352</v>
      </c>
      <c r="J82" s="149">
        <v>7.4553571433378885</v>
      </c>
      <c r="K82" s="177">
        <f t="shared" si="3"/>
        <v>3.1707999077497533</v>
      </c>
      <c r="L82" s="149">
        <v>-1.1729355593750057</v>
      </c>
      <c r="M82" s="153">
        <v>4.1315675135525005</v>
      </c>
      <c r="N82" s="152"/>
    </row>
    <row r="83" spans="1:14" x14ac:dyDescent="0.35">
      <c r="A83" s="154" t="s">
        <v>1065</v>
      </c>
      <c r="B83" s="155"/>
      <c r="C83" s="155"/>
      <c r="D83" s="156" t="s">
        <v>295</v>
      </c>
      <c r="E83" s="156" t="s">
        <v>1066</v>
      </c>
      <c r="F83" s="157">
        <v>4.4157060519766995</v>
      </c>
      <c r="G83" s="157">
        <v>6.6185133246388865</v>
      </c>
      <c r="H83" s="177">
        <f t="shared" si="2"/>
        <v>2.202807272662187</v>
      </c>
      <c r="I83" s="157">
        <v>4.0059395255400316</v>
      </c>
      <c r="J83" s="157">
        <v>5.4821428574677746</v>
      </c>
      <c r="K83" s="177">
        <f t="shared" si="3"/>
        <v>1.476203331927743</v>
      </c>
      <c r="L83" s="157">
        <v>-0.40976652643666789</v>
      </c>
      <c r="M83" s="158">
        <v>2.202807272662187</v>
      </c>
      <c r="N83" s="152"/>
    </row>
    <row r="84" spans="1:14" x14ac:dyDescent="0.35">
      <c r="A84" s="168" t="s">
        <v>49</v>
      </c>
      <c r="B84" s="147"/>
      <c r="C84" s="147"/>
      <c r="D84" s="148" t="s">
        <v>446</v>
      </c>
      <c r="E84" s="148" t="s">
        <v>8</v>
      </c>
      <c r="F84" s="149">
        <v>5.5288184437039476</v>
      </c>
      <c r="G84" s="149">
        <v>10.005610097816358</v>
      </c>
      <c r="H84" s="177">
        <f t="shared" si="2"/>
        <v>4.4767916541124109</v>
      </c>
      <c r="I84" s="149">
        <v>4.2456803464988688</v>
      </c>
      <c r="J84" s="149">
        <v>7.422619047417907</v>
      </c>
      <c r="K84" s="177">
        <f t="shared" si="3"/>
        <v>3.1769387009190382</v>
      </c>
      <c r="L84" s="149">
        <v>-1.2831380972050788</v>
      </c>
      <c r="M84" s="153">
        <v>4.4767916541124109</v>
      </c>
      <c r="N84" s="152"/>
    </row>
    <row r="85" spans="1:14" x14ac:dyDescent="0.35">
      <c r="A85" s="154" t="s">
        <v>415</v>
      </c>
      <c r="B85" s="155" t="s">
        <v>416</v>
      </c>
      <c r="C85" s="155"/>
      <c r="D85" s="156" t="s">
        <v>417</v>
      </c>
      <c r="E85" s="156" t="s">
        <v>418</v>
      </c>
      <c r="F85" s="157">
        <v>4.8976945245244874</v>
      </c>
      <c r="G85" s="157">
        <v>8.6507713885453708</v>
      </c>
      <c r="H85" s="177">
        <f t="shared" si="2"/>
        <v>3.7530768640208834</v>
      </c>
      <c r="I85" s="157">
        <v>3.3936285102575456</v>
      </c>
      <c r="J85" s="157">
        <v>6.5178571434870856</v>
      </c>
      <c r="K85" s="177">
        <f t="shared" si="3"/>
        <v>3.1242286332295399</v>
      </c>
      <c r="L85" s="157">
        <v>-1.5040660142669418</v>
      </c>
      <c r="M85" s="158">
        <v>3.7530768640208834</v>
      </c>
      <c r="N85" s="152"/>
    </row>
    <row r="86" spans="1:14" x14ac:dyDescent="0.35">
      <c r="A86" s="146" t="s">
        <v>1020</v>
      </c>
      <c r="B86" s="147"/>
      <c r="C86" s="147" t="s">
        <v>1021</v>
      </c>
      <c r="D86" s="148" t="s">
        <v>495</v>
      </c>
      <c r="E86" s="148" t="s">
        <v>1022</v>
      </c>
      <c r="F86" s="149">
        <v>4.2968299711272664</v>
      </c>
      <c r="G86" s="149">
        <v>7.7082748946503594</v>
      </c>
      <c r="H86" s="177">
        <f t="shared" si="2"/>
        <v>3.411444923523093</v>
      </c>
      <c r="I86" s="149">
        <v>3.4697624196453583</v>
      </c>
      <c r="J86" s="149">
        <v>5.9107142855617729</v>
      </c>
      <c r="K86" s="177">
        <f t="shared" si="3"/>
        <v>2.4409518659164147</v>
      </c>
      <c r="L86" s="149">
        <v>-0.82706755148190814</v>
      </c>
      <c r="M86" s="153">
        <v>3.411444923523093</v>
      </c>
      <c r="N86" s="152"/>
    </row>
    <row r="87" spans="1:14" x14ac:dyDescent="0.35">
      <c r="A87" s="154" t="s">
        <v>415</v>
      </c>
      <c r="B87" s="155"/>
      <c r="C87" s="155" t="s">
        <v>1038</v>
      </c>
      <c r="D87" s="156" t="s">
        <v>717</v>
      </c>
      <c r="E87" s="156" t="s">
        <v>1041</v>
      </c>
      <c r="F87" s="157">
        <v>4.3227665700389748</v>
      </c>
      <c r="G87" s="157">
        <v>7.7124824685750992</v>
      </c>
      <c r="H87" s="177">
        <f t="shared" si="2"/>
        <v>3.3897158985361244</v>
      </c>
      <c r="I87" s="157">
        <v>3.5377969764177561</v>
      </c>
      <c r="J87" s="157">
        <v>6.1279761910873463</v>
      </c>
      <c r="K87" s="177">
        <f t="shared" si="3"/>
        <v>2.5901792146695901</v>
      </c>
      <c r="L87" s="157">
        <v>-0.78496959362121865</v>
      </c>
      <c r="M87" s="158">
        <v>3.3897158985361244</v>
      </c>
      <c r="N87" s="152"/>
    </row>
    <row r="88" spans="1:14" x14ac:dyDescent="0.35">
      <c r="A88" s="146" t="s">
        <v>1050</v>
      </c>
      <c r="B88" s="147"/>
      <c r="C88" s="147" t="s">
        <v>1051</v>
      </c>
      <c r="D88" s="148" t="s">
        <v>767</v>
      </c>
      <c r="E88" s="148" t="s">
        <v>1052</v>
      </c>
      <c r="F88" s="149">
        <v>3.8765060242866749</v>
      </c>
      <c r="G88" s="149">
        <v>4.9154518950178252</v>
      </c>
      <c r="H88" s="177">
        <f t="shared" si="2"/>
        <v>1.0389458707311503</v>
      </c>
      <c r="I88" s="149">
        <v>2.6055363325119334</v>
      </c>
      <c r="J88" s="149">
        <v>2.4736842098721077</v>
      </c>
      <c r="K88" s="177">
        <f t="shared" si="3"/>
        <v>-0.13185212263982571</v>
      </c>
      <c r="L88" s="149">
        <v>-1.2709696917747415</v>
      </c>
      <c r="M88" s="153">
        <v>1.0389458707311503</v>
      </c>
      <c r="N88" s="152"/>
    </row>
    <row r="89" spans="1:14" x14ac:dyDescent="0.35">
      <c r="A89" s="154" t="s">
        <v>1011</v>
      </c>
      <c r="B89" s="155"/>
      <c r="C89" s="155"/>
      <c r="D89" s="156" t="s">
        <v>510</v>
      </c>
      <c r="E89" s="156" t="s">
        <v>1012</v>
      </c>
      <c r="F89" s="157">
        <v>3.449548193470481</v>
      </c>
      <c r="G89" s="157">
        <v>6.3979591837188057</v>
      </c>
      <c r="H89" s="177">
        <f t="shared" si="2"/>
        <v>2.9484109902483246</v>
      </c>
      <c r="I89" s="157">
        <v>2.9985170537772867</v>
      </c>
      <c r="J89" s="157">
        <v>6.3190789480596576</v>
      </c>
      <c r="K89" s="177">
        <f t="shared" si="3"/>
        <v>3.3205618942823709</v>
      </c>
      <c r="L89" s="157">
        <v>-0.45103113969319431</v>
      </c>
      <c r="M89" s="158">
        <v>2.9484109902483246</v>
      </c>
      <c r="N89" s="152"/>
    </row>
    <row r="90" spans="1:14" x14ac:dyDescent="0.35">
      <c r="A90" s="146" t="s">
        <v>1020</v>
      </c>
      <c r="B90" s="147"/>
      <c r="C90" s="147" t="s">
        <v>1023</v>
      </c>
      <c r="D90" s="148" t="s">
        <v>571</v>
      </c>
      <c r="E90" s="148" t="s">
        <v>1024</v>
      </c>
      <c r="F90" s="149">
        <v>3.7929216871647702</v>
      </c>
      <c r="G90" s="149">
        <v>6.4504373167974087</v>
      </c>
      <c r="H90" s="177">
        <f t="shared" si="2"/>
        <v>2.6575156296326385</v>
      </c>
      <c r="I90" s="149">
        <v>3.0771131988233216</v>
      </c>
      <c r="J90" s="149">
        <v>6.1776315786140916</v>
      </c>
      <c r="K90" s="177">
        <f t="shared" si="3"/>
        <v>3.1005183797907701</v>
      </c>
      <c r="L90" s="149">
        <v>-0.71580848834144861</v>
      </c>
      <c r="M90" s="153">
        <v>2.6575156296326385</v>
      </c>
      <c r="N90" s="152"/>
    </row>
    <row r="91" spans="1:14" x14ac:dyDescent="0.35">
      <c r="A91" s="146" t="s">
        <v>50</v>
      </c>
      <c r="B91" s="147" t="s">
        <v>51</v>
      </c>
      <c r="C91" s="147"/>
      <c r="D91" s="148" t="s">
        <v>477</v>
      </c>
      <c r="E91" s="148" t="s">
        <v>623</v>
      </c>
      <c r="F91" s="149">
        <v>5.0896084337250258</v>
      </c>
      <c r="G91" s="149">
        <v>8.5583090383259517</v>
      </c>
      <c r="H91" s="177">
        <f t="shared" si="2"/>
        <v>3.4687006046009259</v>
      </c>
      <c r="I91" s="149">
        <v>3.3662876916354021</v>
      </c>
      <c r="J91" s="149">
        <v>6.6085526312580143</v>
      </c>
      <c r="K91" s="177">
        <f t="shared" si="3"/>
        <v>3.2422649396226122</v>
      </c>
      <c r="L91" s="149">
        <v>-1.7233207420896237</v>
      </c>
      <c r="M91" s="153">
        <v>3.4687006046009259</v>
      </c>
      <c r="N91" s="152"/>
    </row>
    <row r="92" spans="1:14" x14ac:dyDescent="0.35">
      <c r="A92" s="146" t="s">
        <v>1025</v>
      </c>
      <c r="B92" s="147"/>
      <c r="C92" s="147"/>
      <c r="D92" s="148" t="s">
        <v>302</v>
      </c>
      <c r="E92" s="148" t="s">
        <v>1026</v>
      </c>
      <c r="F92" s="149">
        <v>3.7228915666449116</v>
      </c>
      <c r="G92" s="149">
        <v>7.0976676380179828</v>
      </c>
      <c r="H92" s="177">
        <f t="shared" si="2"/>
        <v>3.3747760713730712</v>
      </c>
      <c r="I92" s="149">
        <v>3.1542263968536792</v>
      </c>
      <c r="J92" s="149">
        <v>6.3322368419509676</v>
      </c>
      <c r="K92" s="177">
        <f t="shared" si="3"/>
        <v>3.1780104450972884</v>
      </c>
      <c r="L92" s="149">
        <v>-0.56866516979123238</v>
      </c>
      <c r="M92" s="153">
        <v>3.3747760713730712</v>
      </c>
      <c r="N92" s="152"/>
    </row>
    <row r="93" spans="1:14" ht="15" thickBot="1" x14ac:dyDescent="0.4">
      <c r="A93" s="154" t="s">
        <v>1054</v>
      </c>
      <c r="B93" s="155"/>
      <c r="C93" s="155"/>
      <c r="D93" s="156" t="s">
        <v>868</v>
      </c>
      <c r="E93" s="156" t="s">
        <v>1055</v>
      </c>
      <c r="F93" s="157">
        <v>4.1521084337627743</v>
      </c>
      <c r="G93" s="157">
        <v>7.8979591826665105</v>
      </c>
      <c r="H93" s="177">
        <f t="shared" si="2"/>
        <v>3.7458507489037363</v>
      </c>
      <c r="I93" s="157">
        <v>3.2832427087141904</v>
      </c>
      <c r="J93" s="157">
        <v>7.1381578942430997</v>
      </c>
      <c r="K93" s="177">
        <f t="shared" si="3"/>
        <v>3.8549151855289092</v>
      </c>
      <c r="L93" s="157">
        <v>-0.86886572504858384</v>
      </c>
      <c r="M93" s="158">
        <v>3.7458507489037363</v>
      </c>
      <c r="N93" s="152"/>
    </row>
    <row r="94" spans="1:14" x14ac:dyDescent="0.35">
      <c r="A94" s="146" t="s">
        <v>1080</v>
      </c>
      <c r="B94" s="147"/>
      <c r="C94" s="147"/>
      <c r="D94" s="148" t="s">
        <v>531</v>
      </c>
      <c r="E94" s="148" t="s">
        <v>1081</v>
      </c>
      <c r="F94" s="165">
        <v>4.868222891865071</v>
      </c>
      <c r="G94" s="165">
        <v>8.6588921286753031</v>
      </c>
      <c r="H94" s="177">
        <f t="shared" si="2"/>
        <v>3.7906692368102322</v>
      </c>
      <c r="I94" s="165">
        <v>3.9120118635317205</v>
      </c>
      <c r="J94" s="165">
        <v>7.8026315788486187</v>
      </c>
      <c r="K94" s="177">
        <f t="shared" si="3"/>
        <v>3.8906197153168982</v>
      </c>
      <c r="L94" s="149">
        <v>-0.95621102833335048</v>
      </c>
      <c r="M94" s="153">
        <v>3.7906692368102322</v>
      </c>
      <c r="N94" s="152"/>
    </row>
    <row r="95" spans="1:14" x14ac:dyDescent="0.35">
      <c r="A95" s="146" t="s">
        <v>47</v>
      </c>
      <c r="B95" s="147"/>
      <c r="C95" s="147" t="s">
        <v>1044</v>
      </c>
      <c r="D95" s="148" t="s">
        <v>397</v>
      </c>
      <c r="E95" s="148" t="s">
        <v>1045</v>
      </c>
      <c r="F95" s="149">
        <v>3.5466867471944328</v>
      </c>
      <c r="G95" s="149">
        <v>5.8513119528475848</v>
      </c>
      <c r="H95" s="177">
        <f t="shared" si="2"/>
        <v>2.304625205653152</v>
      </c>
      <c r="I95" s="149">
        <v>3.1497775581855381</v>
      </c>
      <c r="J95" s="149">
        <v>6.3157894741470928</v>
      </c>
      <c r="K95" s="177">
        <f t="shared" si="3"/>
        <v>3.1660119159615547</v>
      </c>
      <c r="L95" s="149">
        <v>-0.39690918900889471</v>
      </c>
      <c r="M95" s="153">
        <v>2.304625205653152</v>
      </c>
      <c r="N95" s="152"/>
    </row>
    <row r="96" spans="1:14" x14ac:dyDescent="0.35">
      <c r="A96" s="146" t="s">
        <v>1050</v>
      </c>
      <c r="B96" s="147"/>
      <c r="C96" s="147" t="s">
        <v>1051</v>
      </c>
      <c r="D96" s="148" t="s">
        <v>502</v>
      </c>
      <c r="E96" s="148" t="s">
        <v>1053</v>
      </c>
      <c r="F96" s="149">
        <v>4.2605421689950624</v>
      </c>
      <c r="G96" s="149">
        <v>5.1472303204021195</v>
      </c>
      <c r="H96" s="177">
        <f t="shared" si="2"/>
        <v>0.88668815140705703</v>
      </c>
      <c r="I96" s="149">
        <v>2.4083044983714181</v>
      </c>
      <c r="J96" s="149">
        <v>2.4703947359595415</v>
      </c>
      <c r="K96" s="177">
        <f t="shared" si="3"/>
        <v>6.2090237588123376E-2</v>
      </c>
      <c r="L96" s="149">
        <v>-1.8522376706236443</v>
      </c>
      <c r="M96" s="153">
        <v>0.88668815140705703</v>
      </c>
      <c r="N96" s="152"/>
    </row>
    <row r="97" spans="1:14" x14ac:dyDescent="0.35">
      <c r="A97" s="146" t="s">
        <v>793</v>
      </c>
      <c r="B97" s="147"/>
      <c r="C97" s="147"/>
      <c r="D97" s="148" t="s">
        <v>464</v>
      </c>
      <c r="E97" s="148" t="s">
        <v>1047</v>
      </c>
      <c r="F97" s="149">
        <v>5.1731927720548869</v>
      </c>
      <c r="G97" s="149">
        <v>8.479591836369611</v>
      </c>
      <c r="H97" s="177">
        <f t="shared" si="2"/>
        <v>3.3063990643147241</v>
      </c>
      <c r="I97" s="149">
        <v>3.3351458233373088</v>
      </c>
      <c r="J97" s="149">
        <v>5.3256578950639453</v>
      </c>
      <c r="K97" s="177">
        <f t="shared" si="3"/>
        <v>1.9905120717266365</v>
      </c>
      <c r="L97" s="149">
        <v>-1.8380469487175781</v>
      </c>
      <c r="M97" s="153">
        <v>3.3063990643147241</v>
      </c>
      <c r="N97" s="152"/>
    </row>
    <row r="98" spans="1:14" x14ac:dyDescent="0.35">
      <c r="A98" s="146" t="s">
        <v>793</v>
      </c>
      <c r="B98" s="147" t="s">
        <v>794</v>
      </c>
      <c r="C98" s="147"/>
      <c r="D98" s="148" t="s">
        <v>544</v>
      </c>
      <c r="E98" s="148" t="s">
        <v>795</v>
      </c>
      <c r="F98" s="149">
        <v>4.1543674700644413</v>
      </c>
      <c r="G98" s="149">
        <v>6.4110787181576745</v>
      </c>
      <c r="H98" s="177">
        <f t="shared" si="2"/>
        <v>2.2567112480932332</v>
      </c>
      <c r="I98" s="149">
        <v>3.1913000500426256</v>
      </c>
      <c r="J98" s="149">
        <v>5.2039473690937745</v>
      </c>
      <c r="K98" s="177">
        <f t="shared" si="3"/>
        <v>2.0126473190511489</v>
      </c>
      <c r="L98" s="149">
        <v>-0.96306742002181567</v>
      </c>
      <c r="M98" s="153">
        <v>2.2567112480932332</v>
      </c>
      <c r="N98" s="152"/>
    </row>
    <row r="99" spans="1:14" x14ac:dyDescent="0.35">
      <c r="A99" s="146" t="s">
        <v>1009</v>
      </c>
      <c r="B99" s="147"/>
      <c r="C99" s="147"/>
      <c r="D99" s="148" t="s">
        <v>630</v>
      </c>
      <c r="E99" s="148" t="s">
        <v>1010</v>
      </c>
      <c r="F99" s="149">
        <v>2.2838855427432732</v>
      </c>
      <c r="G99" s="149">
        <v>3.2230320693255599</v>
      </c>
      <c r="H99" s="177">
        <f t="shared" si="2"/>
        <v>0.9391465265822867</v>
      </c>
      <c r="I99" s="149">
        <v>2.9436480475017053</v>
      </c>
      <c r="J99" s="149">
        <v>5.9144736831983549</v>
      </c>
      <c r="K99" s="177">
        <f t="shared" si="3"/>
        <v>2.9708256356966496</v>
      </c>
      <c r="L99" s="149">
        <v>0.65976250475843212</v>
      </c>
      <c r="M99" s="153">
        <v>0.9391465265822867</v>
      </c>
      <c r="N99" s="152"/>
    </row>
    <row r="100" spans="1:14" x14ac:dyDescent="0.35">
      <c r="A100" s="146" t="s">
        <v>592</v>
      </c>
      <c r="B100" s="147"/>
      <c r="C100" s="147"/>
      <c r="D100" s="148" t="s">
        <v>528</v>
      </c>
      <c r="E100" s="148" t="s">
        <v>1015</v>
      </c>
      <c r="F100" s="149">
        <v>3.3930722895526695</v>
      </c>
      <c r="G100" s="149">
        <v>6.5379008750463283</v>
      </c>
      <c r="H100" s="177">
        <f t="shared" si="2"/>
        <v>3.1448285854936588</v>
      </c>
      <c r="I100" s="149">
        <v>2.8680177956940618</v>
      </c>
      <c r="J100" s="149">
        <v>5.5361842096375797</v>
      </c>
      <c r="K100" s="177">
        <f t="shared" si="3"/>
        <v>2.6681664139435179</v>
      </c>
      <c r="L100" s="149">
        <v>-0.5250544938586077</v>
      </c>
      <c r="M100" s="153">
        <v>3.1448285854936588</v>
      </c>
      <c r="N100" s="152"/>
    </row>
    <row r="101" spans="1:14" x14ac:dyDescent="0.35">
      <c r="A101" s="154" t="s">
        <v>1076</v>
      </c>
      <c r="B101" s="155"/>
      <c r="C101" s="155" t="s">
        <v>1077</v>
      </c>
      <c r="D101" s="156" t="s">
        <v>342</v>
      </c>
      <c r="E101" s="156" t="s">
        <v>1078</v>
      </c>
      <c r="F101" s="157">
        <v>3.8742469879850079</v>
      </c>
      <c r="G101" s="157">
        <v>7.5306122441009817</v>
      </c>
      <c r="H101" s="177">
        <f t="shared" si="2"/>
        <v>3.6563652561159738</v>
      </c>
      <c r="I101" s="157">
        <v>2.8961937715467272</v>
      </c>
      <c r="J101" s="157">
        <v>5.6677631573454477</v>
      </c>
      <c r="K101" s="177">
        <f t="shared" si="3"/>
        <v>2.7715693857987205</v>
      </c>
      <c r="L101" s="157">
        <v>-0.97805321643828069</v>
      </c>
      <c r="M101" s="158">
        <v>3.6563652561159738</v>
      </c>
      <c r="N101" s="152"/>
    </row>
    <row r="102" spans="1:14" x14ac:dyDescent="0.35">
      <c r="A102" s="146" t="s">
        <v>52</v>
      </c>
      <c r="B102" s="147"/>
      <c r="C102" s="147"/>
      <c r="D102" s="148" t="s">
        <v>563</v>
      </c>
      <c r="E102" s="148" t="s">
        <v>5</v>
      </c>
      <c r="F102" s="149">
        <v>4.574548193183591</v>
      </c>
      <c r="G102" s="149">
        <v>8.9125364424526108</v>
      </c>
      <c r="H102" s="177">
        <f t="shared" si="2"/>
        <v>4.3379882492690198</v>
      </c>
      <c r="I102" s="149">
        <v>3.3084527929143932</v>
      </c>
      <c r="J102" s="149">
        <v>6.8815789466524944</v>
      </c>
      <c r="K102" s="177">
        <f t="shared" si="3"/>
        <v>3.5731261537381012</v>
      </c>
      <c r="L102" s="149">
        <v>-1.2660954002691978</v>
      </c>
      <c r="M102" s="153">
        <v>4.3379882492690198</v>
      </c>
      <c r="N102" s="152"/>
    </row>
    <row r="103" spans="1:14" x14ac:dyDescent="0.35">
      <c r="A103" s="146" t="s">
        <v>1076</v>
      </c>
      <c r="B103" s="147"/>
      <c r="C103" s="147" t="s">
        <v>1077</v>
      </c>
      <c r="D103" s="148" t="s">
        <v>473</v>
      </c>
      <c r="E103" s="148" t="s">
        <v>1079</v>
      </c>
      <c r="F103" s="149">
        <v>3.978162650613962</v>
      </c>
      <c r="G103" s="149">
        <v>7.4212827997974857</v>
      </c>
      <c r="H103" s="177">
        <f t="shared" si="2"/>
        <v>3.4431201491835237</v>
      </c>
      <c r="I103" s="149">
        <v>2.8932278798942641</v>
      </c>
      <c r="J103" s="149">
        <v>6.2697368411301229</v>
      </c>
      <c r="K103" s="177">
        <f t="shared" si="3"/>
        <v>3.3765089612358588</v>
      </c>
      <c r="L103" s="149">
        <v>-1.0849347707196979</v>
      </c>
      <c r="M103" s="153">
        <v>3.4431201491835237</v>
      </c>
      <c r="N103" s="152"/>
    </row>
    <row r="104" spans="1:14" x14ac:dyDescent="0.35">
      <c r="A104" s="146" t="s">
        <v>1070</v>
      </c>
      <c r="B104" s="147"/>
      <c r="C104" s="147"/>
      <c r="D104" s="148" t="s">
        <v>353</v>
      </c>
      <c r="E104" s="148" t="s">
        <v>1071</v>
      </c>
      <c r="F104" s="149">
        <v>3.9058734937924364</v>
      </c>
      <c r="G104" s="149">
        <v>6.0655976679851582</v>
      </c>
      <c r="H104" s="177">
        <f t="shared" si="2"/>
        <v>2.1597241741927218</v>
      </c>
      <c r="I104" s="149">
        <v>2.7760751362295331</v>
      </c>
      <c r="J104" s="149">
        <v>4.0065789475906044</v>
      </c>
      <c r="K104" s="177">
        <f t="shared" si="3"/>
        <v>1.2305038113610713</v>
      </c>
      <c r="L104" s="149">
        <v>-1.1297983575629034</v>
      </c>
      <c r="M104" s="153">
        <v>2.1597241741927218</v>
      </c>
      <c r="N104" s="152"/>
    </row>
    <row r="105" spans="1:14" x14ac:dyDescent="0.35">
      <c r="A105" s="146" t="s">
        <v>47</v>
      </c>
      <c r="B105" s="147"/>
      <c r="C105" s="147" t="s">
        <v>1044</v>
      </c>
      <c r="D105" s="148" t="s">
        <v>506</v>
      </c>
      <c r="E105" s="148" t="s">
        <v>1046</v>
      </c>
      <c r="F105" s="149">
        <v>3.2349397593075713</v>
      </c>
      <c r="G105" s="149">
        <v>6.1574344020419307</v>
      </c>
      <c r="H105" s="177">
        <f t="shared" si="2"/>
        <v>2.9224946427343594</v>
      </c>
      <c r="I105" s="149">
        <v>3.2698961942956966</v>
      </c>
      <c r="J105" s="149">
        <v>6.9078947361940681</v>
      </c>
      <c r="K105" s="177">
        <f t="shared" si="3"/>
        <v>3.6379985418983716</v>
      </c>
      <c r="L105" s="149">
        <v>3.4956434988125284E-2</v>
      </c>
      <c r="M105" s="153">
        <v>2.9224946427343594</v>
      </c>
      <c r="N105" s="152"/>
    </row>
    <row r="106" spans="1:14" x14ac:dyDescent="0.35">
      <c r="A106" s="146" t="s">
        <v>1036</v>
      </c>
      <c r="B106" s="147"/>
      <c r="C106" s="147"/>
      <c r="D106" s="148" t="s">
        <v>378</v>
      </c>
      <c r="E106" s="148" t="s">
        <v>1037</v>
      </c>
      <c r="F106" s="149">
        <v>4.2876506034071129</v>
      </c>
      <c r="G106" s="149">
        <v>7.8411078714416167</v>
      </c>
      <c r="H106" s="177">
        <f t="shared" si="2"/>
        <v>3.5534572680345038</v>
      </c>
      <c r="I106" s="149">
        <v>2.9199209095242162</v>
      </c>
      <c r="J106" s="149">
        <v>6.2236842098721077</v>
      </c>
      <c r="K106" s="177">
        <f t="shared" si="3"/>
        <v>3.3037633003478915</v>
      </c>
      <c r="L106" s="149">
        <v>-1.3677296938828967</v>
      </c>
      <c r="M106" s="153">
        <v>3.5534572680345038</v>
      </c>
      <c r="N106" s="152"/>
    </row>
    <row r="107" spans="1:14" x14ac:dyDescent="0.35">
      <c r="A107" s="146" t="s">
        <v>998</v>
      </c>
      <c r="B107" s="147"/>
      <c r="C107" s="147"/>
      <c r="D107" s="148" t="s">
        <v>567</v>
      </c>
      <c r="E107" s="148" t="s">
        <v>999</v>
      </c>
      <c r="F107" s="149">
        <v>3.4427710845654786</v>
      </c>
      <c r="G107" s="149">
        <v>6.2536443142449949</v>
      </c>
      <c r="H107" s="177">
        <f t="shared" si="2"/>
        <v>2.8108732296795162</v>
      </c>
      <c r="I107" s="149">
        <v>2.3356401382162373</v>
      </c>
      <c r="J107" s="149">
        <v>4.5526315783795646</v>
      </c>
      <c r="K107" s="177">
        <f t="shared" si="3"/>
        <v>2.2169914401633273</v>
      </c>
      <c r="L107" s="149">
        <v>-1.1071309463492414</v>
      </c>
      <c r="M107" s="153">
        <v>2.8108732296795162</v>
      </c>
      <c r="N107" s="152"/>
    </row>
    <row r="108" spans="1:14" x14ac:dyDescent="0.35">
      <c r="A108" s="146" t="s">
        <v>1042</v>
      </c>
      <c r="B108" s="147"/>
      <c r="C108" s="147"/>
      <c r="D108" s="148" t="s">
        <v>338</v>
      </c>
      <c r="E108" s="148" t="s">
        <v>1043</v>
      </c>
      <c r="F108" s="149">
        <v>3.9962349398193431</v>
      </c>
      <c r="G108" s="149">
        <v>7.5306122441009817</v>
      </c>
      <c r="H108" s="177">
        <f t="shared" si="2"/>
        <v>3.5343773042816387</v>
      </c>
      <c r="I108" s="149">
        <v>3.0904597132418155</v>
      </c>
      <c r="J108" s="149">
        <v>6.3552631575799756</v>
      </c>
      <c r="K108" s="177">
        <f t="shared" si="3"/>
        <v>3.2648034443381602</v>
      </c>
      <c r="L108" s="149">
        <v>-0.90577522657752763</v>
      </c>
      <c r="M108" s="153">
        <v>3.5343773042816387</v>
      </c>
      <c r="N108" s="152"/>
    </row>
    <row r="109" spans="1:14" x14ac:dyDescent="0.35">
      <c r="A109" s="146" t="s">
        <v>1029</v>
      </c>
      <c r="B109" s="147"/>
      <c r="C109" s="147" t="s">
        <v>1030</v>
      </c>
      <c r="D109" s="148" t="s">
        <v>840</v>
      </c>
      <c r="E109" s="148" t="s">
        <v>1031</v>
      </c>
      <c r="F109" s="149">
        <v>1.7959337354059324</v>
      </c>
      <c r="G109" s="149">
        <v>2.7157434394325093</v>
      </c>
      <c r="H109" s="177">
        <f t="shared" si="2"/>
        <v>0.91980970402657691</v>
      </c>
      <c r="I109" s="149">
        <v>1.6208601088250334</v>
      </c>
      <c r="J109" s="149">
        <v>1.8322368426545506</v>
      </c>
      <c r="K109" s="177">
        <f t="shared" si="3"/>
        <v>0.21137673382951716</v>
      </c>
      <c r="L109" s="149">
        <v>-0.17507362658089898</v>
      </c>
      <c r="M109" s="153">
        <v>0.91980970402657691</v>
      </c>
      <c r="N109" s="152"/>
    </row>
    <row r="110" spans="1:14" x14ac:dyDescent="0.35">
      <c r="A110" s="146" t="s">
        <v>850</v>
      </c>
      <c r="B110" s="147"/>
      <c r="C110" s="147" t="s">
        <v>851</v>
      </c>
      <c r="D110" s="148" t="s">
        <v>624</v>
      </c>
      <c r="E110" s="148" t="s">
        <v>852</v>
      </c>
      <c r="F110" s="149">
        <v>4.235692770884679</v>
      </c>
      <c r="G110" s="149">
        <v>3.8571428561072643</v>
      </c>
      <c r="H110" s="177">
        <f t="shared" si="2"/>
        <v>-0.37854991477741473</v>
      </c>
      <c r="I110" s="149">
        <v>2.8754325260146656</v>
      </c>
      <c r="J110" s="149">
        <v>2.1480263153944801</v>
      </c>
      <c r="K110" s="177">
        <f t="shared" si="3"/>
        <v>-0.72740621062018551</v>
      </c>
      <c r="L110" s="149">
        <v>-1.3602602448700134</v>
      </c>
      <c r="M110" s="153">
        <v>-0.37854991477741473</v>
      </c>
      <c r="N110" s="152"/>
    </row>
    <row r="111" spans="1:14" x14ac:dyDescent="0.35">
      <c r="A111" s="146" t="s">
        <v>459</v>
      </c>
      <c r="B111" s="147" t="s">
        <v>460</v>
      </c>
      <c r="C111" s="147"/>
      <c r="D111" s="148" t="s">
        <v>461</v>
      </c>
      <c r="E111" s="148" t="s">
        <v>462</v>
      </c>
      <c r="F111" s="149">
        <v>2.8012048195863746</v>
      </c>
      <c r="G111" s="149">
        <v>5.3002915461685109</v>
      </c>
      <c r="H111" s="177">
        <f t="shared" si="2"/>
        <v>2.4990867265821364</v>
      </c>
      <c r="I111" s="149">
        <v>2.7701433513386786</v>
      </c>
      <c r="J111" s="149">
        <v>5.7598684216204337</v>
      </c>
      <c r="K111" s="177">
        <f t="shared" si="3"/>
        <v>2.989725070281755</v>
      </c>
      <c r="L111" s="149">
        <v>-3.1061468247695956E-2</v>
      </c>
      <c r="M111" s="153">
        <v>2.4990867265821364</v>
      </c>
      <c r="N111" s="152"/>
    </row>
    <row r="112" spans="1:14" x14ac:dyDescent="0.35">
      <c r="A112" s="146" t="s">
        <v>1048</v>
      </c>
      <c r="B112" s="147"/>
      <c r="C112" s="147"/>
      <c r="D112" s="148" t="s">
        <v>319</v>
      </c>
      <c r="E112" s="148" t="s">
        <v>1049</v>
      </c>
      <c r="F112" s="149">
        <v>4.4683734942529698</v>
      </c>
      <c r="G112" s="149">
        <v>8.6807580170683156</v>
      </c>
      <c r="H112" s="177">
        <f t="shared" si="2"/>
        <v>4.2123845228153458</v>
      </c>
      <c r="I112" s="149">
        <v>2.8887790412261234</v>
      </c>
      <c r="J112" s="149">
        <v>6.065789474381619</v>
      </c>
      <c r="K112" s="177">
        <f t="shared" si="3"/>
        <v>3.1770104331554956</v>
      </c>
      <c r="L112" s="149">
        <v>-1.5795944530268464</v>
      </c>
      <c r="M112" s="153">
        <v>4.2123845228153458</v>
      </c>
      <c r="N112" s="152"/>
    </row>
    <row r="113" spans="1:14" x14ac:dyDescent="0.35">
      <c r="A113" s="146" t="s">
        <v>53</v>
      </c>
      <c r="B113" s="147"/>
      <c r="C113" s="147"/>
      <c r="D113" s="148" t="s">
        <v>409</v>
      </c>
      <c r="E113" s="148" t="s">
        <v>6</v>
      </c>
      <c r="F113" s="149">
        <v>5.5256024097478891</v>
      </c>
      <c r="G113" s="149">
        <v>6.1311953355026301</v>
      </c>
      <c r="H113" s="177">
        <f t="shared" si="2"/>
        <v>0.605592925754741</v>
      </c>
      <c r="I113" s="149">
        <v>1.4087988140433103</v>
      </c>
      <c r="J113" s="149">
        <v>1.4539473683901936</v>
      </c>
      <c r="K113" s="177">
        <f t="shared" si="3"/>
        <v>4.5148554346883252E-2</v>
      </c>
      <c r="L113" s="149">
        <v>-4.116803595704579</v>
      </c>
      <c r="M113" s="153">
        <v>0.605592925754741</v>
      </c>
      <c r="N113" s="152"/>
    </row>
    <row r="114" spans="1:14" x14ac:dyDescent="0.35">
      <c r="A114" s="146" t="s">
        <v>989</v>
      </c>
      <c r="B114" s="147"/>
      <c r="C114" s="147"/>
      <c r="D114" s="148" t="s">
        <v>518</v>
      </c>
      <c r="E114" s="148" t="s">
        <v>990</v>
      </c>
      <c r="F114" s="149">
        <v>2.9909638556389004</v>
      </c>
      <c r="G114" s="149">
        <v>3.1924198246399689</v>
      </c>
      <c r="H114" s="177">
        <f t="shared" si="2"/>
        <v>0.20145596900106844</v>
      </c>
      <c r="I114" s="149">
        <v>2.1220958972118007</v>
      </c>
      <c r="J114" s="149">
        <v>1.8684210521748676</v>
      </c>
      <c r="K114" s="177">
        <f t="shared" si="3"/>
        <v>-0.25367484503693305</v>
      </c>
      <c r="L114" s="149">
        <v>-0.86886795842709974</v>
      </c>
      <c r="M114" s="153">
        <v>0.20145596900106844</v>
      </c>
      <c r="N114" s="152"/>
    </row>
    <row r="115" spans="1:14" x14ac:dyDescent="0.35">
      <c r="A115" s="146" t="s">
        <v>1029</v>
      </c>
      <c r="B115" s="147"/>
      <c r="C115" s="147" t="s">
        <v>1032</v>
      </c>
      <c r="D115" s="148" t="s">
        <v>333</v>
      </c>
      <c r="E115" s="148" t="s">
        <v>1033</v>
      </c>
      <c r="F115" s="149">
        <v>1.7213855422827393</v>
      </c>
      <c r="G115" s="149">
        <v>2.5495626815656856</v>
      </c>
      <c r="H115" s="177">
        <f t="shared" si="2"/>
        <v>0.82817713928294623</v>
      </c>
      <c r="I115" s="149">
        <v>1.7750865056787117</v>
      </c>
      <c r="J115" s="149">
        <v>2.1513157893070463</v>
      </c>
      <c r="K115" s="177">
        <f t="shared" si="3"/>
        <v>0.37622928362833452</v>
      </c>
      <c r="L115" s="149">
        <v>5.3700963395972412E-2</v>
      </c>
      <c r="M115" s="153">
        <v>0.82817713928294623</v>
      </c>
      <c r="N115" s="152"/>
    </row>
    <row r="116" spans="1:14" x14ac:dyDescent="0.35">
      <c r="A116" s="146" t="s">
        <v>889</v>
      </c>
      <c r="B116" s="147"/>
      <c r="C116" s="147"/>
      <c r="D116" s="148" t="s">
        <v>705</v>
      </c>
      <c r="E116" s="148" t="s">
        <v>890</v>
      </c>
      <c r="F116" s="149">
        <v>2.9322289154194219</v>
      </c>
      <c r="G116" s="149">
        <v>5.5539358599458177</v>
      </c>
      <c r="H116" s="177">
        <f t="shared" si="2"/>
        <v>2.6217069445263959</v>
      </c>
      <c r="I116" s="149">
        <v>2.0776075137022501</v>
      </c>
      <c r="J116" s="149">
        <v>4.2434210517058126</v>
      </c>
      <c r="K116" s="177">
        <f t="shared" si="3"/>
        <v>2.1658135380035626</v>
      </c>
      <c r="L116" s="149">
        <v>-0.85462140171717182</v>
      </c>
      <c r="M116" s="153">
        <v>2.6217069445263959</v>
      </c>
      <c r="N116" s="152"/>
    </row>
    <row r="117" spans="1:14" x14ac:dyDescent="0.35">
      <c r="A117" s="146" t="s">
        <v>374</v>
      </c>
      <c r="B117" s="147"/>
      <c r="C117" s="147"/>
      <c r="D117" s="148" t="s">
        <v>709</v>
      </c>
      <c r="E117" s="148" t="s">
        <v>846</v>
      </c>
      <c r="F117" s="149">
        <v>4.283132530803778</v>
      </c>
      <c r="G117" s="149">
        <v>0.53352769690003909</v>
      </c>
      <c r="H117" s="177">
        <f t="shared" si="2"/>
        <v>-3.7496048339037387</v>
      </c>
      <c r="I117" s="149">
        <v>2.4646564508697133</v>
      </c>
      <c r="J117" s="149">
        <v>9.8684210517058113E-2</v>
      </c>
      <c r="K117" s="177">
        <f t="shared" si="3"/>
        <v>-2.3659722403526553</v>
      </c>
      <c r="L117" s="149">
        <v>-1.8184760799340647</v>
      </c>
      <c r="M117" s="153">
        <v>-3.7496048339037387</v>
      </c>
      <c r="N117" s="152"/>
    </row>
    <row r="118" spans="1:14" x14ac:dyDescent="0.35">
      <c r="A118" s="146" t="s">
        <v>981</v>
      </c>
      <c r="B118" s="147"/>
      <c r="C118" s="147"/>
      <c r="D118" s="148" t="s">
        <v>699</v>
      </c>
      <c r="E118" s="148" t="s">
        <v>982</v>
      </c>
      <c r="F118" s="149">
        <v>2.6408132530396093</v>
      </c>
      <c r="G118" s="149">
        <v>4.9460641397034157</v>
      </c>
      <c r="H118" s="177">
        <f t="shared" si="2"/>
        <v>2.3052508866638064</v>
      </c>
      <c r="I118" s="149">
        <v>2.0746416212568226</v>
      </c>
      <c r="J118" s="149">
        <v>3.8059210529957128</v>
      </c>
      <c r="K118" s="177">
        <f t="shared" si="3"/>
        <v>1.7312794317388902</v>
      </c>
      <c r="L118" s="149">
        <v>-0.56617163178278673</v>
      </c>
      <c r="M118" s="153">
        <v>2.3052508866638064</v>
      </c>
      <c r="N118" s="152"/>
    </row>
    <row r="119" spans="1:14" x14ac:dyDescent="0.35">
      <c r="A119" s="146" t="s">
        <v>78</v>
      </c>
      <c r="B119" s="147" t="s">
        <v>79</v>
      </c>
      <c r="C119" s="147" t="s">
        <v>492</v>
      </c>
      <c r="D119" s="148" t="s">
        <v>380</v>
      </c>
      <c r="E119" s="148" t="s">
        <v>70</v>
      </c>
      <c r="F119" s="149">
        <v>0.655120481943538</v>
      </c>
      <c r="G119" s="149">
        <v>1.0758017493911267</v>
      </c>
      <c r="H119" s="177">
        <f t="shared" si="2"/>
        <v>0.42068126744758871</v>
      </c>
      <c r="I119" s="149">
        <v>1.1003460211289178</v>
      </c>
      <c r="J119" s="149">
        <v>2.0657894728571931</v>
      </c>
      <c r="K119" s="177">
        <f t="shared" si="3"/>
        <v>0.96544345172827528</v>
      </c>
      <c r="L119" s="149">
        <v>0.44522553918537977</v>
      </c>
      <c r="M119" s="153">
        <v>0.42068126744758871</v>
      </c>
      <c r="N119" s="152"/>
    </row>
    <row r="120" spans="1:14" x14ac:dyDescent="0.35">
      <c r="A120" s="146" t="s">
        <v>904</v>
      </c>
      <c r="B120" s="147"/>
      <c r="C120" s="147"/>
      <c r="D120" s="148" t="s">
        <v>424</v>
      </c>
      <c r="E120" s="148" t="s">
        <v>905</v>
      </c>
      <c r="F120" s="149">
        <v>2.5617469885210387</v>
      </c>
      <c r="G120" s="149">
        <v>4.3862973767317621</v>
      </c>
      <c r="H120" s="177">
        <f t="shared" si="2"/>
        <v>1.8245503882107235</v>
      </c>
      <c r="I120" s="149">
        <v>1.9841819080150076</v>
      </c>
      <c r="J120" s="149">
        <v>3.6381578940085726</v>
      </c>
      <c r="K120" s="177">
        <f t="shared" si="3"/>
        <v>1.653975985993565</v>
      </c>
      <c r="L120" s="149">
        <v>-0.57756508050603106</v>
      </c>
      <c r="M120" s="153">
        <v>1.8245503882107235</v>
      </c>
      <c r="N120" s="152"/>
    </row>
    <row r="121" spans="1:14" x14ac:dyDescent="0.35">
      <c r="A121" s="146" t="s">
        <v>339</v>
      </c>
      <c r="B121" s="147"/>
      <c r="C121" s="147" t="s">
        <v>341</v>
      </c>
      <c r="D121" s="148" t="s">
        <v>613</v>
      </c>
      <c r="E121" s="148" t="s">
        <v>891</v>
      </c>
      <c r="F121" s="149">
        <v>1.3915662651904965</v>
      </c>
      <c r="G121" s="149">
        <v>2.0510204081990575</v>
      </c>
      <c r="H121" s="177">
        <f t="shared" si="2"/>
        <v>0.65945414300856098</v>
      </c>
      <c r="I121" s="149">
        <v>1.4147305981412006</v>
      </c>
      <c r="J121" s="149">
        <v>2.0164473676866117</v>
      </c>
      <c r="K121" s="177">
        <f t="shared" si="3"/>
        <v>0.60171676954541109</v>
      </c>
      <c r="L121" s="149">
        <v>2.3164332950704081E-2</v>
      </c>
      <c r="M121" s="153">
        <v>0.65945414300856098</v>
      </c>
      <c r="N121" s="152"/>
    </row>
    <row r="122" spans="1:14" x14ac:dyDescent="0.35">
      <c r="A122" s="146" t="s">
        <v>844</v>
      </c>
      <c r="B122" s="147"/>
      <c r="C122" s="147"/>
      <c r="D122" s="148" t="s">
        <v>621</v>
      </c>
      <c r="E122" s="148" t="s">
        <v>845</v>
      </c>
      <c r="F122" s="149">
        <v>2.1438253017035565</v>
      </c>
      <c r="G122" s="149">
        <v>2.8906705535919119</v>
      </c>
      <c r="H122" s="177">
        <f t="shared" si="2"/>
        <v>0.74684525188835549</v>
      </c>
      <c r="I122" s="149">
        <v>1.8596144340296725</v>
      </c>
      <c r="J122" s="149">
        <v>2.7335526313752783</v>
      </c>
      <c r="K122" s="177">
        <f t="shared" si="3"/>
        <v>0.87393819734560574</v>
      </c>
      <c r="L122" s="149">
        <v>-0.28421086767388393</v>
      </c>
      <c r="M122" s="153">
        <v>0.74684525188835549</v>
      </c>
      <c r="N122" s="152"/>
    </row>
    <row r="123" spans="1:14" x14ac:dyDescent="0.35">
      <c r="A123" s="146" t="s">
        <v>3</v>
      </c>
      <c r="B123" s="147" t="s">
        <v>735</v>
      </c>
      <c r="C123" s="147" t="s">
        <v>736</v>
      </c>
      <c r="D123" s="148" t="s">
        <v>360</v>
      </c>
      <c r="E123" s="148" t="s">
        <v>737</v>
      </c>
      <c r="F123" s="149">
        <v>1.0459337350737441</v>
      </c>
      <c r="G123" s="149">
        <v>1.01895043723086</v>
      </c>
      <c r="H123" s="177">
        <f t="shared" si="2"/>
        <v>-2.6983297842884113E-2</v>
      </c>
      <c r="I123" s="149">
        <v>1.3302026697902398</v>
      </c>
      <c r="J123" s="149">
        <v>1.3124999999999998</v>
      </c>
      <c r="K123" s="177">
        <f t="shared" si="3"/>
        <v>-1.7702669790240044E-2</v>
      </c>
      <c r="L123" s="149">
        <v>0.28426893471649572</v>
      </c>
      <c r="M123" s="153">
        <v>-2.6983297842884113E-2</v>
      </c>
      <c r="N123" s="152"/>
    </row>
    <row r="124" spans="1:14" x14ac:dyDescent="0.35">
      <c r="A124" s="146" t="s">
        <v>3</v>
      </c>
      <c r="B124" s="147" t="s">
        <v>388</v>
      </c>
      <c r="C124" s="147"/>
      <c r="D124" s="148" t="s">
        <v>372</v>
      </c>
      <c r="E124" s="148" t="s">
        <v>389</v>
      </c>
      <c r="F124" s="149">
        <v>1.8772590362261701</v>
      </c>
      <c r="G124" s="149">
        <v>1.8236151602595208</v>
      </c>
      <c r="H124" s="177">
        <f t="shared" si="2"/>
        <v>-5.3643875966649324E-2</v>
      </c>
      <c r="I124" s="149">
        <v>1.3331685614427027</v>
      </c>
      <c r="J124" s="149">
        <v>1.2730263156876394</v>
      </c>
      <c r="K124" s="177">
        <f t="shared" si="3"/>
        <v>-6.0142245755063328E-2</v>
      </c>
      <c r="L124" s="149">
        <v>-0.54409047478346739</v>
      </c>
      <c r="M124" s="153">
        <v>-5.3643875966649324E-2</v>
      </c>
      <c r="N124" s="152"/>
    </row>
    <row r="125" spans="1:14" x14ac:dyDescent="0.35">
      <c r="A125" s="146" t="s">
        <v>713</v>
      </c>
      <c r="B125" s="147" t="s">
        <v>714</v>
      </c>
      <c r="C125" s="147"/>
      <c r="D125" s="148" t="s">
        <v>541</v>
      </c>
      <c r="E125" s="148" t="s">
        <v>715</v>
      </c>
      <c r="F125" s="149">
        <v>1.8162650609129807</v>
      </c>
      <c r="G125" s="149">
        <v>1.3381924199287003</v>
      </c>
      <c r="H125" s="177">
        <f t="shared" si="2"/>
        <v>-0.47807264098428037</v>
      </c>
      <c r="I125" s="149">
        <v>1.1389026197476142</v>
      </c>
      <c r="J125" s="149">
        <v>0.57894736833156191</v>
      </c>
      <c r="K125" s="177">
        <f t="shared" si="3"/>
        <v>-0.55995525141605229</v>
      </c>
      <c r="L125" s="149">
        <v>-0.67736244116536648</v>
      </c>
      <c r="M125" s="153">
        <v>-0.47807264098428037</v>
      </c>
      <c r="N125" s="152"/>
    </row>
    <row r="126" spans="1:14" x14ac:dyDescent="0.35">
      <c r="A126" s="146" t="s">
        <v>606</v>
      </c>
      <c r="B126" s="147"/>
      <c r="C126" s="147" t="s">
        <v>833</v>
      </c>
      <c r="D126" s="148" t="s">
        <v>315</v>
      </c>
      <c r="E126" s="148" t="s">
        <v>834</v>
      </c>
      <c r="F126" s="149">
        <v>1.5180722896281662</v>
      </c>
      <c r="G126" s="149">
        <v>1.4912536442920297</v>
      </c>
      <c r="H126" s="177">
        <f t="shared" si="2"/>
        <v>-2.6818645336136537E-2</v>
      </c>
      <c r="I126" s="149">
        <v>1.2516065247442048</v>
      </c>
      <c r="J126" s="149">
        <v>1.233552631551174</v>
      </c>
      <c r="K126" s="177">
        <f t="shared" si="3"/>
        <v>-1.8053893193030746E-2</v>
      </c>
      <c r="L126" s="149">
        <v>-0.26646576488396145</v>
      </c>
      <c r="M126" s="153">
        <v>-2.6818645336136537E-2</v>
      </c>
      <c r="N126" s="152"/>
    </row>
    <row r="127" spans="1:14" x14ac:dyDescent="0.35">
      <c r="A127" s="154" t="s">
        <v>589</v>
      </c>
      <c r="B127" s="155" t="s">
        <v>590</v>
      </c>
      <c r="C127" s="155"/>
      <c r="D127" s="156" t="s">
        <v>514</v>
      </c>
      <c r="E127" s="156" t="s">
        <v>591</v>
      </c>
      <c r="F127" s="157">
        <v>1.9134036146369329</v>
      </c>
      <c r="G127" s="157">
        <v>3.3542274043605032</v>
      </c>
      <c r="H127" s="177">
        <f t="shared" si="2"/>
        <v>1.4408237897235703</v>
      </c>
      <c r="I127" s="157">
        <v>1.7528423131309721</v>
      </c>
      <c r="J127" s="157">
        <v>2.8519736834328828</v>
      </c>
      <c r="K127" s="177">
        <f t="shared" si="3"/>
        <v>1.0991313703019108</v>
      </c>
      <c r="L127" s="157">
        <v>-0.16056130150596082</v>
      </c>
      <c r="M127" s="158">
        <v>1.4408237897235703</v>
      </c>
      <c r="N127" s="152"/>
    </row>
    <row r="128" spans="1:14" x14ac:dyDescent="0.35">
      <c r="A128" s="146" t="s">
        <v>293</v>
      </c>
      <c r="B128" s="147" t="s">
        <v>385</v>
      </c>
      <c r="C128" s="147"/>
      <c r="D128" s="148" t="s">
        <v>386</v>
      </c>
      <c r="E128" s="148" t="s">
        <v>387</v>
      </c>
      <c r="F128" s="149">
        <v>1.4006024091892089</v>
      </c>
      <c r="G128" s="149">
        <v>1.5874635569627795</v>
      </c>
      <c r="H128" s="177">
        <f t="shared" si="2"/>
        <v>0.18686114777357066</v>
      </c>
      <c r="I128" s="149">
        <v>1.3672763221862225</v>
      </c>
      <c r="J128" s="149">
        <v>1.2039473684488253</v>
      </c>
      <c r="K128" s="177">
        <f t="shared" si="3"/>
        <v>-0.1633289537373972</v>
      </c>
      <c r="L128" s="149">
        <v>-3.3326087002986338E-2</v>
      </c>
      <c r="M128" s="153">
        <v>0.18686114777357066</v>
      </c>
      <c r="N128" s="152"/>
    </row>
    <row r="129" spans="1:14" x14ac:dyDescent="0.35">
      <c r="A129" s="146" t="s">
        <v>652</v>
      </c>
      <c r="B129" s="147" t="s">
        <v>653</v>
      </c>
      <c r="C129" s="147"/>
      <c r="D129" s="148" t="s">
        <v>383</v>
      </c>
      <c r="E129" s="148" t="s">
        <v>654</v>
      </c>
      <c r="F129" s="149">
        <v>1.7530120480901676</v>
      </c>
      <c r="G129" s="149">
        <v>2.4358600591159005</v>
      </c>
      <c r="H129" s="177">
        <f t="shared" ref="H129:H192" si="4">G129-F129</f>
        <v>0.68284801102573289</v>
      </c>
      <c r="I129" s="149">
        <v>1.4532871975528612</v>
      </c>
      <c r="J129" s="149">
        <v>1.644736842126864</v>
      </c>
      <c r="K129" s="177">
        <f t="shared" ref="K129:K192" si="5">J129-I129</f>
        <v>0.19144964457400282</v>
      </c>
      <c r="L129" s="149">
        <v>-0.29972485053730646</v>
      </c>
      <c r="M129" s="153">
        <v>0.68284801102573289</v>
      </c>
      <c r="N129" s="152"/>
    </row>
    <row r="130" spans="1:14" x14ac:dyDescent="0.35">
      <c r="A130" s="146" t="s">
        <v>362</v>
      </c>
      <c r="B130" s="147"/>
      <c r="C130" s="147"/>
      <c r="D130" s="148" t="s">
        <v>556</v>
      </c>
      <c r="E130" s="148" t="s">
        <v>963</v>
      </c>
      <c r="F130" s="149">
        <v>1.9698795185547444</v>
      </c>
      <c r="G130" s="149">
        <v>2.7944606413888495</v>
      </c>
      <c r="H130" s="177">
        <f t="shared" si="4"/>
        <v>0.82458112283410512</v>
      </c>
      <c r="I130" s="149">
        <v>1.4087988140433103</v>
      </c>
      <c r="J130" s="149">
        <v>1.9703947364285961</v>
      </c>
      <c r="K130" s="177">
        <f t="shared" si="5"/>
        <v>0.56159592238528577</v>
      </c>
      <c r="L130" s="149">
        <v>-0.5610807045114341</v>
      </c>
      <c r="M130" s="153">
        <v>0.82458112283410512</v>
      </c>
      <c r="N130" s="152"/>
    </row>
    <row r="131" spans="1:14" x14ac:dyDescent="0.35">
      <c r="A131" s="146" t="s">
        <v>411</v>
      </c>
      <c r="B131" s="147" t="s">
        <v>412</v>
      </c>
      <c r="C131" s="147"/>
      <c r="D131" s="148" t="s">
        <v>413</v>
      </c>
      <c r="E131" s="148" t="s">
        <v>414</v>
      </c>
      <c r="F131" s="149">
        <v>1.6129518070504512</v>
      </c>
      <c r="G131" s="149">
        <v>1.7886297376614839</v>
      </c>
      <c r="H131" s="177">
        <f t="shared" si="4"/>
        <v>0.17567793061103276</v>
      </c>
      <c r="I131" s="149">
        <v>1.2263964413369666</v>
      </c>
      <c r="J131" s="149">
        <v>1.1085526314925425</v>
      </c>
      <c r="K131" s="177">
        <f t="shared" si="5"/>
        <v>-0.11784380984442411</v>
      </c>
      <c r="L131" s="149">
        <v>-0.38655536571348459</v>
      </c>
      <c r="M131" s="153">
        <v>0.17567793061103276</v>
      </c>
      <c r="N131" s="152"/>
    </row>
    <row r="132" spans="1:14" x14ac:dyDescent="0.35">
      <c r="A132" s="146" t="s">
        <v>3</v>
      </c>
      <c r="B132" s="147" t="s">
        <v>419</v>
      </c>
      <c r="C132" s="147"/>
      <c r="D132" s="148" t="s">
        <v>420</v>
      </c>
      <c r="E132" s="148" t="s">
        <v>421</v>
      </c>
      <c r="F132" s="149">
        <v>1.3396084338760197</v>
      </c>
      <c r="G132" s="149">
        <v>1.4125364432710639</v>
      </c>
      <c r="H132" s="177">
        <f t="shared" si="4"/>
        <v>7.292800939504418E-2</v>
      </c>
      <c r="I132" s="149">
        <v>1.1997034109140503</v>
      </c>
      <c r="J132" s="149">
        <v>1.2763157894243098</v>
      </c>
      <c r="K132" s="177">
        <f t="shared" si="5"/>
        <v>7.6612378510259482E-2</v>
      </c>
      <c r="L132" s="149">
        <v>-0.13990502296196938</v>
      </c>
      <c r="M132" s="153">
        <v>7.292800939504418E-2</v>
      </c>
      <c r="N132" s="152"/>
    </row>
    <row r="133" spans="1:14" x14ac:dyDescent="0.35">
      <c r="A133" s="146" t="s">
        <v>973</v>
      </c>
      <c r="B133" s="147"/>
      <c r="C133" s="147"/>
      <c r="D133" s="148" t="s">
        <v>355</v>
      </c>
      <c r="E133" s="148" t="s">
        <v>974</v>
      </c>
      <c r="F133" s="149">
        <v>1.9698795185547444</v>
      </c>
      <c r="G133" s="149">
        <v>0.25364431494652523</v>
      </c>
      <c r="H133" s="177">
        <f t="shared" si="4"/>
        <v>-1.7162352036082191</v>
      </c>
      <c r="I133" s="149">
        <v>1.2249134951142528</v>
      </c>
      <c r="J133" s="149">
        <v>1.9736842103411624E-2</v>
      </c>
      <c r="K133" s="177">
        <f t="shared" si="5"/>
        <v>-1.2051766530108412</v>
      </c>
      <c r="L133" s="149">
        <v>-0.74496602344049156</v>
      </c>
      <c r="M133" s="153">
        <v>-1.7162352036082191</v>
      </c>
      <c r="N133" s="152"/>
    </row>
    <row r="134" spans="1:14" x14ac:dyDescent="0.35">
      <c r="A134" s="146" t="s">
        <v>964</v>
      </c>
      <c r="B134" s="147"/>
      <c r="C134" s="147"/>
      <c r="D134" s="148" t="s">
        <v>551</v>
      </c>
      <c r="E134" s="148" t="s">
        <v>965</v>
      </c>
      <c r="F134" s="149">
        <v>1.4457831328066408</v>
      </c>
      <c r="G134" s="149">
        <v>2.5102040805875157</v>
      </c>
      <c r="H134" s="177">
        <f t="shared" si="4"/>
        <v>1.0644209477808748</v>
      </c>
      <c r="I134" s="149">
        <v>1.2975778544764693</v>
      </c>
      <c r="J134" s="149">
        <v>2.5888157897761008</v>
      </c>
      <c r="K134" s="177">
        <f t="shared" si="5"/>
        <v>1.2912379352996315</v>
      </c>
      <c r="L134" s="149">
        <v>-0.1482052783301715</v>
      </c>
      <c r="M134" s="153">
        <v>1.0644209477808748</v>
      </c>
      <c r="N134" s="152"/>
    </row>
    <row r="135" spans="1:14" x14ac:dyDescent="0.35">
      <c r="A135" s="154" t="s">
        <v>3</v>
      </c>
      <c r="B135" s="155"/>
      <c r="C135" s="155" t="s">
        <v>936</v>
      </c>
      <c r="D135" s="156" t="s">
        <v>636</v>
      </c>
      <c r="E135" s="156" t="s">
        <v>937</v>
      </c>
      <c r="F135" s="157">
        <v>1.3079819280685914</v>
      </c>
      <c r="G135" s="157">
        <v>1.596209912553828</v>
      </c>
      <c r="H135" s="177">
        <f t="shared" si="4"/>
        <v>0.28822798448523668</v>
      </c>
      <c r="I135" s="157">
        <v>1.2397429557554602</v>
      </c>
      <c r="J135" s="157">
        <v>1.4276315788486198</v>
      </c>
      <c r="K135" s="177">
        <f t="shared" si="5"/>
        <v>0.18788862309315957</v>
      </c>
      <c r="L135" s="157">
        <v>-6.8238972313131141E-2</v>
      </c>
      <c r="M135" s="158">
        <v>0.28822798448523668</v>
      </c>
      <c r="N135" s="152"/>
    </row>
    <row r="136" spans="1:14" x14ac:dyDescent="0.35">
      <c r="A136" s="146" t="s">
        <v>606</v>
      </c>
      <c r="B136" s="147" t="s">
        <v>653</v>
      </c>
      <c r="C136" s="147"/>
      <c r="D136" s="148" t="s">
        <v>599</v>
      </c>
      <c r="E136" s="148" t="s">
        <v>655</v>
      </c>
      <c r="F136" s="149">
        <v>2.1483433730989341</v>
      </c>
      <c r="G136" s="149">
        <v>2.3440233227206915</v>
      </c>
      <c r="H136" s="177">
        <f t="shared" si="4"/>
        <v>0.19567994962175739</v>
      </c>
      <c r="I136" s="149">
        <v>1.3895205139409981</v>
      </c>
      <c r="J136" s="149">
        <v>1.2203947367803873</v>
      </c>
      <c r="K136" s="177">
        <f t="shared" si="5"/>
        <v>-0.16912577716061072</v>
      </c>
      <c r="L136" s="149">
        <v>-0.75882285915793601</v>
      </c>
      <c r="M136" s="153">
        <v>0.19567994962175739</v>
      </c>
      <c r="N136" s="152"/>
    </row>
    <row r="137" spans="1:14" x14ac:dyDescent="0.35">
      <c r="A137" s="154" t="s">
        <v>3</v>
      </c>
      <c r="B137" s="155" t="s">
        <v>735</v>
      </c>
      <c r="C137" s="155" t="s">
        <v>736</v>
      </c>
      <c r="D137" s="156" t="s">
        <v>738</v>
      </c>
      <c r="E137" s="156" t="s">
        <v>739</v>
      </c>
      <c r="F137" s="157">
        <v>0.9487951808666093</v>
      </c>
      <c r="G137" s="157">
        <v>1.0233236151433058</v>
      </c>
      <c r="H137" s="177">
        <f t="shared" si="4"/>
        <v>7.4528434276696531E-2</v>
      </c>
      <c r="I137" s="157">
        <v>1.1982204646913368</v>
      </c>
      <c r="J137" s="157">
        <v>0.94407894729744546</v>
      </c>
      <c r="K137" s="177">
        <f t="shared" si="5"/>
        <v>-0.25414151739389135</v>
      </c>
      <c r="L137" s="157">
        <v>0.24942528382472751</v>
      </c>
      <c r="M137" s="158">
        <v>7.4528434276696531E-2</v>
      </c>
      <c r="N137" s="152"/>
    </row>
    <row r="138" spans="1:14" x14ac:dyDescent="0.35">
      <c r="A138" s="146" t="s">
        <v>822</v>
      </c>
      <c r="B138" s="147"/>
      <c r="C138" s="147"/>
      <c r="D138" s="148" t="s">
        <v>490</v>
      </c>
      <c r="E138" s="148" t="s">
        <v>823</v>
      </c>
      <c r="F138" s="149">
        <v>1.0662650603392014</v>
      </c>
      <c r="G138" s="149">
        <v>0.43731778422928935</v>
      </c>
      <c r="H138" s="177">
        <f t="shared" si="4"/>
        <v>-0.62894727610991208</v>
      </c>
      <c r="I138" s="149">
        <v>1.1997034109140503</v>
      </c>
      <c r="J138" s="149">
        <v>0.43749999994136807</v>
      </c>
      <c r="K138" s="177">
        <f t="shared" si="5"/>
        <v>-0.76220341097268229</v>
      </c>
      <c r="L138" s="149">
        <v>0.13343835057484887</v>
      </c>
      <c r="M138" s="153">
        <v>-0.62894727610991208</v>
      </c>
      <c r="N138" s="152"/>
    </row>
    <row r="139" spans="1:14" x14ac:dyDescent="0.35">
      <c r="A139" s="146" t="s">
        <v>824</v>
      </c>
      <c r="B139" s="147"/>
      <c r="C139" s="147"/>
      <c r="D139" s="148" t="s">
        <v>559</v>
      </c>
      <c r="E139" s="163" t="s">
        <v>825</v>
      </c>
      <c r="F139" s="149">
        <v>1.8411144578154071</v>
      </c>
      <c r="G139" s="149">
        <v>3.4985422738343146E-2</v>
      </c>
      <c r="H139" s="177">
        <f t="shared" si="4"/>
        <v>-1.806129035077064</v>
      </c>
      <c r="I139" s="149">
        <v>1.365793375963509</v>
      </c>
      <c r="J139" s="149">
        <v>6.9078947361940674E-2</v>
      </c>
      <c r="K139" s="177">
        <f t="shared" si="5"/>
        <v>-1.2967144286015684</v>
      </c>
      <c r="L139" s="149">
        <v>-0.47532108185189803</v>
      </c>
      <c r="M139" s="153">
        <v>-1.806129035077064</v>
      </c>
      <c r="N139" s="152"/>
    </row>
    <row r="140" spans="1:14" x14ac:dyDescent="0.35">
      <c r="A140" s="146" t="s">
        <v>975</v>
      </c>
      <c r="B140" s="147"/>
      <c r="C140" s="147"/>
      <c r="D140" s="148" t="s">
        <v>829</v>
      </c>
      <c r="E140" s="163" t="s">
        <v>976</v>
      </c>
      <c r="F140" s="149">
        <v>1.7010542167756906</v>
      </c>
      <c r="G140" s="149">
        <v>0.1355685131110797</v>
      </c>
      <c r="H140" s="177">
        <f t="shared" si="4"/>
        <v>-1.5654857036646108</v>
      </c>
      <c r="I140" s="149">
        <v>0.99357390023021741</v>
      </c>
      <c r="J140" s="149">
        <v>7.565789472974456E-2</v>
      </c>
      <c r="K140" s="177">
        <f t="shared" si="5"/>
        <v>-0.91791600550047281</v>
      </c>
      <c r="L140" s="149">
        <v>-0.70748031654547316</v>
      </c>
      <c r="M140" s="153">
        <v>-1.5654857036646108</v>
      </c>
      <c r="N140" s="152"/>
    </row>
    <row r="141" spans="1:14" x14ac:dyDescent="0.35">
      <c r="A141" s="146" t="s">
        <v>996</v>
      </c>
      <c r="B141" s="147"/>
      <c r="C141" s="147"/>
      <c r="D141" s="148" t="s">
        <v>917</v>
      </c>
      <c r="E141" s="163" t="s">
        <v>997</v>
      </c>
      <c r="F141" s="149">
        <v>1.3667168670801133</v>
      </c>
      <c r="G141" s="149">
        <v>1.3775510204391832</v>
      </c>
      <c r="H141" s="177">
        <f t="shared" si="4"/>
        <v>1.0834153359069898E-2</v>
      </c>
      <c r="I141" s="149">
        <v>0.67474048447049761</v>
      </c>
      <c r="J141" s="149">
        <v>0.63486842097548435</v>
      </c>
      <c r="K141" s="177">
        <f t="shared" si="5"/>
        <v>-3.9872063495013266E-2</v>
      </c>
      <c r="L141" s="149">
        <v>-0.69197638260961569</v>
      </c>
      <c r="M141" s="153">
        <v>1.0834153359069898E-2</v>
      </c>
      <c r="N141" s="152"/>
    </row>
    <row r="142" spans="1:14" x14ac:dyDescent="0.35">
      <c r="A142" s="146" t="s">
        <v>390</v>
      </c>
      <c r="B142" s="147"/>
      <c r="C142" s="147"/>
      <c r="D142" s="148" t="s">
        <v>780</v>
      </c>
      <c r="E142" s="163" t="s">
        <v>950</v>
      </c>
      <c r="F142" s="149">
        <v>1.0233433736274151</v>
      </c>
      <c r="G142" s="149">
        <v>0.48979591847711018</v>
      </c>
      <c r="H142" s="177">
        <f t="shared" si="4"/>
        <v>-0.53354745515030499</v>
      </c>
      <c r="I142" s="149">
        <v>1.1715274342684205</v>
      </c>
      <c r="J142" s="149">
        <v>0.48355263155117434</v>
      </c>
      <c r="K142" s="177">
        <f t="shared" si="5"/>
        <v>-0.6879748027172462</v>
      </c>
      <c r="L142" s="149">
        <v>0.14818406064100542</v>
      </c>
      <c r="M142" s="153">
        <v>-0.53354745515030499</v>
      </c>
      <c r="N142" s="152"/>
    </row>
    <row r="143" spans="1:14" x14ac:dyDescent="0.35">
      <c r="A143" s="146" t="s">
        <v>3</v>
      </c>
      <c r="B143" s="147" t="s">
        <v>719</v>
      </c>
      <c r="C143" s="147"/>
      <c r="D143" s="148" t="s">
        <v>720</v>
      </c>
      <c r="E143" s="163" t="s">
        <v>721</v>
      </c>
      <c r="F143" s="149">
        <v>1.8614457833224558</v>
      </c>
      <c r="G143" s="149">
        <v>1.8717201165948958</v>
      </c>
      <c r="H143" s="177">
        <f t="shared" si="4"/>
        <v>1.0274333272439984E-2</v>
      </c>
      <c r="I143" s="149">
        <v>1.5140879879263329</v>
      </c>
      <c r="J143" s="149">
        <v>1.5526315789072518</v>
      </c>
      <c r="K143" s="177">
        <f t="shared" si="5"/>
        <v>3.8543590980918863E-2</v>
      </c>
      <c r="L143" s="149">
        <v>-0.34735779539612288</v>
      </c>
      <c r="M143" s="153">
        <v>1.0274333272439984E-2</v>
      </c>
      <c r="N143" s="152"/>
    </row>
    <row r="144" spans="1:14" x14ac:dyDescent="0.35">
      <c r="A144" s="146" t="s">
        <v>390</v>
      </c>
      <c r="B144" s="147" t="s">
        <v>391</v>
      </c>
      <c r="C144" s="147" t="s">
        <v>392</v>
      </c>
      <c r="D144" s="148" t="s">
        <v>393</v>
      </c>
      <c r="E144" s="163" t="s">
        <v>394</v>
      </c>
      <c r="F144" s="149">
        <v>1.6987951804740233</v>
      </c>
      <c r="G144" s="149">
        <v>1.1064139940767177</v>
      </c>
      <c r="H144" s="177">
        <f t="shared" si="4"/>
        <v>-0.59238118639730564</v>
      </c>
      <c r="I144" s="149">
        <v>1.2605042020804864</v>
      </c>
      <c r="J144" s="149">
        <v>0.63157894741470921</v>
      </c>
      <c r="K144" s="177">
        <f t="shared" si="5"/>
        <v>-0.6289252546657772</v>
      </c>
      <c r="L144" s="149">
        <v>-0.43829097839353692</v>
      </c>
      <c r="M144" s="153">
        <v>-0.59238118639730564</v>
      </c>
      <c r="N144" s="152"/>
    </row>
    <row r="145" spans="1:14" x14ac:dyDescent="0.35">
      <c r="A145" s="146" t="s">
        <v>3</v>
      </c>
      <c r="B145" s="147" t="s">
        <v>735</v>
      </c>
      <c r="C145" s="147" t="s">
        <v>736</v>
      </c>
      <c r="D145" s="148" t="s">
        <v>327</v>
      </c>
      <c r="E145" s="163" t="s">
        <v>740</v>
      </c>
      <c r="F145" s="149">
        <v>1.0007530121810861</v>
      </c>
      <c r="G145" s="149">
        <v>0.95335276971338823</v>
      </c>
      <c r="H145" s="177">
        <f t="shared" si="4"/>
        <v>-4.7400242467697917E-2</v>
      </c>
      <c r="I145" s="149">
        <v>1.2634700937329493</v>
      </c>
      <c r="J145" s="149">
        <v>1.1940789474147091</v>
      </c>
      <c r="K145" s="177">
        <f t="shared" si="5"/>
        <v>-6.9391146318240171E-2</v>
      </c>
      <c r="L145" s="149">
        <v>0.26271708155186313</v>
      </c>
      <c r="M145" s="153">
        <v>-4.7400242467697917E-2</v>
      </c>
      <c r="N145" s="152"/>
    </row>
    <row r="146" spans="1:14" x14ac:dyDescent="0.35">
      <c r="A146" s="146" t="s">
        <v>874</v>
      </c>
      <c r="B146" s="147"/>
      <c r="C146" s="147" t="s">
        <v>875</v>
      </c>
      <c r="D146" s="148" t="s">
        <v>432</v>
      </c>
      <c r="E146" s="163" t="s">
        <v>876</v>
      </c>
      <c r="F146" s="149">
        <v>2.7628012048739445</v>
      </c>
      <c r="G146" s="149">
        <v>8.3090379003564974E-2</v>
      </c>
      <c r="H146" s="177">
        <f t="shared" si="4"/>
        <v>-2.6797108258703797</v>
      </c>
      <c r="I146" s="149">
        <v>1.0054374692189618</v>
      </c>
      <c r="J146" s="149">
        <v>0</v>
      </c>
      <c r="K146" s="177">
        <f t="shared" si="5"/>
        <v>-1.0054374692189618</v>
      </c>
      <c r="L146" s="149">
        <v>-1.7573637356549827</v>
      </c>
      <c r="M146" s="153">
        <v>-2.6797108258703797</v>
      </c>
      <c r="N146" s="152"/>
    </row>
    <row r="147" spans="1:14" x14ac:dyDescent="0.35">
      <c r="A147" s="146" t="s">
        <v>1084</v>
      </c>
      <c r="B147" s="147"/>
      <c r="C147" s="147"/>
      <c r="D147" s="148" t="s">
        <v>438</v>
      </c>
      <c r="E147" s="163" t="s">
        <v>1085</v>
      </c>
      <c r="F147" s="149">
        <v>0.76129518075336344</v>
      </c>
      <c r="G147" s="149">
        <v>0.3017492710480566</v>
      </c>
      <c r="H147" s="177">
        <f t="shared" si="4"/>
        <v>-0.45954590970530684</v>
      </c>
      <c r="I147" s="149">
        <v>0.67622343061391466</v>
      </c>
      <c r="J147" s="149">
        <v>0.16447368421268641</v>
      </c>
      <c r="K147" s="177">
        <f t="shared" si="5"/>
        <v>-0.51174974640122828</v>
      </c>
      <c r="L147" s="149">
        <v>-8.5071750139448787E-2</v>
      </c>
      <c r="M147" s="153">
        <v>-0.45954590970530684</v>
      </c>
      <c r="N147" s="152"/>
    </row>
    <row r="148" spans="1:14" x14ac:dyDescent="0.35">
      <c r="A148" s="154" t="s">
        <v>3</v>
      </c>
      <c r="B148" s="155" t="s">
        <v>733</v>
      </c>
      <c r="C148" s="155"/>
      <c r="D148" s="156" t="s">
        <v>695</v>
      </c>
      <c r="E148" s="164" t="s">
        <v>734</v>
      </c>
      <c r="F148" s="157">
        <v>0.60090361456898522</v>
      </c>
      <c r="G148" s="157">
        <v>0.53352769690003909</v>
      </c>
      <c r="H148" s="177">
        <f t="shared" si="4"/>
        <v>-6.7375917668946128E-2</v>
      </c>
      <c r="I148" s="157">
        <v>0.8378645579467896</v>
      </c>
      <c r="J148" s="157">
        <v>0.79605263160980611</v>
      </c>
      <c r="K148" s="177">
        <f t="shared" si="5"/>
        <v>-4.1811926336983496E-2</v>
      </c>
      <c r="L148" s="157">
        <v>0.23696094337780438</v>
      </c>
      <c r="M148" s="158">
        <v>-6.7375917668946128E-2</v>
      </c>
      <c r="N148" s="152"/>
    </row>
    <row r="149" spans="1:14" x14ac:dyDescent="0.35">
      <c r="A149" s="146" t="s">
        <v>3</v>
      </c>
      <c r="B149" s="147" t="s">
        <v>310</v>
      </c>
      <c r="C149" s="147"/>
      <c r="D149" s="148" t="s">
        <v>311</v>
      </c>
      <c r="E149" s="163" t="s">
        <v>312</v>
      </c>
      <c r="F149" s="149">
        <v>0.28915662656132818</v>
      </c>
      <c r="G149" s="149">
        <v>0.27988338195351392</v>
      </c>
      <c r="H149" s="177">
        <f t="shared" si="4"/>
        <v>-9.2732446078142572E-3</v>
      </c>
      <c r="I149" s="149">
        <v>0.60207612463250271</v>
      </c>
      <c r="J149" s="149">
        <v>0.45723684200960063</v>
      </c>
      <c r="K149" s="177">
        <f t="shared" si="5"/>
        <v>-0.14483928262290208</v>
      </c>
      <c r="L149" s="149">
        <v>0.31291949807117453</v>
      </c>
      <c r="M149" s="153">
        <v>-9.2732446078142572E-3</v>
      </c>
      <c r="N149" s="152"/>
    </row>
    <row r="150" spans="1:14" x14ac:dyDescent="0.35">
      <c r="A150" s="146" t="s">
        <v>615</v>
      </c>
      <c r="B150" s="147" t="s">
        <v>51</v>
      </c>
      <c r="C150" s="147"/>
      <c r="D150" s="148" t="s">
        <v>616</v>
      </c>
      <c r="E150" s="148" t="s">
        <v>617</v>
      </c>
      <c r="F150" s="149">
        <v>0.87876506034675106</v>
      </c>
      <c r="G150" s="149">
        <v>0.28862973754456228</v>
      </c>
      <c r="H150" s="177">
        <f t="shared" si="4"/>
        <v>-0.59013532280218883</v>
      </c>
      <c r="I150" s="149">
        <v>0.61245674747783008</v>
      </c>
      <c r="J150" s="149">
        <v>0.12171052630437167</v>
      </c>
      <c r="K150" s="177">
        <f t="shared" si="5"/>
        <v>-0.4907462211734584</v>
      </c>
      <c r="L150" s="149">
        <v>-0.26630831286892098</v>
      </c>
      <c r="M150" s="153">
        <v>-0.59013532280218883</v>
      </c>
      <c r="N150" s="152"/>
    </row>
    <row r="151" spans="1:14" x14ac:dyDescent="0.35">
      <c r="A151" s="146" t="s">
        <v>293</v>
      </c>
      <c r="B151" s="147" t="s">
        <v>307</v>
      </c>
      <c r="C151" s="147"/>
      <c r="D151" s="148" t="s">
        <v>308</v>
      </c>
      <c r="E151" s="148" t="s">
        <v>309</v>
      </c>
      <c r="F151" s="149">
        <v>0.83358433745409333</v>
      </c>
      <c r="G151" s="149">
        <v>0.65597667634393397</v>
      </c>
      <c r="H151" s="177">
        <f t="shared" si="4"/>
        <v>-0.17760766111015935</v>
      </c>
      <c r="I151" s="149">
        <v>0.75185368273874398</v>
      </c>
      <c r="J151" s="149">
        <v>0.70394736839019367</v>
      </c>
      <c r="K151" s="177">
        <f t="shared" si="5"/>
        <v>-4.7906314348550305E-2</v>
      </c>
      <c r="L151" s="149">
        <v>-8.1730654715349349E-2</v>
      </c>
      <c r="M151" s="153">
        <v>-0.17760766111015935</v>
      </c>
      <c r="N151" s="152"/>
    </row>
    <row r="152" spans="1:14" x14ac:dyDescent="0.35">
      <c r="A152" s="146" t="s">
        <v>426</v>
      </c>
      <c r="B152" s="147" t="s">
        <v>427</v>
      </c>
      <c r="C152" s="147"/>
      <c r="D152" s="148" t="s">
        <v>428</v>
      </c>
      <c r="E152" s="148" t="s">
        <v>429</v>
      </c>
      <c r="F152" s="149">
        <v>1.7936746991042651</v>
      </c>
      <c r="G152" s="149">
        <v>1.4169096209496661</v>
      </c>
      <c r="H152" s="177">
        <f t="shared" si="4"/>
        <v>-0.37676507815459903</v>
      </c>
      <c r="I152" s="149">
        <v>1.1359367280951513</v>
      </c>
      <c r="J152" s="149">
        <v>1.0789473683901936</v>
      </c>
      <c r="K152" s="177">
        <f t="shared" si="5"/>
        <v>-5.6989359704957776E-2</v>
      </c>
      <c r="L152" s="149">
        <v>-0.6577379710091138</v>
      </c>
      <c r="M152" s="153">
        <v>-0.37676507815459903</v>
      </c>
      <c r="N152" s="152"/>
    </row>
    <row r="153" spans="1:14" x14ac:dyDescent="0.35">
      <c r="A153" s="146" t="s">
        <v>820</v>
      </c>
      <c r="B153" s="147"/>
      <c r="C153" s="147"/>
      <c r="D153" s="148" t="s">
        <v>800</v>
      </c>
      <c r="E153" s="148" t="s">
        <v>821</v>
      </c>
      <c r="F153" s="149">
        <v>1.6242469885587874</v>
      </c>
      <c r="G153" s="149">
        <v>1.1588921283245386</v>
      </c>
      <c r="H153" s="177">
        <f t="shared" si="4"/>
        <v>-0.46535486023424877</v>
      </c>
      <c r="I153" s="149">
        <v>1.2115669799027948</v>
      </c>
      <c r="J153" s="149">
        <v>0.80921052638059299</v>
      </c>
      <c r="K153" s="177">
        <f t="shared" si="5"/>
        <v>-0.40235645352220184</v>
      </c>
      <c r="L153" s="149">
        <v>-0.41268000865599253</v>
      </c>
      <c r="M153" s="153">
        <v>-0.46535486023424877</v>
      </c>
      <c r="N153" s="152"/>
    </row>
    <row r="154" spans="1:14" x14ac:dyDescent="0.35">
      <c r="A154" s="146" t="s">
        <v>440</v>
      </c>
      <c r="B154" s="147" t="s">
        <v>441</v>
      </c>
      <c r="C154" s="147" t="s">
        <v>442</v>
      </c>
      <c r="D154" s="148" t="s">
        <v>346</v>
      </c>
      <c r="E154" s="148" t="s">
        <v>443</v>
      </c>
      <c r="F154" s="149">
        <v>1.1430722892808787</v>
      </c>
      <c r="G154" s="149">
        <v>0.11807580174190813</v>
      </c>
      <c r="H154" s="177">
        <f t="shared" si="4"/>
        <v>-1.0249964875389705</v>
      </c>
      <c r="I154" s="149">
        <v>1.0617894217172572</v>
      </c>
      <c r="J154" s="149">
        <v>0.12828947368976509</v>
      </c>
      <c r="K154" s="177">
        <f t="shared" si="5"/>
        <v>-0.93349994802749214</v>
      </c>
      <c r="L154" s="149">
        <v>-8.1282867563621464E-2</v>
      </c>
      <c r="M154" s="153">
        <v>-1.0249964875389705</v>
      </c>
      <c r="N154" s="152"/>
    </row>
    <row r="155" spans="1:14" x14ac:dyDescent="0.35">
      <c r="A155" s="146" t="s">
        <v>1002</v>
      </c>
      <c r="B155" s="147"/>
      <c r="C155" s="147"/>
      <c r="D155" s="148" t="s">
        <v>727</v>
      </c>
      <c r="E155" s="148" t="s">
        <v>1003</v>
      </c>
      <c r="F155" s="149">
        <v>0.82454819285140257</v>
      </c>
      <c r="G155" s="149">
        <v>8.7463556845857868E-2</v>
      </c>
      <c r="H155" s="177">
        <f t="shared" si="4"/>
        <v>-0.73708463600554475</v>
      </c>
      <c r="I155" s="149">
        <v>0.7029164607196452</v>
      </c>
      <c r="J155" s="149">
        <v>-1.9736842103411624E-2</v>
      </c>
      <c r="K155" s="177">
        <f t="shared" si="5"/>
        <v>-0.72265330282305684</v>
      </c>
      <c r="L155" s="149">
        <v>-0.12163173213175738</v>
      </c>
      <c r="M155" s="153">
        <v>-0.73708463600554475</v>
      </c>
      <c r="N155" s="152"/>
    </row>
    <row r="156" spans="1:14" x14ac:dyDescent="0.35">
      <c r="A156" s="154" t="s">
        <v>3</v>
      </c>
      <c r="B156" s="155" t="s">
        <v>304</v>
      </c>
      <c r="C156" s="155"/>
      <c r="D156" s="156" t="s">
        <v>305</v>
      </c>
      <c r="E156" s="156" t="s">
        <v>306</v>
      </c>
      <c r="F156" s="157">
        <v>0.51280120484374547</v>
      </c>
      <c r="G156" s="157">
        <v>0.52915451898759314</v>
      </c>
      <c r="H156" s="177">
        <f t="shared" si="4"/>
        <v>1.6353314143847664E-2</v>
      </c>
      <c r="I156" s="157">
        <v>0.30252100842002028</v>
      </c>
      <c r="J156" s="157">
        <v>0.37171052626332934</v>
      </c>
      <c r="K156" s="177">
        <f t="shared" si="5"/>
        <v>6.9189517843309067E-2</v>
      </c>
      <c r="L156" s="157">
        <v>-0.2102801964237252</v>
      </c>
      <c r="M156" s="158">
        <v>1.6353314143847664E-2</v>
      </c>
      <c r="N156" s="152"/>
    </row>
    <row r="157" spans="1:14" x14ac:dyDescent="0.35">
      <c r="A157" s="146" t="s">
        <v>826</v>
      </c>
      <c r="B157" s="147"/>
      <c r="C157" s="147"/>
      <c r="D157" s="148" t="s">
        <v>350</v>
      </c>
      <c r="E157" s="148" t="s">
        <v>827</v>
      </c>
      <c r="F157" s="149">
        <v>1.4457831328066408</v>
      </c>
      <c r="G157" s="149">
        <v>1.2201166181634078</v>
      </c>
      <c r="H157" s="177">
        <f t="shared" si="4"/>
        <v>-0.22566651464323306</v>
      </c>
      <c r="I157" s="149">
        <v>0.88235294145634047</v>
      </c>
      <c r="J157" s="149">
        <v>0.56578947373667055</v>
      </c>
      <c r="K157" s="177">
        <f t="shared" si="5"/>
        <v>-0.31656346771966992</v>
      </c>
      <c r="L157" s="149">
        <v>-0.56343019135030037</v>
      </c>
      <c r="M157" s="153">
        <v>-0.22566651464323306</v>
      </c>
      <c r="N157" s="152"/>
    </row>
    <row r="158" spans="1:14" x14ac:dyDescent="0.35">
      <c r="A158" s="154" t="s">
        <v>877</v>
      </c>
      <c r="B158" s="155"/>
      <c r="C158" s="155"/>
      <c r="D158" s="156" t="s">
        <v>814</v>
      </c>
      <c r="E158" s="156" t="s">
        <v>878</v>
      </c>
      <c r="F158" s="157">
        <v>1.1114457832318592</v>
      </c>
      <c r="G158" s="157">
        <v>0.87900874637102466</v>
      </c>
      <c r="H158" s="177">
        <f t="shared" si="4"/>
        <v>-0.2324370368608345</v>
      </c>
      <c r="I158" s="157">
        <v>0.44933267423942719</v>
      </c>
      <c r="J158" s="157">
        <v>0.26644736844882561</v>
      </c>
      <c r="K158" s="177">
        <f t="shared" si="5"/>
        <v>-0.18288530579060158</v>
      </c>
      <c r="L158" s="157">
        <v>-0.66211310899243192</v>
      </c>
      <c r="M158" s="158">
        <v>-0.2324370368608345</v>
      </c>
      <c r="N158" s="152"/>
    </row>
    <row r="159" spans="1:14" x14ac:dyDescent="0.35">
      <c r="A159" s="146" t="s">
        <v>1000</v>
      </c>
      <c r="B159" s="147"/>
      <c r="C159" s="147"/>
      <c r="D159" s="148" t="s">
        <v>639</v>
      </c>
      <c r="E159" s="148" t="s">
        <v>1001</v>
      </c>
      <c r="F159" s="149">
        <v>0.65286144588346207</v>
      </c>
      <c r="G159" s="149">
        <v>1.1895043732439732</v>
      </c>
      <c r="H159" s="177">
        <f t="shared" si="4"/>
        <v>0.53664292736051111</v>
      </c>
      <c r="I159" s="149">
        <v>0.49678695011510871</v>
      </c>
      <c r="J159" s="149">
        <v>0.90460526316098044</v>
      </c>
      <c r="K159" s="177">
        <f t="shared" si="5"/>
        <v>0.40781831304587174</v>
      </c>
      <c r="L159" s="149">
        <v>-0.15607449576835336</v>
      </c>
      <c r="M159" s="153">
        <v>0.53664292736051111</v>
      </c>
      <c r="N159" s="152"/>
    </row>
    <row r="160" spans="1:14" x14ac:dyDescent="0.35">
      <c r="A160" s="146" t="s">
        <v>848</v>
      </c>
      <c r="B160" s="147"/>
      <c r="C160" s="147"/>
      <c r="D160" s="148" t="s">
        <v>668</v>
      </c>
      <c r="E160" s="148" t="s">
        <v>849</v>
      </c>
      <c r="F160" s="149">
        <v>1.8501506030220762</v>
      </c>
      <c r="G160" s="149">
        <v>6.9970845476686291E-2</v>
      </c>
      <c r="H160" s="177">
        <f t="shared" si="4"/>
        <v>-1.7801797575453899</v>
      </c>
      <c r="I160" s="149">
        <v>3.8556599110334253E-2</v>
      </c>
      <c r="J160" s="149">
        <v>-0.12828947368976509</v>
      </c>
      <c r="K160" s="177">
        <f t="shared" si="5"/>
        <v>-0.16684607280009933</v>
      </c>
      <c r="L160" s="149">
        <v>-1.811594003911742</v>
      </c>
      <c r="M160" s="153">
        <v>-1.7801797575453899</v>
      </c>
      <c r="N160" s="152"/>
    </row>
    <row r="161" spans="1:14" x14ac:dyDescent="0.35">
      <c r="A161" s="146" t="s">
        <v>870</v>
      </c>
      <c r="B161" s="147"/>
      <c r="C161" s="147" t="s">
        <v>871</v>
      </c>
      <c r="D161" s="148" t="s">
        <v>872</v>
      </c>
      <c r="E161" s="148" t="s">
        <v>873</v>
      </c>
      <c r="F161" s="149">
        <v>0.42018072287755837</v>
      </c>
      <c r="G161" s="149">
        <v>5.6851311949807616E-2</v>
      </c>
      <c r="H161" s="177">
        <f t="shared" si="4"/>
        <v>-0.36332941092775073</v>
      </c>
      <c r="I161" s="149">
        <v>0.47305981221691618</v>
      </c>
      <c r="J161" s="149">
        <v>2.6315789471215496E-2</v>
      </c>
      <c r="K161" s="177">
        <f t="shared" si="5"/>
        <v>-0.44674402274570069</v>
      </c>
      <c r="L161" s="149">
        <v>5.287908933935781E-2</v>
      </c>
      <c r="M161" s="153">
        <v>-0.36332941092775073</v>
      </c>
      <c r="N161" s="152"/>
    </row>
    <row r="162" spans="1:14" x14ac:dyDescent="0.35">
      <c r="A162" s="154" t="s">
        <v>657</v>
      </c>
      <c r="B162" s="155" t="s">
        <v>658</v>
      </c>
      <c r="C162" s="155"/>
      <c r="D162" s="156" t="s">
        <v>364</v>
      </c>
      <c r="E162" s="156" t="s">
        <v>659</v>
      </c>
      <c r="F162" s="157">
        <v>1.6626506020632608</v>
      </c>
      <c r="G162" s="157">
        <v>0.25364431494652523</v>
      </c>
      <c r="H162" s="177">
        <f t="shared" si="4"/>
        <v>-1.4090062871167355</v>
      </c>
      <c r="I162" s="157">
        <v>0.80968858130115995</v>
      </c>
      <c r="J162" s="157">
        <v>0.10855263156876392</v>
      </c>
      <c r="K162" s="177">
        <f t="shared" si="5"/>
        <v>-0.70113594973239601</v>
      </c>
      <c r="L162" s="157">
        <v>-0.85296202076210081</v>
      </c>
      <c r="M162" s="158">
        <v>-1.4090062871167355</v>
      </c>
      <c r="N162" s="152"/>
    </row>
    <row r="163" spans="1:14" x14ac:dyDescent="0.35">
      <c r="A163" s="146" t="s">
        <v>3</v>
      </c>
      <c r="B163" s="147" t="s">
        <v>402</v>
      </c>
      <c r="C163" s="147"/>
      <c r="D163" s="148" t="s">
        <v>330</v>
      </c>
      <c r="E163" s="148" t="s">
        <v>403</v>
      </c>
      <c r="F163" s="149">
        <v>1.6626506020632608</v>
      </c>
      <c r="G163" s="149">
        <v>1.2288629737544563</v>
      </c>
      <c r="H163" s="177">
        <f t="shared" si="4"/>
        <v>-0.43378762830880446</v>
      </c>
      <c r="I163" s="149">
        <v>0.9742956009208692</v>
      </c>
      <c r="J163" s="149">
        <v>0.88157894735607745</v>
      </c>
      <c r="K163" s="177">
        <f t="shared" si="5"/>
        <v>-9.2716653564791751E-2</v>
      </c>
      <c r="L163" s="149">
        <v>-0.68835500114239156</v>
      </c>
      <c r="M163" s="153">
        <v>-0.43378762830880446</v>
      </c>
      <c r="N163" s="152"/>
    </row>
    <row r="164" spans="1:14" x14ac:dyDescent="0.35">
      <c r="A164" s="146" t="s">
        <v>606</v>
      </c>
      <c r="B164" s="147" t="s">
        <v>607</v>
      </c>
      <c r="C164" s="147"/>
      <c r="D164" s="148" t="s">
        <v>608</v>
      </c>
      <c r="E164" s="148" t="s">
        <v>609</v>
      </c>
      <c r="F164" s="149">
        <v>0.71385542180062977</v>
      </c>
      <c r="G164" s="149">
        <v>0.72157434409524923</v>
      </c>
      <c r="H164" s="177">
        <f t="shared" si="4"/>
        <v>7.7189222946194569E-3</v>
      </c>
      <c r="I164" s="149">
        <v>0.39742956009208696</v>
      </c>
      <c r="J164" s="149">
        <v>0.24999999994136815</v>
      </c>
      <c r="K164" s="177">
        <f t="shared" si="5"/>
        <v>-0.14742956015071881</v>
      </c>
      <c r="L164" s="149">
        <v>-0.31642586170854281</v>
      </c>
      <c r="M164" s="153">
        <v>7.7189222946194569E-3</v>
      </c>
      <c r="N164" s="152"/>
    </row>
    <row r="165" spans="1:14" x14ac:dyDescent="0.35">
      <c r="A165" s="146" t="s">
        <v>293</v>
      </c>
      <c r="B165" s="147" t="s">
        <v>297</v>
      </c>
      <c r="C165" s="147"/>
      <c r="D165" s="148" t="s">
        <v>298</v>
      </c>
      <c r="E165" s="148" t="s">
        <v>299</v>
      </c>
      <c r="F165" s="149">
        <v>0.26882530117507519</v>
      </c>
      <c r="G165" s="149">
        <v>0.22740524782261481</v>
      </c>
      <c r="H165" s="177">
        <f t="shared" si="4"/>
        <v>-4.1420053352460379E-2</v>
      </c>
      <c r="I165" s="149">
        <v>0.35739001485419486</v>
      </c>
      <c r="J165" s="149">
        <v>0.31907894735607745</v>
      </c>
      <c r="K165" s="177">
        <f t="shared" si="5"/>
        <v>-3.8311067498117413E-2</v>
      </c>
      <c r="L165" s="149">
        <v>8.8564713679119667E-2</v>
      </c>
      <c r="M165" s="153">
        <v>-4.1420053352460379E-2</v>
      </c>
      <c r="N165" s="152"/>
    </row>
    <row r="166" spans="1:14" x14ac:dyDescent="0.35">
      <c r="A166" s="146" t="s">
        <v>580</v>
      </c>
      <c r="B166" s="147" t="s">
        <v>653</v>
      </c>
      <c r="C166" s="147"/>
      <c r="D166" s="148" t="s">
        <v>450</v>
      </c>
      <c r="E166" s="148" t="s">
        <v>656</v>
      </c>
      <c r="F166" s="149">
        <v>0.46987951813195933</v>
      </c>
      <c r="G166" s="149">
        <v>3.0612244896050255E-2</v>
      </c>
      <c r="H166" s="177">
        <f t="shared" si="4"/>
        <v>-0.43926727323590908</v>
      </c>
      <c r="I166" s="149">
        <v>0.34700939200886755</v>
      </c>
      <c r="J166" s="149">
        <v>-9.868421051705812E-3</v>
      </c>
      <c r="K166" s="177">
        <f t="shared" si="5"/>
        <v>-0.35687781306057337</v>
      </c>
      <c r="L166" s="149">
        <v>-0.12287012612309178</v>
      </c>
      <c r="M166" s="153">
        <v>-0.43926727323590908</v>
      </c>
      <c r="N166" s="152"/>
    </row>
    <row r="167" spans="1:14" x14ac:dyDescent="0.35">
      <c r="A167" s="146" t="s">
        <v>455</v>
      </c>
      <c r="B167" s="147" t="s">
        <v>456</v>
      </c>
      <c r="C167" s="147"/>
      <c r="D167" s="148" t="s">
        <v>457</v>
      </c>
      <c r="E167" s="148" t="s">
        <v>458</v>
      </c>
      <c r="F167" s="149">
        <v>0.19201807235419346</v>
      </c>
      <c r="G167" s="149">
        <v>5.2478134107514729E-2</v>
      </c>
      <c r="H167" s="177">
        <f t="shared" si="4"/>
        <v>-0.13953993824667874</v>
      </c>
      <c r="I167" s="149">
        <v>0.18091942664222316</v>
      </c>
      <c r="J167" s="149">
        <v>1.9736842103411624E-2</v>
      </c>
      <c r="K167" s="177">
        <f t="shared" si="5"/>
        <v>-0.16118258453881154</v>
      </c>
      <c r="L167" s="149">
        <v>-1.1098645711970306E-2</v>
      </c>
      <c r="M167" s="153">
        <v>-0.13953993824667874</v>
      </c>
      <c r="N167" s="152"/>
    </row>
    <row r="168" spans="1:14" x14ac:dyDescent="0.35">
      <c r="A168" s="146" t="s">
        <v>293</v>
      </c>
      <c r="B168" s="147" t="s">
        <v>294</v>
      </c>
      <c r="C168" s="147"/>
      <c r="D168" s="148" t="s">
        <v>295</v>
      </c>
      <c r="E168" s="148" t="s">
        <v>296</v>
      </c>
      <c r="F168" s="149">
        <v>0.19427710841426937</v>
      </c>
      <c r="G168" s="149">
        <v>0.20553935861115036</v>
      </c>
      <c r="H168" s="177">
        <f t="shared" si="4"/>
        <v>1.1262250196880985E-2</v>
      </c>
      <c r="I168" s="149">
        <v>0.22689075629519112</v>
      </c>
      <c r="J168" s="149">
        <v>0.2598684209754844</v>
      </c>
      <c r="K168" s="177">
        <f t="shared" si="5"/>
        <v>3.2977664680293284E-2</v>
      </c>
      <c r="L168" s="149">
        <v>3.2613647880921748E-2</v>
      </c>
      <c r="M168" s="153">
        <v>1.1262250196880985E-2</v>
      </c>
      <c r="N168" s="152"/>
    </row>
    <row r="169" spans="1:14" x14ac:dyDescent="0.35">
      <c r="A169" s="146" t="s">
        <v>444</v>
      </c>
      <c r="B169" s="147" t="s">
        <v>445</v>
      </c>
      <c r="C169" s="147"/>
      <c r="D169" s="148" t="s">
        <v>446</v>
      </c>
      <c r="E169" s="148" t="s">
        <v>447</v>
      </c>
      <c r="F169" s="149">
        <v>0.56024096391727496</v>
      </c>
      <c r="G169" s="149">
        <v>0.16618075800712995</v>
      </c>
      <c r="H169" s="177">
        <f t="shared" si="4"/>
        <v>-0.39406020591014501</v>
      </c>
      <c r="I169" s="149">
        <v>0.30993573905780969</v>
      </c>
      <c r="J169" s="149">
        <v>8.2236842097548432E-2</v>
      </c>
      <c r="K169" s="177">
        <f t="shared" si="5"/>
        <v>-0.22769889696026124</v>
      </c>
      <c r="L169" s="149">
        <v>-0.25030522485946527</v>
      </c>
      <c r="M169" s="153">
        <v>-0.39406020591014501</v>
      </c>
      <c r="N169" s="152"/>
    </row>
    <row r="170" spans="1:14" x14ac:dyDescent="0.35">
      <c r="A170" s="146" t="s">
        <v>580</v>
      </c>
      <c r="B170" s="147" t="s">
        <v>581</v>
      </c>
      <c r="C170" s="147"/>
      <c r="D170" s="148" t="s">
        <v>417</v>
      </c>
      <c r="E170" s="148" t="s">
        <v>582</v>
      </c>
      <c r="F170" s="149">
        <v>0.28915662656132818</v>
      </c>
      <c r="G170" s="149">
        <v>6.122448979210051E-2</v>
      </c>
      <c r="H170" s="177">
        <f t="shared" si="4"/>
        <v>-0.22793213676922766</v>
      </c>
      <c r="I170" s="149">
        <v>0.20019772618946066</v>
      </c>
      <c r="J170" s="149">
        <v>-8.2236842097548432E-2</v>
      </c>
      <c r="K170" s="177">
        <f t="shared" si="5"/>
        <v>-0.28243456828700908</v>
      </c>
      <c r="L170" s="149">
        <v>-8.8958900371867516E-2</v>
      </c>
      <c r="M170" s="153">
        <v>-0.22793213676922766</v>
      </c>
      <c r="N170" s="152"/>
    </row>
    <row r="171" spans="1:14" x14ac:dyDescent="0.35">
      <c r="A171" s="146" t="s">
        <v>853</v>
      </c>
      <c r="B171" s="147"/>
      <c r="C171" s="147"/>
      <c r="D171" s="148" t="s">
        <v>495</v>
      </c>
      <c r="E171" s="148" t="s">
        <v>854</v>
      </c>
      <c r="F171" s="149">
        <v>0.46987951813195933</v>
      </c>
      <c r="G171" s="149">
        <v>3.935860058063604E-2</v>
      </c>
      <c r="H171" s="177">
        <f t="shared" si="4"/>
        <v>-0.43052091755132327</v>
      </c>
      <c r="I171" s="149">
        <v>0.2090954028913708</v>
      </c>
      <c r="J171" s="149">
        <v>-1.9736842103411624E-2</v>
      </c>
      <c r="K171" s="177">
        <f t="shared" si="5"/>
        <v>-0.22883224499478241</v>
      </c>
      <c r="L171" s="149">
        <v>-0.26078411524058853</v>
      </c>
      <c r="M171" s="153">
        <v>-0.43052091755132327</v>
      </c>
      <c r="N171" s="152"/>
    </row>
    <row r="172" spans="1:14" x14ac:dyDescent="0.35">
      <c r="A172" s="154" t="s">
        <v>716</v>
      </c>
      <c r="B172" s="155" t="s">
        <v>714</v>
      </c>
      <c r="C172" s="155"/>
      <c r="D172" s="156" t="s">
        <v>717</v>
      </c>
      <c r="E172" s="156" t="s">
        <v>718</v>
      </c>
      <c r="F172" s="157">
        <v>0.23945783130692716</v>
      </c>
      <c r="G172" s="157">
        <v>-5.6851311949807616E-2</v>
      </c>
      <c r="H172" s="177">
        <f t="shared" si="4"/>
        <v>-0.2963091432567348</v>
      </c>
      <c r="I172" s="157">
        <v>0.20168067225358141</v>
      </c>
      <c r="J172" s="157">
        <v>3.9473684206823248E-2</v>
      </c>
      <c r="K172" s="177">
        <f t="shared" si="5"/>
        <v>-0.16220698804675815</v>
      </c>
      <c r="L172" s="157">
        <v>-3.7777159053345749E-2</v>
      </c>
      <c r="M172" s="158">
        <v>-0.2963091432567348</v>
      </c>
      <c r="N172" s="152"/>
    </row>
    <row r="173" spans="1:14" x14ac:dyDescent="0.35">
      <c r="A173" s="146" t="s">
        <v>1004</v>
      </c>
      <c r="B173" s="147"/>
      <c r="C173" s="147"/>
      <c r="D173" s="148" t="s">
        <v>767</v>
      </c>
      <c r="E173" s="148" t="s">
        <v>1005</v>
      </c>
      <c r="F173" s="149">
        <v>7.7069457669537836E-2</v>
      </c>
      <c r="G173" s="149">
        <v>0.19558676034975331</v>
      </c>
      <c r="H173" s="177">
        <f t="shared" si="4"/>
        <v>0.11851730268021547</v>
      </c>
      <c r="I173" s="149">
        <v>1.1099365747517086E-2</v>
      </c>
      <c r="J173" s="149">
        <v>-1.0041841004403152E-2</v>
      </c>
      <c r="K173" s="177">
        <f t="shared" si="5"/>
        <v>-2.1141206751920237E-2</v>
      </c>
      <c r="L173" s="149">
        <v>-6.5970091922020746E-2</v>
      </c>
      <c r="M173" s="153">
        <v>0.11851730268021547</v>
      </c>
      <c r="N173" s="152"/>
    </row>
    <row r="174" spans="1:14" x14ac:dyDescent="0.35">
      <c r="A174" s="146" t="s">
        <v>729</v>
      </c>
      <c r="B174" s="147" t="s">
        <v>730</v>
      </c>
      <c r="C174" s="147" t="s">
        <v>731</v>
      </c>
      <c r="D174" s="148" t="s">
        <v>571</v>
      </c>
      <c r="E174" s="148" t="s">
        <v>732</v>
      </c>
      <c r="F174" s="149">
        <v>-3.9961941005920161E-2</v>
      </c>
      <c r="G174" s="149">
        <v>-3.6108324972794516E-2</v>
      </c>
      <c r="H174" s="177">
        <f t="shared" si="4"/>
        <v>3.8536160331256453E-3</v>
      </c>
      <c r="I174" s="149">
        <v>-1.1099365747517086E-2</v>
      </c>
      <c r="J174" s="149">
        <v>2.0083682006121508E-2</v>
      </c>
      <c r="K174" s="177">
        <f t="shared" si="5"/>
        <v>3.1183047753638594E-2</v>
      </c>
      <c r="L174" s="149">
        <v>2.8862575258403075E-2</v>
      </c>
      <c r="M174" s="153">
        <v>3.8536160331256453E-3</v>
      </c>
      <c r="N174" s="152"/>
    </row>
    <row r="175" spans="1:14" x14ac:dyDescent="0.35">
      <c r="A175" s="154" t="s">
        <v>991</v>
      </c>
      <c r="B175" s="155"/>
      <c r="C175" s="155"/>
      <c r="D175" s="156" t="s">
        <v>477</v>
      </c>
      <c r="E175" s="156" t="s">
        <v>992</v>
      </c>
      <c r="F175" s="157">
        <v>2.2835394860525805E-2</v>
      </c>
      <c r="G175" s="157">
        <v>-2.4072216648529678E-2</v>
      </c>
      <c r="H175" s="177">
        <f t="shared" si="4"/>
        <v>-4.690761150905548E-2</v>
      </c>
      <c r="I175" s="157">
        <v>1.4270613103950539E-2</v>
      </c>
      <c r="J175" s="157">
        <v>-5.020920501530377E-3</v>
      </c>
      <c r="K175" s="177">
        <f t="shared" si="5"/>
        <v>-1.9291533605480915E-2</v>
      </c>
      <c r="L175" s="157">
        <v>-8.5647817565752665E-3</v>
      </c>
      <c r="M175" s="158">
        <v>-4.690761150905548E-2</v>
      </c>
      <c r="N175" s="152"/>
    </row>
    <row r="176" spans="1:14" x14ac:dyDescent="0.35">
      <c r="A176" s="146" t="s">
        <v>300</v>
      </c>
      <c r="B176" s="147" t="s">
        <v>297</v>
      </c>
      <c r="C176" s="147" t="s">
        <v>301</v>
      </c>
      <c r="D176" s="148" t="s">
        <v>302</v>
      </c>
      <c r="E176" s="148" t="s">
        <v>303</v>
      </c>
      <c r="F176" s="149">
        <v>1.1417697430262903E-2</v>
      </c>
      <c r="G176" s="149">
        <v>0</v>
      </c>
      <c r="H176" s="177">
        <f t="shared" si="4"/>
        <v>-1.1417697430262903E-2</v>
      </c>
      <c r="I176" s="149">
        <v>-1.5856236782167264E-2</v>
      </c>
      <c r="J176" s="149">
        <v>-3.5146443510712638E-2</v>
      </c>
      <c r="K176" s="177">
        <f t="shared" si="5"/>
        <v>-1.9290206728545374E-2</v>
      </c>
      <c r="L176" s="149">
        <v>-2.7273934212430167E-2</v>
      </c>
      <c r="M176" s="153">
        <v>-1.1417697430262903E-2</v>
      </c>
      <c r="N176" s="152"/>
    </row>
    <row r="177" spans="1:14" x14ac:dyDescent="0.35">
      <c r="A177" s="146" t="s">
        <v>951</v>
      </c>
      <c r="B177" s="147"/>
      <c r="C177" s="147"/>
      <c r="D177" s="148" t="s">
        <v>868</v>
      </c>
      <c r="E177" s="148" t="s">
        <v>952</v>
      </c>
      <c r="F177" s="149">
        <v>-9.9904852514800403E-3</v>
      </c>
      <c r="G177" s="149">
        <v>-5.416248745919177E-2</v>
      </c>
      <c r="H177" s="177">
        <f t="shared" si="4"/>
        <v>-4.4172002207711732E-2</v>
      </c>
      <c r="I177" s="149">
        <v>6.3424947137147745E-3</v>
      </c>
      <c r="J177" s="149">
        <v>-1.7573221755356319E-2</v>
      </c>
      <c r="K177" s="177">
        <f t="shared" si="5"/>
        <v>-2.3915716469071095E-2</v>
      </c>
      <c r="L177" s="149">
        <v>1.6332979965194814E-2</v>
      </c>
      <c r="M177" s="153">
        <v>-4.4172002207711732E-2</v>
      </c>
      <c r="N177" s="152"/>
    </row>
    <row r="178" spans="1:14" x14ac:dyDescent="0.35">
      <c r="A178" s="159" t="s">
        <v>530</v>
      </c>
      <c r="B178" s="160" t="s">
        <v>527</v>
      </c>
      <c r="C178" s="147"/>
      <c r="D178" s="148" t="s">
        <v>531</v>
      </c>
      <c r="E178" s="148" t="s">
        <v>532</v>
      </c>
      <c r="F178" s="149">
        <v>2.5846812561039245</v>
      </c>
      <c r="G178" s="149">
        <v>4.6970912734317238</v>
      </c>
      <c r="H178" s="177">
        <f t="shared" si="4"/>
        <v>2.1124100173277993</v>
      </c>
      <c r="I178" s="149">
        <v>3.3837209296705995</v>
      </c>
      <c r="J178" s="149">
        <v>5.2016736400687344</v>
      </c>
      <c r="K178" s="177">
        <f t="shared" si="5"/>
        <v>1.817952710398135</v>
      </c>
      <c r="L178" s="149">
        <v>0.79903967356667494</v>
      </c>
      <c r="M178" s="153">
        <v>2.1124100173277993</v>
      </c>
      <c r="N178" s="152"/>
    </row>
    <row r="179" spans="1:14" x14ac:dyDescent="0.35">
      <c r="A179" s="159" t="s">
        <v>533</v>
      </c>
      <c r="B179" s="160" t="s">
        <v>527</v>
      </c>
      <c r="C179" s="147"/>
      <c r="D179" s="148" t="s">
        <v>397</v>
      </c>
      <c r="E179" s="148" t="s">
        <v>534</v>
      </c>
      <c r="F179" s="149">
        <v>4.093244529390307</v>
      </c>
      <c r="G179" s="149">
        <v>6.836509528761666</v>
      </c>
      <c r="H179" s="177">
        <f t="shared" si="4"/>
        <v>2.7432649993713589</v>
      </c>
      <c r="I179" s="149">
        <v>4.0211416485341687</v>
      </c>
      <c r="J179" s="149">
        <v>5.7514644342748387</v>
      </c>
      <c r="K179" s="177">
        <f t="shared" si="5"/>
        <v>1.73032278574067</v>
      </c>
      <c r="L179" s="149">
        <v>-7.2102880856138363E-2</v>
      </c>
      <c r="M179" s="153">
        <v>2.7432649993713589</v>
      </c>
      <c r="N179" s="152"/>
    </row>
    <row r="180" spans="1:14" x14ac:dyDescent="0.35">
      <c r="A180" s="159" t="s">
        <v>50</v>
      </c>
      <c r="B180" s="160" t="s">
        <v>550</v>
      </c>
      <c r="C180" s="147"/>
      <c r="D180" s="148" t="s">
        <v>502</v>
      </c>
      <c r="E180" s="148" t="s">
        <v>553</v>
      </c>
      <c r="F180" s="149">
        <v>3.9533777353048469</v>
      </c>
      <c r="G180" s="149">
        <v>6.8786359076069736</v>
      </c>
      <c r="H180" s="177">
        <f t="shared" si="4"/>
        <v>2.9252581723021267</v>
      </c>
      <c r="I180" s="149">
        <v>4.2193446076753593</v>
      </c>
      <c r="J180" s="149">
        <v>5.8443514646404937</v>
      </c>
      <c r="K180" s="177">
        <f t="shared" si="5"/>
        <v>1.6250068569651344</v>
      </c>
      <c r="L180" s="149">
        <v>0.26596687237051242</v>
      </c>
      <c r="M180" s="153">
        <v>2.9252581723021267</v>
      </c>
      <c r="N180" s="152"/>
    </row>
    <row r="181" spans="1:14" x14ac:dyDescent="0.35">
      <c r="A181" s="159" t="s">
        <v>50</v>
      </c>
      <c r="B181" s="160" t="s">
        <v>463</v>
      </c>
      <c r="C181" s="147"/>
      <c r="D181" s="148" t="s">
        <v>464</v>
      </c>
      <c r="E181" s="148" t="s">
        <v>465</v>
      </c>
      <c r="F181" s="149">
        <v>4.2516650808002021</v>
      </c>
      <c r="G181" s="149">
        <v>7.4473420268456136</v>
      </c>
      <c r="H181" s="177">
        <f t="shared" si="4"/>
        <v>3.1956769460454115</v>
      </c>
      <c r="I181" s="149">
        <v>4.1749471449905231</v>
      </c>
      <c r="J181" s="149">
        <v>5.9849372377168173</v>
      </c>
      <c r="K181" s="177">
        <f t="shared" si="5"/>
        <v>1.8099900927262942</v>
      </c>
      <c r="L181" s="149">
        <v>-7.6717935809679005E-2</v>
      </c>
      <c r="M181" s="153">
        <v>3.1956769460454115</v>
      </c>
      <c r="N181" s="152"/>
    </row>
    <row r="182" spans="1:14" ht="15" thickBot="1" x14ac:dyDescent="0.4">
      <c r="A182" s="159" t="s">
        <v>50</v>
      </c>
      <c r="B182" s="160" t="s">
        <v>543</v>
      </c>
      <c r="C182" s="147"/>
      <c r="D182" s="148" t="s">
        <v>544</v>
      </c>
      <c r="E182" s="148" t="s">
        <v>545</v>
      </c>
      <c r="F182" s="149">
        <v>3.5266412939479812</v>
      </c>
      <c r="G182" s="149">
        <v>6.7703109332034686</v>
      </c>
      <c r="H182" s="177">
        <f t="shared" si="4"/>
        <v>3.2436696392554873</v>
      </c>
      <c r="I182" s="149">
        <v>3.3964059191302476</v>
      </c>
      <c r="J182" s="149">
        <v>5.4075313801750635</v>
      </c>
      <c r="K182" s="177">
        <f t="shared" si="5"/>
        <v>2.0111254610448159</v>
      </c>
      <c r="L182" s="149">
        <v>-0.13023537481773362</v>
      </c>
      <c r="M182" s="153">
        <v>3.2436696392554873</v>
      </c>
      <c r="N182" s="152"/>
    </row>
    <row r="183" spans="1:14" x14ac:dyDescent="0.35">
      <c r="A183" s="159" t="s">
        <v>1056</v>
      </c>
      <c r="B183" s="160"/>
      <c r="C183" s="147"/>
      <c r="D183" s="148" t="s">
        <v>630</v>
      </c>
      <c r="E183" s="148" t="s">
        <v>1057</v>
      </c>
      <c r="F183" s="165">
        <v>3.5309229307819634</v>
      </c>
      <c r="G183" s="165">
        <v>6.4423269810937231</v>
      </c>
      <c r="H183" s="177">
        <f t="shared" si="4"/>
        <v>2.9114040503117598</v>
      </c>
      <c r="I183" s="165">
        <v>3.7563424936699894</v>
      </c>
      <c r="J183" s="165">
        <v>5.620920501557225</v>
      </c>
      <c r="K183" s="177">
        <f t="shared" si="5"/>
        <v>1.8645780078872356</v>
      </c>
      <c r="L183" s="149">
        <v>0.225419562888026</v>
      </c>
      <c r="M183" s="153">
        <v>2.9114040503117598</v>
      </c>
      <c r="N183" s="152"/>
    </row>
    <row r="184" spans="1:14" x14ac:dyDescent="0.35">
      <c r="A184" s="159" t="s">
        <v>526</v>
      </c>
      <c r="B184" s="160" t="s">
        <v>527</v>
      </c>
      <c r="C184" s="147"/>
      <c r="D184" s="148" t="s">
        <v>528</v>
      </c>
      <c r="E184" s="148" t="s">
        <v>529</v>
      </c>
      <c r="F184" s="149">
        <v>1.8439581349569325</v>
      </c>
      <c r="G184" s="149">
        <v>3.4573721167404021</v>
      </c>
      <c r="H184" s="177">
        <f t="shared" si="4"/>
        <v>1.6134139817834696</v>
      </c>
      <c r="I184" s="149">
        <v>2.2817124730132203</v>
      </c>
      <c r="J184" s="149">
        <v>3.3564853550180014</v>
      </c>
      <c r="K184" s="177">
        <f t="shared" si="5"/>
        <v>1.074772882004781</v>
      </c>
      <c r="L184" s="149">
        <v>0.43775433805628783</v>
      </c>
      <c r="M184" s="153">
        <v>1.6134139817834696</v>
      </c>
      <c r="N184" s="152"/>
    </row>
    <row r="185" spans="1:14" x14ac:dyDescent="0.35">
      <c r="A185" s="161" t="s">
        <v>763</v>
      </c>
      <c r="B185" s="162" t="s">
        <v>764</v>
      </c>
      <c r="C185" s="155"/>
      <c r="D185" s="156" t="s">
        <v>342</v>
      </c>
      <c r="E185" s="156" t="s">
        <v>765</v>
      </c>
      <c r="F185" s="157">
        <v>2.8829686015992801</v>
      </c>
      <c r="G185" s="157">
        <v>4.9317953859801467</v>
      </c>
      <c r="H185" s="177">
        <f t="shared" si="4"/>
        <v>2.0488267843808665</v>
      </c>
      <c r="I185" s="157">
        <v>3.9878435506726739</v>
      </c>
      <c r="J185" s="157">
        <v>6.1556485358964643</v>
      </c>
      <c r="K185" s="177">
        <f t="shared" si="5"/>
        <v>2.1678049852237904</v>
      </c>
      <c r="L185" s="157">
        <v>1.1048749490733938</v>
      </c>
      <c r="M185" s="158">
        <v>2.0488267843808665</v>
      </c>
      <c r="N185" s="152"/>
    </row>
    <row r="186" spans="1:14" x14ac:dyDescent="0.35">
      <c r="A186" s="159" t="s">
        <v>771</v>
      </c>
      <c r="B186" s="160" t="s">
        <v>772</v>
      </c>
      <c r="C186" s="147"/>
      <c r="D186" s="148" t="s">
        <v>563</v>
      </c>
      <c r="E186" s="148" t="s">
        <v>773</v>
      </c>
      <c r="F186" s="149">
        <v>2.8444338723829303</v>
      </c>
      <c r="G186" s="149">
        <v>5.1664994985285713</v>
      </c>
      <c r="H186" s="177">
        <f t="shared" si="4"/>
        <v>2.3220656261456409</v>
      </c>
      <c r="I186" s="149">
        <v>3.1442917537257165</v>
      </c>
      <c r="J186" s="149">
        <v>4.5640167363475284</v>
      </c>
      <c r="K186" s="177">
        <f t="shared" si="5"/>
        <v>1.4197249826218119</v>
      </c>
      <c r="L186" s="149">
        <v>0.29985788134278613</v>
      </c>
      <c r="M186" s="153">
        <v>2.3220656261456409</v>
      </c>
      <c r="N186" s="152"/>
    </row>
    <row r="187" spans="1:14" x14ac:dyDescent="0.35">
      <c r="A187" s="159" t="s">
        <v>769</v>
      </c>
      <c r="B187" s="160" t="s">
        <v>764</v>
      </c>
      <c r="C187" s="147"/>
      <c r="D187" s="148" t="s">
        <v>473</v>
      </c>
      <c r="E187" s="148" t="s">
        <v>770</v>
      </c>
      <c r="F187" s="149">
        <v>3.4424357756516359</v>
      </c>
      <c r="G187" s="149">
        <v>6.1624874624097563</v>
      </c>
      <c r="H187" s="177">
        <f t="shared" si="4"/>
        <v>2.7200516867581204</v>
      </c>
      <c r="I187" s="149">
        <v>3.7468287517872199</v>
      </c>
      <c r="J187" s="149">
        <v>5.8393305437899397</v>
      </c>
      <c r="K187" s="177">
        <f t="shared" si="5"/>
        <v>2.0925017920027198</v>
      </c>
      <c r="L187" s="149">
        <v>0.30439297613558391</v>
      </c>
      <c r="M187" s="153">
        <v>2.7200516867581204</v>
      </c>
      <c r="N187" s="152"/>
    </row>
    <row r="188" spans="1:14" x14ac:dyDescent="0.35">
      <c r="A188" s="159" t="s">
        <v>523</v>
      </c>
      <c r="B188" s="160" t="s">
        <v>524</v>
      </c>
      <c r="C188" s="147"/>
      <c r="D188" s="148" t="s">
        <v>353</v>
      </c>
      <c r="E188" s="148" t="s">
        <v>525</v>
      </c>
      <c r="F188" s="149">
        <v>2.6788772595830652</v>
      </c>
      <c r="G188" s="149">
        <v>4.8866599798446035</v>
      </c>
      <c r="H188" s="177">
        <f t="shared" si="4"/>
        <v>2.2077827202615383</v>
      </c>
      <c r="I188" s="149">
        <v>3.1300211413254964</v>
      </c>
      <c r="J188" s="149">
        <v>4.797489539789507</v>
      </c>
      <c r="K188" s="177">
        <f t="shared" si="5"/>
        <v>1.6674683984640106</v>
      </c>
      <c r="L188" s="149">
        <v>0.45114388174243114</v>
      </c>
      <c r="M188" s="153">
        <v>2.2077827202615383</v>
      </c>
      <c r="N188" s="152"/>
    </row>
    <row r="189" spans="1:14" x14ac:dyDescent="0.35">
      <c r="A189" s="159" t="s">
        <v>366</v>
      </c>
      <c r="B189" s="160" t="s">
        <v>367</v>
      </c>
      <c r="C189" s="147"/>
      <c r="D189" s="148" t="s">
        <v>368</v>
      </c>
      <c r="E189" s="148" t="s">
        <v>369</v>
      </c>
      <c r="F189" s="149">
        <v>3.1969552806262449</v>
      </c>
      <c r="G189" s="149">
        <v>5.9037111331484429</v>
      </c>
      <c r="H189" s="177">
        <f t="shared" si="4"/>
        <v>2.706755852522198</v>
      </c>
      <c r="I189" s="149">
        <v>3.4281183923554353</v>
      </c>
      <c r="J189" s="149">
        <v>5.3523012548461661</v>
      </c>
      <c r="K189" s="177">
        <f t="shared" si="5"/>
        <v>1.9241828624907309</v>
      </c>
      <c r="L189" s="149">
        <v>0.23116311172919035</v>
      </c>
      <c r="M189" s="153">
        <v>2.706755852522198</v>
      </c>
      <c r="N189" s="152"/>
    </row>
    <row r="190" spans="1:14" x14ac:dyDescent="0.35">
      <c r="A190" s="159" t="s">
        <v>415</v>
      </c>
      <c r="B190" s="160" t="s">
        <v>527</v>
      </c>
      <c r="C190" s="147"/>
      <c r="D190" s="148" t="s">
        <v>506</v>
      </c>
      <c r="E190" s="148" t="s">
        <v>539</v>
      </c>
      <c r="F190" s="149">
        <v>2.2136060897730125</v>
      </c>
      <c r="G190" s="149">
        <v>4.1915747240700396</v>
      </c>
      <c r="H190" s="177">
        <f t="shared" si="4"/>
        <v>1.9779686342970271</v>
      </c>
      <c r="I190" s="149">
        <v>2.540169132723642</v>
      </c>
      <c r="J190" s="149">
        <v>4.06192468619449</v>
      </c>
      <c r="K190" s="177">
        <f t="shared" si="5"/>
        <v>1.521755553470848</v>
      </c>
      <c r="L190" s="149">
        <v>0.32656304295062943</v>
      </c>
      <c r="M190" s="153">
        <v>1.9779686342970271</v>
      </c>
      <c r="N190" s="152"/>
    </row>
    <row r="191" spans="1:14" x14ac:dyDescent="0.35">
      <c r="A191" s="159" t="s">
        <v>479</v>
      </c>
      <c r="B191" s="160" t="s">
        <v>480</v>
      </c>
      <c r="C191" s="147"/>
      <c r="D191" s="148" t="s">
        <v>378</v>
      </c>
      <c r="E191" s="148" t="s">
        <v>481</v>
      </c>
      <c r="F191" s="149">
        <v>3.565176023164331</v>
      </c>
      <c r="G191" s="149">
        <v>6.4332998992230168</v>
      </c>
      <c r="H191" s="177">
        <f t="shared" si="4"/>
        <v>2.8681238760586858</v>
      </c>
      <c r="I191" s="149">
        <v>3.9418604641993986</v>
      </c>
      <c r="J191" s="149">
        <v>5.9472803340224596</v>
      </c>
      <c r="K191" s="177">
        <f t="shared" si="5"/>
        <v>2.005419869823061</v>
      </c>
      <c r="L191" s="149">
        <v>0.3766844410350676</v>
      </c>
      <c r="M191" s="153">
        <v>2.8681238760586858</v>
      </c>
      <c r="N191" s="152"/>
    </row>
    <row r="192" spans="1:14" x14ac:dyDescent="0.35">
      <c r="A192" s="159" t="s">
        <v>761</v>
      </c>
      <c r="B192" s="160" t="s">
        <v>755</v>
      </c>
      <c r="C192" s="147"/>
      <c r="D192" s="148" t="s">
        <v>567</v>
      </c>
      <c r="E192" s="148" t="s">
        <v>762</v>
      </c>
      <c r="F192" s="149">
        <v>3.1841103708874625</v>
      </c>
      <c r="G192" s="149">
        <v>5.7983951860351732</v>
      </c>
      <c r="H192" s="177">
        <f t="shared" si="4"/>
        <v>2.6142848151477107</v>
      </c>
      <c r="I192" s="149">
        <v>4.4048625782047681</v>
      </c>
      <c r="J192" s="149">
        <v>6.4769874475111457</v>
      </c>
      <c r="K192" s="177">
        <f t="shared" si="5"/>
        <v>2.0721248693063776</v>
      </c>
      <c r="L192" s="149">
        <v>1.2207522073173056</v>
      </c>
      <c r="M192" s="153">
        <v>2.6142848151477107</v>
      </c>
      <c r="N192" s="152"/>
    </row>
    <row r="193" spans="1:14" s="167" customFormat="1" x14ac:dyDescent="0.35">
      <c r="A193" s="161" t="s">
        <v>54</v>
      </c>
      <c r="B193" s="162" t="s">
        <v>55</v>
      </c>
      <c r="C193" s="155"/>
      <c r="D193" s="156" t="s">
        <v>338</v>
      </c>
      <c r="E193" s="156" t="s">
        <v>9</v>
      </c>
      <c r="F193" s="157">
        <v>4.341579448208523</v>
      </c>
      <c r="G193" s="157">
        <v>7.6940822469459853</v>
      </c>
      <c r="H193" s="177">
        <f t="shared" ref="H193:H256" si="6">G193-F193</f>
        <v>3.3525027987374623</v>
      </c>
      <c r="I193" s="157">
        <v>5.1485200832629765</v>
      </c>
      <c r="J193" s="157">
        <v>7.3330543934650665</v>
      </c>
      <c r="K193" s="177">
        <f t="shared" ref="K193:K256" si="7">J193-I193</f>
        <v>2.18453431020209</v>
      </c>
      <c r="L193" s="157">
        <v>0.80694063505445346</v>
      </c>
      <c r="M193" s="158">
        <v>3.3525027987374623</v>
      </c>
      <c r="N193" s="166"/>
    </row>
    <row r="194" spans="1:14" x14ac:dyDescent="0.35">
      <c r="A194" s="159" t="s">
        <v>892</v>
      </c>
      <c r="B194" s="160"/>
      <c r="C194" s="147"/>
      <c r="D194" s="148" t="s">
        <v>840</v>
      </c>
      <c r="E194" s="148" t="s">
        <v>893</v>
      </c>
      <c r="F194" s="149">
        <v>2.5432921030947488</v>
      </c>
      <c r="G194" s="149">
        <v>4.3390170516376116</v>
      </c>
      <c r="H194" s="177">
        <f t="shared" si="6"/>
        <v>1.7957249485428628</v>
      </c>
      <c r="I194" s="149">
        <v>2.1057082452144487</v>
      </c>
      <c r="J194" s="149">
        <v>2.9271966531708014</v>
      </c>
      <c r="K194" s="177">
        <f t="shared" si="7"/>
        <v>0.8214884079563527</v>
      </c>
      <c r="L194" s="149">
        <v>-0.43758385788030019</v>
      </c>
      <c r="M194" s="153">
        <v>1.7957249485428628</v>
      </c>
      <c r="N194" s="152"/>
    </row>
    <row r="195" spans="1:14" x14ac:dyDescent="0.35">
      <c r="A195" s="159" t="s">
        <v>46</v>
      </c>
      <c r="B195" s="160" t="s">
        <v>51</v>
      </c>
      <c r="C195" s="147"/>
      <c r="D195" s="148" t="s">
        <v>624</v>
      </c>
      <c r="E195" s="148" t="s">
        <v>625</v>
      </c>
      <c r="F195" s="149">
        <v>2.4391056136696503</v>
      </c>
      <c r="G195" s="149">
        <v>4.6308926778735264</v>
      </c>
      <c r="H195" s="177">
        <f t="shared" si="6"/>
        <v>2.1917870642038761</v>
      </c>
      <c r="I195" s="149">
        <v>3.1474630013025959</v>
      </c>
      <c r="J195" s="149">
        <v>4.8778242680287764</v>
      </c>
      <c r="K195" s="177">
        <f t="shared" si="7"/>
        <v>1.7303612667261805</v>
      </c>
      <c r="L195" s="149">
        <v>0.70835738763294565</v>
      </c>
      <c r="M195" s="153">
        <v>2.1917870642038761</v>
      </c>
      <c r="N195" s="152"/>
    </row>
    <row r="196" spans="1:14" x14ac:dyDescent="0.35">
      <c r="A196" s="159" t="s">
        <v>535</v>
      </c>
      <c r="B196" s="160" t="s">
        <v>527</v>
      </c>
      <c r="C196" s="147"/>
      <c r="D196" s="148" t="s">
        <v>461</v>
      </c>
      <c r="E196" s="148" t="s">
        <v>536</v>
      </c>
      <c r="F196" s="149">
        <v>2.8058991439297425</v>
      </c>
      <c r="G196" s="149">
        <v>5.5757271810386975</v>
      </c>
      <c r="H196" s="177">
        <f t="shared" si="6"/>
        <v>2.769828037108955</v>
      </c>
      <c r="I196" s="149">
        <v>3.2727272721106417</v>
      </c>
      <c r="J196" s="149">
        <v>4.9029288695967495</v>
      </c>
      <c r="K196" s="177">
        <f t="shared" si="7"/>
        <v>1.6302015974861077</v>
      </c>
      <c r="L196" s="149">
        <v>0.46682812818089925</v>
      </c>
      <c r="M196" s="153">
        <v>2.769828037108955</v>
      </c>
      <c r="N196" s="152"/>
    </row>
    <row r="197" spans="1:14" x14ac:dyDescent="0.35">
      <c r="A197" s="161" t="s">
        <v>741</v>
      </c>
      <c r="B197" s="162" t="s">
        <v>742</v>
      </c>
      <c r="C197" s="155"/>
      <c r="D197" s="156" t="s">
        <v>319</v>
      </c>
      <c r="E197" s="156" t="s">
        <v>743</v>
      </c>
      <c r="F197" s="157">
        <v>2.1051379635139322</v>
      </c>
      <c r="G197" s="157">
        <v>3.6860581747083554</v>
      </c>
      <c r="H197" s="177">
        <f t="shared" si="6"/>
        <v>1.5809202111944232</v>
      </c>
      <c r="I197" s="157">
        <v>2.3483086678883422</v>
      </c>
      <c r="J197" s="157">
        <v>3.5271966531976489</v>
      </c>
      <c r="K197" s="177">
        <f t="shared" si="7"/>
        <v>1.1788879853093066</v>
      </c>
      <c r="L197" s="157">
        <v>0.24317070437441002</v>
      </c>
      <c r="M197" s="158">
        <v>1.5809202111944232</v>
      </c>
      <c r="N197" s="152"/>
    </row>
    <row r="198" spans="1:14" x14ac:dyDescent="0.35">
      <c r="A198" s="159" t="s">
        <v>626</v>
      </c>
      <c r="B198" s="160" t="s">
        <v>627</v>
      </c>
      <c r="C198" s="147"/>
      <c r="D198" s="148" t="s">
        <v>409</v>
      </c>
      <c r="E198" s="148" t="s">
        <v>628</v>
      </c>
      <c r="F198" s="149">
        <v>2.3705994289049142</v>
      </c>
      <c r="G198" s="149">
        <v>4.1675025073571508</v>
      </c>
      <c r="H198" s="177">
        <f t="shared" si="6"/>
        <v>1.7969030784522366</v>
      </c>
      <c r="I198" s="149">
        <v>2.5179704013812239</v>
      </c>
      <c r="J198" s="149">
        <v>3.871129707297424</v>
      </c>
      <c r="K198" s="177">
        <f t="shared" si="7"/>
        <v>1.3531593059162002</v>
      </c>
      <c r="L198" s="149">
        <v>0.1473709724763097</v>
      </c>
      <c r="M198" s="153">
        <v>1.7969030784522366</v>
      </c>
      <c r="N198" s="152"/>
    </row>
    <row r="199" spans="1:14" x14ac:dyDescent="0.35">
      <c r="A199" s="159" t="s">
        <v>56</v>
      </c>
      <c r="B199" s="160" t="s">
        <v>57</v>
      </c>
      <c r="C199" s="147"/>
      <c r="D199" s="148" t="s">
        <v>518</v>
      </c>
      <c r="E199" s="148" t="s">
        <v>10</v>
      </c>
      <c r="F199" s="149">
        <v>1.8568030446957158</v>
      </c>
      <c r="G199" s="149">
        <v>2.1394182553299426</v>
      </c>
      <c r="H199" s="177">
        <f t="shared" si="6"/>
        <v>0.28261521063422679</v>
      </c>
      <c r="I199" s="149">
        <v>4.4064482019932072</v>
      </c>
      <c r="J199" s="149">
        <v>3.1355648537024079</v>
      </c>
      <c r="K199" s="177">
        <f t="shared" si="7"/>
        <v>-1.2708833482907993</v>
      </c>
      <c r="L199" s="149">
        <v>2.5496451572974914</v>
      </c>
      <c r="M199" s="153">
        <v>0.28261521063422679</v>
      </c>
      <c r="N199" s="152"/>
    </row>
    <row r="200" spans="1:14" x14ac:dyDescent="0.35">
      <c r="A200" s="159" t="s">
        <v>335</v>
      </c>
      <c r="B200" s="160" t="s">
        <v>336</v>
      </c>
      <c r="C200" s="147"/>
      <c r="D200" s="148" t="s">
        <v>333</v>
      </c>
      <c r="E200" s="148" t="s">
        <v>337</v>
      </c>
      <c r="F200" s="149">
        <v>1.6712654615302598</v>
      </c>
      <c r="G200" s="149">
        <v>2.6780341016662286</v>
      </c>
      <c r="H200" s="177">
        <f t="shared" si="6"/>
        <v>1.0067686401359688</v>
      </c>
      <c r="I200" s="149">
        <v>1.997885834383502</v>
      </c>
      <c r="J200" s="149">
        <v>2.7665271966922611</v>
      </c>
      <c r="K200" s="177">
        <f t="shared" si="7"/>
        <v>0.76864136230875912</v>
      </c>
      <c r="L200" s="149">
        <v>0.32662037285324219</v>
      </c>
      <c r="M200" s="153">
        <v>1.0067686401359688</v>
      </c>
      <c r="N200" s="152"/>
    </row>
    <row r="201" spans="1:14" x14ac:dyDescent="0.35">
      <c r="A201" s="161" t="s">
        <v>601</v>
      </c>
      <c r="B201" s="162" t="s">
        <v>703</v>
      </c>
      <c r="C201" s="155" t="s">
        <v>704</v>
      </c>
      <c r="D201" s="156" t="s">
        <v>705</v>
      </c>
      <c r="E201" s="156" t="s">
        <v>706</v>
      </c>
      <c r="F201" s="157">
        <v>2.240723120765411</v>
      </c>
      <c r="G201" s="157">
        <v>4.0651955875341148</v>
      </c>
      <c r="H201" s="177">
        <f t="shared" si="6"/>
        <v>1.8244724667687038</v>
      </c>
      <c r="I201" s="157">
        <v>3.3329809718320051</v>
      </c>
      <c r="J201" s="157">
        <v>4.8100418405734926</v>
      </c>
      <c r="K201" s="177">
        <f t="shared" si="7"/>
        <v>1.4770608687414875</v>
      </c>
      <c r="L201" s="157">
        <v>1.0922578510665941</v>
      </c>
      <c r="M201" s="158">
        <v>1.8244724667687038</v>
      </c>
      <c r="N201" s="152"/>
    </row>
    <row r="202" spans="1:14" x14ac:dyDescent="0.35">
      <c r="A202" s="159" t="s">
        <v>540</v>
      </c>
      <c r="B202" s="160"/>
      <c r="C202" s="147"/>
      <c r="D202" s="148" t="s">
        <v>709</v>
      </c>
      <c r="E202" s="148" t="s">
        <v>1069</v>
      </c>
      <c r="F202" s="149">
        <v>1.8696479544344988</v>
      </c>
      <c r="G202" s="149">
        <v>3.4032096287341531</v>
      </c>
      <c r="H202" s="177">
        <f t="shared" si="6"/>
        <v>1.5335616742996543</v>
      </c>
      <c r="I202" s="149">
        <v>2.5687103592198177</v>
      </c>
      <c r="J202" s="149">
        <v>3.7179916320947157</v>
      </c>
      <c r="K202" s="177">
        <f t="shared" si="7"/>
        <v>1.149281272874898</v>
      </c>
      <c r="L202" s="149">
        <v>0.69906240478531889</v>
      </c>
      <c r="M202" s="153">
        <v>1.5335616742996543</v>
      </c>
      <c r="N202" s="152"/>
    </row>
    <row r="203" spans="1:14" x14ac:dyDescent="0.35">
      <c r="A203" s="161" t="s">
        <v>697</v>
      </c>
      <c r="B203" s="162" t="s">
        <v>698</v>
      </c>
      <c r="C203" s="155"/>
      <c r="D203" s="156" t="s">
        <v>699</v>
      </c>
      <c r="E203" s="156" t="s">
        <v>700</v>
      </c>
      <c r="F203" s="157">
        <v>1.8739295905053188</v>
      </c>
      <c r="G203" s="157">
        <v>3.2076228693497959</v>
      </c>
      <c r="H203" s="177">
        <f t="shared" si="6"/>
        <v>1.3336932788444771</v>
      </c>
      <c r="I203" s="157">
        <v>3.2156448199661569</v>
      </c>
      <c r="J203" s="157">
        <v>4.5640167363475284</v>
      </c>
      <c r="K203" s="177">
        <f t="shared" si="7"/>
        <v>1.3483719163813714</v>
      </c>
      <c r="L203" s="157">
        <v>1.3417152294608381</v>
      </c>
      <c r="M203" s="158">
        <v>1.3336932788444771</v>
      </c>
      <c r="N203" s="152"/>
    </row>
    <row r="204" spans="1:14" x14ac:dyDescent="0.35">
      <c r="A204" s="159" t="s">
        <v>806</v>
      </c>
      <c r="B204" s="160" t="s">
        <v>797</v>
      </c>
      <c r="C204" s="147"/>
      <c r="D204" s="148" t="s">
        <v>470</v>
      </c>
      <c r="E204" s="148" t="s">
        <v>807</v>
      </c>
      <c r="F204" s="149">
        <v>2.3720266411829076</v>
      </c>
      <c r="G204" s="149">
        <v>3.5416248744310184</v>
      </c>
      <c r="H204" s="177">
        <f t="shared" si="6"/>
        <v>1.1695982332481107</v>
      </c>
      <c r="I204" s="149">
        <v>2.6543340378604787</v>
      </c>
      <c r="J204" s="149">
        <v>3.3916317996294807</v>
      </c>
      <c r="K204" s="177">
        <f t="shared" si="7"/>
        <v>0.73729776176900197</v>
      </c>
      <c r="L204" s="149">
        <v>0.2823073966775711</v>
      </c>
      <c r="M204" s="153">
        <v>1.1695982332481107</v>
      </c>
      <c r="N204" s="152"/>
    </row>
    <row r="205" spans="1:14" x14ac:dyDescent="0.35">
      <c r="A205" s="159" t="s">
        <v>808</v>
      </c>
      <c r="B205" s="160" t="s">
        <v>809</v>
      </c>
      <c r="C205" s="147"/>
      <c r="D205" s="148" t="s">
        <v>380</v>
      </c>
      <c r="E205" s="148" t="s">
        <v>810</v>
      </c>
      <c r="F205" s="149">
        <v>3</v>
      </c>
      <c r="G205" s="149">
        <v>5.2206619865348207</v>
      </c>
      <c r="H205" s="177">
        <f t="shared" si="6"/>
        <v>2.2206619865348207</v>
      </c>
      <c r="I205" s="149">
        <v>3.2933403796646199</v>
      </c>
      <c r="J205" s="149">
        <v>4.7924686189389529</v>
      </c>
      <c r="K205" s="177">
        <f t="shared" si="7"/>
        <v>1.499128239274333</v>
      </c>
      <c r="L205" s="149">
        <v>0.2933403796646199</v>
      </c>
      <c r="M205" s="153">
        <v>2.2206619865348207</v>
      </c>
      <c r="N205" s="152"/>
    </row>
    <row r="206" spans="1:14" x14ac:dyDescent="0.35">
      <c r="A206" s="159" t="s">
        <v>422</v>
      </c>
      <c r="B206" s="160" t="s">
        <v>423</v>
      </c>
      <c r="C206" s="147"/>
      <c r="D206" s="148" t="s">
        <v>424</v>
      </c>
      <c r="E206" s="148" t="s">
        <v>425</v>
      </c>
      <c r="F206" s="149">
        <v>1.5670789721051612</v>
      </c>
      <c r="G206" s="149">
        <v>2.8074222671013818</v>
      </c>
      <c r="H206" s="177">
        <f t="shared" si="6"/>
        <v>1.2403432949962205</v>
      </c>
      <c r="I206" s="149">
        <v>1.4508456655259114</v>
      </c>
      <c r="J206" s="149">
        <v>2.1615062758148595</v>
      </c>
      <c r="K206" s="177">
        <f t="shared" si="7"/>
        <v>0.71066061028894811</v>
      </c>
      <c r="L206" s="149">
        <v>-0.1162333065792498</v>
      </c>
      <c r="M206" s="153">
        <v>1.2403432949962205</v>
      </c>
      <c r="N206" s="152"/>
    </row>
    <row r="207" spans="1:14" x14ac:dyDescent="0.35">
      <c r="A207" s="161" t="s">
        <v>610</v>
      </c>
      <c r="B207" s="162" t="s">
        <v>611</v>
      </c>
      <c r="C207" s="155" t="s">
        <v>612</v>
      </c>
      <c r="D207" s="156" t="s">
        <v>613</v>
      </c>
      <c r="E207" s="156" t="s">
        <v>614</v>
      </c>
      <c r="F207" s="157">
        <v>3.0413891530091757</v>
      </c>
      <c r="G207" s="157">
        <v>5.2387161486672387</v>
      </c>
      <c r="H207" s="177">
        <f t="shared" si="6"/>
        <v>2.197326995658063</v>
      </c>
      <c r="I207" s="157">
        <v>3.6738900626062074</v>
      </c>
      <c r="J207" s="157">
        <v>5.1941422587929029</v>
      </c>
      <c r="K207" s="177">
        <f t="shared" si="7"/>
        <v>1.5202521961866955</v>
      </c>
      <c r="L207" s="157">
        <v>0.63250090959703176</v>
      </c>
      <c r="M207" s="158">
        <v>2.197326995658063</v>
      </c>
      <c r="N207" s="152"/>
    </row>
    <row r="208" spans="1:14" x14ac:dyDescent="0.35">
      <c r="A208" s="159" t="s">
        <v>46</v>
      </c>
      <c r="B208" s="160" t="s">
        <v>404</v>
      </c>
      <c r="C208" s="147"/>
      <c r="D208" s="148" t="s">
        <v>405</v>
      </c>
      <c r="E208" s="148" t="s">
        <v>406</v>
      </c>
      <c r="F208" s="149">
        <v>2.2207421503998201</v>
      </c>
      <c r="G208" s="149">
        <v>3.671013039866172</v>
      </c>
      <c r="H208" s="177">
        <f t="shared" si="6"/>
        <v>1.4502708894663519</v>
      </c>
      <c r="I208" s="149">
        <v>2.9587737840441757</v>
      </c>
      <c r="J208" s="149">
        <v>4.3104602508457326</v>
      </c>
      <c r="K208" s="177">
        <f t="shared" si="7"/>
        <v>1.3516864668015569</v>
      </c>
      <c r="L208" s="149">
        <v>0.73803163364435553</v>
      </c>
      <c r="M208" s="153">
        <v>1.4502708894663519</v>
      </c>
      <c r="N208" s="152"/>
    </row>
    <row r="209" spans="1:14" x14ac:dyDescent="0.35">
      <c r="A209" s="159" t="s">
        <v>321</v>
      </c>
      <c r="B209" s="160" t="s">
        <v>322</v>
      </c>
      <c r="C209" s="147"/>
      <c r="D209" s="148" t="s">
        <v>323</v>
      </c>
      <c r="E209" s="148" t="s">
        <v>324</v>
      </c>
      <c r="F209" s="149">
        <v>2.6346336820179017</v>
      </c>
      <c r="G209" s="149">
        <v>4.883650952554369</v>
      </c>
      <c r="H209" s="177">
        <f t="shared" si="6"/>
        <v>2.2490172705364673</v>
      </c>
      <c r="I209" s="149">
        <v>2.5290697670524329</v>
      </c>
      <c r="J209" s="149">
        <v>3.8184100410514041</v>
      </c>
      <c r="K209" s="177">
        <f t="shared" si="7"/>
        <v>1.2893402739989712</v>
      </c>
      <c r="L209" s="149">
        <v>-0.1055639149654688</v>
      </c>
      <c r="M209" s="153">
        <v>2.2490172705364673</v>
      </c>
      <c r="N209" s="152"/>
    </row>
    <row r="210" spans="1:14" x14ac:dyDescent="0.35">
      <c r="A210" s="159" t="s">
        <v>632</v>
      </c>
      <c r="B210" s="160" t="s">
        <v>633</v>
      </c>
      <c r="C210" s="147"/>
      <c r="D210" s="148" t="s">
        <v>621</v>
      </c>
      <c r="E210" s="148" t="s">
        <v>634</v>
      </c>
      <c r="F210" s="149">
        <v>2.0851569931483414</v>
      </c>
      <c r="G210" s="149">
        <v>3.6288866594118705</v>
      </c>
      <c r="H210" s="177">
        <f t="shared" si="6"/>
        <v>1.5437296662635291</v>
      </c>
      <c r="I210" s="149">
        <v>2.3308668070633751</v>
      </c>
      <c r="J210" s="149">
        <v>3.5020920502872777</v>
      </c>
      <c r="K210" s="177">
        <f t="shared" si="7"/>
        <v>1.1712252432239025</v>
      </c>
      <c r="L210" s="149">
        <v>0.24570981391503377</v>
      </c>
      <c r="M210" s="153">
        <v>1.5437296662635291</v>
      </c>
      <c r="N210" s="152"/>
    </row>
    <row r="211" spans="1:14" x14ac:dyDescent="0.35">
      <c r="A211" s="161" t="s">
        <v>685</v>
      </c>
      <c r="B211" s="162" t="s">
        <v>686</v>
      </c>
      <c r="C211" s="155"/>
      <c r="D211" s="156" t="s">
        <v>360</v>
      </c>
      <c r="E211" s="156" t="s">
        <v>687</v>
      </c>
      <c r="F211" s="157">
        <v>2.5304471933559656</v>
      </c>
      <c r="G211" s="157">
        <v>4.2036108332309814</v>
      </c>
      <c r="H211" s="177">
        <f t="shared" si="6"/>
        <v>1.6731636398750158</v>
      </c>
      <c r="I211" s="157">
        <v>2.6289640589411816</v>
      </c>
      <c r="J211" s="157">
        <v>3.7506276149385189</v>
      </c>
      <c r="K211" s="177">
        <f t="shared" si="7"/>
        <v>1.1216635559973374</v>
      </c>
      <c r="L211" s="157">
        <v>9.8516865585215996E-2</v>
      </c>
      <c r="M211" s="158">
        <v>1.6731636398750158</v>
      </c>
      <c r="N211" s="152"/>
    </row>
    <row r="212" spans="1:14" x14ac:dyDescent="0.35">
      <c r="A212" s="159" t="s">
        <v>370</v>
      </c>
      <c r="B212" s="160" t="s">
        <v>371</v>
      </c>
      <c r="C212" s="147"/>
      <c r="D212" s="148" t="s">
        <v>372</v>
      </c>
      <c r="E212" s="148" t="s">
        <v>373</v>
      </c>
      <c r="F212" s="149">
        <v>2.7759276876181938</v>
      </c>
      <c r="G212" s="149">
        <v>4.9287863586899121</v>
      </c>
      <c r="H212" s="177">
        <f t="shared" si="6"/>
        <v>2.1528586710717184</v>
      </c>
      <c r="I212" s="149">
        <v>3.453488371274732</v>
      </c>
      <c r="J212" s="149">
        <v>5.091213389410937</v>
      </c>
      <c r="K212" s="177">
        <f t="shared" si="7"/>
        <v>1.6377250181362051</v>
      </c>
      <c r="L212" s="149">
        <v>0.67756068365653821</v>
      </c>
      <c r="M212" s="153">
        <v>2.1528586710717184</v>
      </c>
      <c r="N212" s="152"/>
    </row>
    <row r="213" spans="1:14" x14ac:dyDescent="0.35">
      <c r="A213" s="159" t="s">
        <v>540</v>
      </c>
      <c r="B213" s="160" t="s">
        <v>527</v>
      </c>
      <c r="C213" s="147"/>
      <c r="D213" s="148" t="s">
        <v>541</v>
      </c>
      <c r="E213" s="148" t="s">
        <v>542</v>
      </c>
      <c r="F213" s="149">
        <v>1.1574690773210614</v>
      </c>
      <c r="G213" s="149">
        <v>1.9528585762072976</v>
      </c>
      <c r="H213" s="177">
        <f t="shared" si="6"/>
        <v>0.79538949888623622</v>
      </c>
      <c r="I213" s="149">
        <v>1.7869978857826636</v>
      </c>
      <c r="J213" s="149">
        <v>2.751464435482998</v>
      </c>
      <c r="K213" s="177">
        <f t="shared" si="7"/>
        <v>0.96446654970033441</v>
      </c>
      <c r="L213" s="149">
        <v>0.6295288084616022</v>
      </c>
      <c r="M213" s="153">
        <v>0.79538949888623622</v>
      </c>
      <c r="N213" s="152"/>
    </row>
    <row r="214" spans="1:14" x14ac:dyDescent="0.35">
      <c r="A214" s="159" t="s">
        <v>601</v>
      </c>
      <c r="B214" s="160" t="s">
        <v>602</v>
      </c>
      <c r="C214" s="147"/>
      <c r="D214" s="148" t="s">
        <v>315</v>
      </c>
      <c r="E214" s="148" t="s">
        <v>603</v>
      </c>
      <c r="F214" s="149">
        <v>1.1817316837574721</v>
      </c>
      <c r="G214" s="149">
        <v>1.9919759277623703</v>
      </c>
      <c r="H214" s="177">
        <f t="shared" si="6"/>
        <v>0.81024424400489825</v>
      </c>
      <c r="I214" s="149">
        <v>1.1353065536710059</v>
      </c>
      <c r="J214" s="149">
        <v>1.7246861926918282</v>
      </c>
      <c r="K214" s="177">
        <f t="shared" si="7"/>
        <v>0.58937963902082235</v>
      </c>
      <c r="L214" s="149">
        <v>-4.6425130086466204E-2</v>
      </c>
      <c r="M214" s="153">
        <v>0.81024424400489825</v>
      </c>
      <c r="N214" s="152"/>
    </row>
    <row r="215" spans="1:14" x14ac:dyDescent="0.35">
      <c r="A215" s="159" t="s">
        <v>750</v>
      </c>
      <c r="B215" s="160" t="s">
        <v>57</v>
      </c>
      <c r="C215" s="147"/>
      <c r="D215" s="148" t="s">
        <v>514</v>
      </c>
      <c r="E215" s="148" t="s">
        <v>751</v>
      </c>
      <c r="F215" s="149">
        <v>3.6008563270615315</v>
      </c>
      <c r="G215" s="149">
        <v>5.7141424267355632</v>
      </c>
      <c r="H215" s="177">
        <f t="shared" si="6"/>
        <v>2.1132860996740317</v>
      </c>
      <c r="I215" s="149">
        <v>4.3905919649566805</v>
      </c>
      <c r="J215" s="149">
        <v>6.1682008366804526</v>
      </c>
      <c r="K215" s="177">
        <f t="shared" si="7"/>
        <v>1.7776088717237721</v>
      </c>
      <c r="L215" s="149">
        <v>0.789735637895149</v>
      </c>
      <c r="M215" s="153">
        <v>2.1132860996740317</v>
      </c>
      <c r="N215" s="152"/>
    </row>
    <row r="216" spans="1:14" x14ac:dyDescent="0.35">
      <c r="A216" s="159" t="s">
        <v>1013</v>
      </c>
      <c r="B216" s="160"/>
      <c r="C216" s="147"/>
      <c r="D216" s="148" t="s">
        <v>386</v>
      </c>
      <c r="E216" s="148" t="s">
        <v>1014</v>
      </c>
      <c r="F216" s="149">
        <v>1.662702188625458</v>
      </c>
      <c r="G216" s="149">
        <v>2.3470411238752411</v>
      </c>
      <c r="H216" s="177">
        <f t="shared" si="6"/>
        <v>0.68433893524978306</v>
      </c>
      <c r="I216" s="149">
        <v>1.8107822409135212</v>
      </c>
      <c r="J216" s="149">
        <v>2.354811715137203</v>
      </c>
      <c r="K216" s="177">
        <f t="shared" si="7"/>
        <v>0.54402947422368175</v>
      </c>
      <c r="L216" s="149">
        <v>0.1480800522880632</v>
      </c>
      <c r="M216" s="153">
        <v>0.68433893524978306</v>
      </c>
      <c r="N216" s="152"/>
    </row>
    <row r="217" spans="1:14" x14ac:dyDescent="0.35">
      <c r="A217" s="161" t="s">
        <v>381</v>
      </c>
      <c r="B217" s="162" t="s">
        <v>382</v>
      </c>
      <c r="C217" s="155"/>
      <c r="D217" s="156" t="s">
        <v>383</v>
      </c>
      <c r="E217" s="156" t="s">
        <v>384</v>
      </c>
      <c r="F217" s="157">
        <v>4.3843958134956935</v>
      </c>
      <c r="G217" s="157">
        <v>7.1283851549975807</v>
      </c>
      <c r="H217" s="177">
        <f t="shared" si="6"/>
        <v>2.7439893415018872</v>
      </c>
      <c r="I217" s="157">
        <v>4.2447145865946556</v>
      </c>
      <c r="J217" s="157">
        <v>6.0251046018364516</v>
      </c>
      <c r="K217" s="177">
        <f t="shared" si="7"/>
        <v>1.780390015241796</v>
      </c>
      <c r="L217" s="157">
        <v>-0.1396812269010379</v>
      </c>
      <c r="M217" s="158">
        <v>2.7439893415018872</v>
      </c>
      <c r="N217" s="152"/>
    </row>
    <row r="218" spans="1:14" x14ac:dyDescent="0.35">
      <c r="A218" s="159" t="s">
        <v>554</v>
      </c>
      <c r="B218" s="160" t="s">
        <v>555</v>
      </c>
      <c r="C218" s="147"/>
      <c r="D218" s="148" t="s">
        <v>556</v>
      </c>
      <c r="E218" s="148" t="s">
        <v>557</v>
      </c>
      <c r="F218" s="149">
        <v>4.093244529390307</v>
      </c>
      <c r="G218" s="149">
        <v>6.7793380134651819</v>
      </c>
      <c r="H218" s="177">
        <f t="shared" si="6"/>
        <v>2.6860934840748749</v>
      </c>
      <c r="I218" s="149">
        <v>3.9149048614916619</v>
      </c>
      <c r="J218" s="149">
        <v>5.5355648538097997</v>
      </c>
      <c r="K218" s="177">
        <f t="shared" si="7"/>
        <v>1.6206599923181377</v>
      </c>
      <c r="L218" s="149">
        <v>-0.17833966789864508</v>
      </c>
      <c r="M218" s="153">
        <v>2.6860934840748749</v>
      </c>
      <c r="N218" s="152"/>
    </row>
    <row r="219" spans="1:14" x14ac:dyDescent="0.35">
      <c r="A219" s="159" t="s">
        <v>682</v>
      </c>
      <c r="B219" s="160" t="s">
        <v>683</v>
      </c>
      <c r="C219" s="147"/>
      <c r="D219" s="148" t="s">
        <v>413</v>
      </c>
      <c r="E219" s="148" t="s">
        <v>684</v>
      </c>
      <c r="F219" s="149">
        <v>1.4771646054600023</v>
      </c>
      <c r="G219" s="149">
        <v>2.4373119361463278</v>
      </c>
      <c r="H219" s="177">
        <f t="shared" si="6"/>
        <v>0.96014733068632552</v>
      </c>
      <c r="I219" s="149">
        <v>1.7441860460383991</v>
      </c>
      <c r="J219" s="149">
        <v>2.2769874473232101</v>
      </c>
      <c r="K219" s="177">
        <f t="shared" si="7"/>
        <v>0.53280140128481102</v>
      </c>
      <c r="L219" s="149">
        <v>0.26702144057839683</v>
      </c>
      <c r="M219" s="153">
        <v>0.96014733068632552</v>
      </c>
      <c r="N219" s="152"/>
    </row>
    <row r="220" spans="1:14" x14ac:dyDescent="0.35">
      <c r="A220" s="159" t="s">
        <v>601</v>
      </c>
      <c r="B220" s="160" t="s">
        <v>755</v>
      </c>
      <c r="C220" s="147"/>
      <c r="D220" s="148" t="s">
        <v>420</v>
      </c>
      <c r="E220" s="148" t="s">
        <v>756</v>
      </c>
      <c r="F220" s="149">
        <v>2.3063748809741598</v>
      </c>
      <c r="G220" s="149">
        <v>3.7462387156860819</v>
      </c>
      <c r="H220" s="177">
        <f t="shared" si="6"/>
        <v>1.4398638347119221</v>
      </c>
      <c r="I220" s="149">
        <v>2.5480972508179716</v>
      </c>
      <c r="J220" s="149">
        <v>3.6125523009450742</v>
      </c>
      <c r="K220" s="177">
        <f t="shared" si="7"/>
        <v>1.0644550501271026</v>
      </c>
      <c r="L220" s="149">
        <v>0.24172236984381179</v>
      </c>
      <c r="M220" s="153">
        <v>1.4398638347119221</v>
      </c>
      <c r="N220" s="152"/>
    </row>
    <row r="221" spans="1:14" x14ac:dyDescent="0.35">
      <c r="A221" s="159" t="s">
        <v>902</v>
      </c>
      <c r="B221" s="160"/>
      <c r="C221" s="147"/>
      <c r="D221" s="148" t="s">
        <v>355</v>
      </c>
      <c r="E221" s="148" t="s">
        <v>903</v>
      </c>
      <c r="F221" s="149">
        <v>4.343006660486517</v>
      </c>
      <c r="G221" s="149">
        <v>7.2487462385620276</v>
      </c>
      <c r="H221" s="177">
        <f t="shared" si="6"/>
        <v>2.9057395780755106</v>
      </c>
      <c r="I221" s="149">
        <v>4.3715644811911414</v>
      </c>
      <c r="J221" s="149">
        <v>6.0502092047468237</v>
      </c>
      <c r="K221" s="177">
        <f t="shared" si="7"/>
        <v>1.6786447235556823</v>
      </c>
      <c r="L221" s="149">
        <v>2.8557820704624426E-2</v>
      </c>
      <c r="M221" s="153">
        <v>2.9057395780755106</v>
      </c>
      <c r="N221" s="152"/>
    </row>
    <row r="222" spans="1:14" x14ac:dyDescent="0.35">
      <c r="A222" s="159" t="s">
        <v>549</v>
      </c>
      <c r="B222" s="160" t="s">
        <v>550</v>
      </c>
      <c r="C222" s="147"/>
      <c r="D222" s="148" t="s">
        <v>551</v>
      </c>
      <c r="E222" s="148" t="s">
        <v>552</v>
      </c>
      <c r="F222" s="149">
        <v>4.1503330159310918</v>
      </c>
      <c r="G222" s="149">
        <v>6.9418254758749365</v>
      </c>
      <c r="H222" s="177">
        <f t="shared" si="6"/>
        <v>2.7914924599438447</v>
      </c>
      <c r="I222" s="149">
        <v>3.5533826631634806</v>
      </c>
      <c r="J222" s="149">
        <v>5.1740585767330858</v>
      </c>
      <c r="K222" s="177">
        <f t="shared" si="7"/>
        <v>1.6206759135696052</v>
      </c>
      <c r="L222" s="149">
        <v>-0.59695035276761121</v>
      </c>
      <c r="M222" s="153">
        <v>2.7914924599438447</v>
      </c>
      <c r="N222" s="152"/>
    </row>
    <row r="223" spans="1:14" x14ac:dyDescent="0.35">
      <c r="A223" s="159" t="s">
        <v>50</v>
      </c>
      <c r="B223" s="160" t="s">
        <v>635</v>
      </c>
      <c r="C223" s="147"/>
      <c r="D223" s="148" t="s">
        <v>636</v>
      </c>
      <c r="E223" s="148" t="s">
        <v>637</v>
      </c>
      <c r="F223" s="149">
        <v>2.7773548998961881</v>
      </c>
      <c r="G223" s="149">
        <v>4.3149448349247219</v>
      </c>
      <c r="H223" s="177">
        <f t="shared" si="6"/>
        <v>1.5375899350285338</v>
      </c>
      <c r="I223" s="149">
        <v>3.0047568705174506</v>
      </c>
      <c r="J223" s="149">
        <v>4.1874476980615505</v>
      </c>
      <c r="K223" s="177">
        <f t="shared" si="7"/>
        <v>1.1826908275440999</v>
      </c>
      <c r="L223" s="149">
        <v>0.22740197062126244</v>
      </c>
      <c r="M223" s="153">
        <v>1.5375899350285338</v>
      </c>
      <c r="N223" s="152"/>
    </row>
    <row r="224" spans="1:14" x14ac:dyDescent="0.35">
      <c r="A224" s="159" t="s">
        <v>672</v>
      </c>
      <c r="B224" s="160" t="s">
        <v>667</v>
      </c>
      <c r="C224" s="147"/>
      <c r="D224" s="148" t="s">
        <v>599</v>
      </c>
      <c r="E224" s="148" t="s">
        <v>673</v>
      </c>
      <c r="F224" s="149">
        <v>1.8596574692517034</v>
      </c>
      <c r="G224" s="149">
        <v>2.9819458370630847</v>
      </c>
      <c r="H224" s="177">
        <f t="shared" si="6"/>
        <v>1.1222883678113813</v>
      </c>
      <c r="I224" s="149">
        <v>1.9455602536043364</v>
      </c>
      <c r="J224" s="149">
        <v>2.8594142257155175</v>
      </c>
      <c r="K224" s="177">
        <f t="shared" si="7"/>
        <v>0.91385397211118113</v>
      </c>
      <c r="L224" s="149">
        <v>8.5902784352632988E-2</v>
      </c>
      <c r="M224" s="153">
        <v>1.1222883678113813</v>
      </c>
      <c r="N224" s="152"/>
    </row>
    <row r="225" spans="1:14" x14ac:dyDescent="0.35">
      <c r="A225" s="159" t="s">
        <v>752</v>
      </c>
      <c r="B225" s="160" t="s">
        <v>753</v>
      </c>
      <c r="C225" s="147"/>
      <c r="D225" s="148" t="s">
        <v>738</v>
      </c>
      <c r="E225" s="148" t="s">
        <v>754</v>
      </c>
      <c r="F225" s="149">
        <v>1.2045670786790508</v>
      </c>
      <c r="G225" s="149">
        <v>2.1845536614654857</v>
      </c>
      <c r="H225" s="177">
        <f t="shared" si="6"/>
        <v>0.97998658278643491</v>
      </c>
      <c r="I225" s="149">
        <v>1.4793868920220878</v>
      </c>
      <c r="J225" s="149">
        <v>2.2117154816356024</v>
      </c>
      <c r="K225" s="177">
        <f t="shared" si="7"/>
        <v>0.73232858961351455</v>
      </c>
      <c r="L225" s="149">
        <v>0.27481981334303707</v>
      </c>
      <c r="M225" s="153">
        <v>0.97998658278643491</v>
      </c>
      <c r="N225" s="152"/>
    </row>
    <row r="226" spans="1:14" x14ac:dyDescent="0.35">
      <c r="A226" s="159" t="s">
        <v>488</v>
      </c>
      <c r="B226" s="160" t="s">
        <v>489</v>
      </c>
      <c r="C226" s="147"/>
      <c r="D226" s="148" t="s">
        <v>490</v>
      </c>
      <c r="E226" s="148" t="s">
        <v>491</v>
      </c>
      <c r="F226" s="149">
        <v>1.4386298762436522</v>
      </c>
      <c r="G226" s="149">
        <v>2.2357071221815001</v>
      </c>
      <c r="H226" s="177">
        <f t="shared" si="6"/>
        <v>0.7970772459378479</v>
      </c>
      <c r="I226" s="149">
        <v>1.6157505285013425</v>
      </c>
      <c r="J226" s="149">
        <v>2.239330543628852</v>
      </c>
      <c r="K226" s="177">
        <f t="shared" si="7"/>
        <v>0.62358001512750949</v>
      </c>
      <c r="L226" s="149">
        <v>0.17712065225769025</v>
      </c>
      <c r="M226" s="153">
        <v>0.7970772459378479</v>
      </c>
      <c r="N226" s="152"/>
    </row>
    <row r="227" spans="1:14" x14ac:dyDescent="0.35">
      <c r="A227" s="159" t="s">
        <v>381</v>
      </c>
      <c r="B227" s="160" t="s">
        <v>708</v>
      </c>
      <c r="C227" s="147"/>
      <c r="D227" s="148" t="s">
        <v>711</v>
      </c>
      <c r="E227" s="148" t="s">
        <v>712</v>
      </c>
      <c r="F227" s="149">
        <v>3.4709800189220283</v>
      </c>
      <c r="G227" s="149">
        <v>5.7111334010543215</v>
      </c>
      <c r="H227" s="177">
        <f t="shared" si="6"/>
        <v>2.2401533821322932</v>
      </c>
      <c r="I227" s="149">
        <v>4.4143763200875377</v>
      </c>
      <c r="J227" s="149">
        <v>6.0451882838962696</v>
      </c>
      <c r="K227" s="177">
        <f t="shared" si="7"/>
        <v>1.6308119638087319</v>
      </c>
      <c r="L227" s="149">
        <v>0.94339630116550932</v>
      </c>
      <c r="M227" s="153">
        <v>2.2401533821322932</v>
      </c>
      <c r="N227" s="152"/>
    </row>
    <row r="228" spans="1:14" x14ac:dyDescent="0.35">
      <c r="A228" s="159" t="s">
        <v>554</v>
      </c>
      <c r="B228" s="160" t="s">
        <v>558</v>
      </c>
      <c r="C228" s="147"/>
      <c r="D228" s="148" t="s">
        <v>559</v>
      </c>
      <c r="E228" s="148" t="s">
        <v>560</v>
      </c>
      <c r="F228" s="149">
        <v>2.514747859061194</v>
      </c>
      <c r="G228" s="149">
        <v>3.5235707122986004</v>
      </c>
      <c r="H228" s="177">
        <f t="shared" si="6"/>
        <v>1.0088228532374064</v>
      </c>
      <c r="I228" s="149">
        <v>2.6289640589411816</v>
      </c>
      <c r="J228" s="149">
        <v>3.1054393299414822</v>
      </c>
      <c r="K228" s="177">
        <f t="shared" si="7"/>
        <v>0.47647527100030063</v>
      </c>
      <c r="L228" s="149">
        <v>0.11421619987998755</v>
      </c>
      <c r="M228" s="153">
        <v>1.0088228532374064</v>
      </c>
      <c r="N228" s="152"/>
    </row>
    <row r="229" spans="1:14" x14ac:dyDescent="0.35">
      <c r="A229" s="159" t="s">
        <v>828</v>
      </c>
      <c r="B229" s="160"/>
      <c r="C229" s="147"/>
      <c r="D229" s="148" t="s">
        <v>829</v>
      </c>
      <c r="E229" s="148" t="s">
        <v>830</v>
      </c>
      <c r="F229" s="149">
        <v>2.461941008591229</v>
      </c>
      <c r="G229" s="149">
        <v>4.1374122360637902</v>
      </c>
      <c r="H229" s="177">
        <f t="shared" si="6"/>
        <v>1.6754712274725612</v>
      </c>
      <c r="I229" s="149">
        <v>2.8905919653806138</v>
      </c>
      <c r="J229" s="149">
        <v>3.9589958154701264</v>
      </c>
      <c r="K229" s="177">
        <f t="shared" si="7"/>
        <v>1.0684038500895126</v>
      </c>
      <c r="L229" s="149">
        <v>0.42865095678938481</v>
      </c>
      <c r="M229" s="153">
        <v>1.6754712274725612</v>
      </c>
      <c r="N229" s="152"/>
    </row>
    <row r="230" spans="1:14" x14ac:dyDescent="0.35">
      <c r="A230" s="159" t="s">
        <v>1082</v>
      </c>
      <c r="B230" s="160"/>
      <c r="C230" s="147"/>
      <c r="D230" s="148" t="s">
        <v>917</v>
      </c>
      <c r="E230" s="148" t="s">
        <v>1083</v>
      </c>
      <c r="F230" s="149">
        <v>5.048049476973147</v>
      </c>
      <c r="G230" s="149">
        <v>7.5947843528041927</v>
      </c>
      <c r="H230" s="177">
        <f t="shared" si="6"/>
        <v>2.5467348758310457</v>
      </c>
      <c r="I230" s="149">
        <v>5.3974630010906282</v>
      </c>
      <c r="J230" s="149">
        <v>6.331380752241869</v>
      </c>
      <c r="K230" s="177">
        <f t="shared" si="7"/>
        <v>0.93391775115124087</v>
      </c>
      <c r="L230" s="149">
        <v>0.34941352411748117</v>
      </c>
      <c r="M230" s="153">
        <v>2.5467348758310457</v>
      </c>
      <c r="N230" s="152"/>
    </row>
    <row r="231" spans="1:14" x14ac:dyDescent="0.35">
      <c r="A231" s="161" t="s">
        <v>778</v>
      </c>
      <c r="B231" s="162" t="s">
        <v>779</v>
      </c>
      <c r="C231" s="155"/>
      <c r="D231" s="156" t="s">
        <v>780</v>
      </c>
      <c r="E231" s="156" t="s">
        <v>781</v>
      </c>
      <c r="F231" s="157">
        <v>1.6398667937038793</v>
      </c>
      <c r="G231" s="157">
        <v>2.6629889668240456</v>
      </c>
      <c r="H231" s="177">
        <f t="shared" si="6"/>
        <v>1.0231221731201663</v>
      </c>
      <c r="I231" s="157">
        <v>2.4672304435426295</v>
      </c>
      <c r="J231" s="157">
        <v>3.1430962336358399</v>
      </c>
      <c r="K231" s="177">
        <f t="shared" si="7"/>
        <v>0.67586579009321035</v>
      </c>
      <c r="L231" s="157">
        <v>0.82736364983875021</v>
      </c>
      <c r="M231" s="158">
        <v>1.0231221731201663</v>
      </c>
      <c r="N231" s="152"/>
    </row>
    <row r="232" spans="1:14" x14ac:dyDescent="0.35">
      <c r="A232" s="159" t="s">
        <v>1060</v>
      </c>
      <c r="B232" s="160"/>
      <c r="C232" s="147"/>
      <c r="D232" s="148" t="s">
        <v>720</v>
      </c>
      <c r="E232" s="148" t="s">
        <v>1061</v>
      </c>
      <c r="F232" s="149">
        <v>1.6926736441738444</v>
      </c>
      <c r="G232" s="149">
        <v>2.8104312943916172</v>
      </c>
      <c r="H232" s="177">
        <f t="shared" si="6"/>
        <v>1.1177576502177728</v>
      </c>
      <c r="I232" s="149">
        <v>1.8377378427733897</v>
      </c>
      <c r="J232" s="149">
        <v>2.7037656900875318</v>
      </c>
      <c r="K232" s="177">
        <f t="shared" si="7"/>
        <v>0.86602784731414206</v>
      </c>
      <c r="L232" s="149">
        <v>0.14506419859954534</v>
      </c>
      <c r="M232" s="153">
        <v>1.1177576502177728</v>
      </c>
      <c r="N232" s="152"/>
    </row>
    <row r="233" spans="1:14" x14ac:dyDescent="0.35">
      <c r="A233" s="159" t="s">
        <v>601</v>
      </c>
      <c r="B233" s="160" t="s">
        <v>701</v>
      </c>
      <c r="C233" s="147"/>
      <c r="D233" s="148" t="s">
        <v>393</v>
      </c>
      <c r="E233" s="148" t="s">
        <v>702</v>
      </c>
      <c r="F233" s="149">
        <v>0.70504281633399746</v>
      </c>
      <c r="G233" s="149">
        <v>1.2427281846251541</v>
      </c>
      <c r="H233" s="177">
        <f t="shared" si="6"/>
        <v>0.53768536829115665</v>
      </c>
      <c r="I233" s="149">
        <v>0.8594080339834852</v>
      </c>
      <c r="J233" s="149">
        <v>1.1799163179938785</v>
      </c>
      <c r="K233" s="177">
        <f t="shared" si="7"/>
        <v>0.32050828401039333</v>
      </c>
      <c r="L233" s="149">
        <v>0.15436521764948774</v>
      </c>
      <c r="M233" s="153">
        <v>0.53768536829115665</v>
      </c>
      <c r="N233" s="152"/>
    </row>
    <row r="234" spans="1:14" x14ac:dyDescent="0.35">
      <c r="A234" s="159" t="s">
        <v>325</v>
      </c>
      <c r="B234" s="160" t="s">
        <v>326</v>
      </c>
      <c r="C234" s="147"/>
      <c r="D234" s="148" t="s">
        <v>327</v>
      </c>
      <c r="E234" s="163" t="s">
        <v>328</v>
      </c>
      <c r="F234" s="149">
        <v>2.947193149530035</v>
      </c>
      <c r="G234" s="149">
        <v>3.7943831491118605</v>
      </c>
      <c r="H234" s="177">
        <f t="shared" si="6"/>
        <v>0.8471899995818255</v>
      </c>
      <c r="I234" s="149">
        <v>3.8372093017931994</v>
      </c>
      <c r="J234" s="149">
        <v>3.8585774051710393</v>
      </c>
      <c r="K234" s="177">
        <f t="shared" si="7"/>
        <v>2.1368103377839898E-2</v>
      </c>
      <c r="L234" s="149">
        <v>0.89001615226316444</v>
      </c>
      <c r="M234" s="153">
        <v>0.8471899995818255</v>
      </c>
      <c r="N234" s="152"/>
    </row>
    <row r="235" spans="1:14" x14ac:dyDescent="0.35">
      <c r="A235" s="161" t="s">
        <v>430</v>
      </c>
      <c r="B235" s="162" t="s">
        <v>431</v>
      </c>
      <c r="C235" s="155"/>
      <c r="D235" s="156" t="s">
        <v>432</v>
      </c>
      <c r="E235" s="164" t="s">
        <v>433</v>
      </c>
      <c r="F235" s="157">
        <v>3.8363463369041271</v>
      </c>
      <c r="G235" s="157">
        <v>5.6148445342027635</v>
      </c>
      <c r="H235" s="177">
        <f t="shared" si="6"/>
        <v>1.7784981972986365</v>
      </c>
      <c r="I235" s="157">
        <v>3.9434460879878381</v>
      </c>
      <c r="J235" s="157">
        <v>4.6920502086398654</v>
      </c>
      <c r="K235" s="177">
        <f t="shared" si="7"/>
        <v>0.74860412065202731</v>
      </c>
      <c r="L235" s="157">
        <v>0.10709975108371106</v>
      </c>
      <c r="M235" s="158">
        <v>1.7784981972986365</v>
      </c>
      <c r="N235" s="152"/>
    </row>
    <row r="236" spans="1:14" x14ac:dyDescent="0.35">
      <c r="A236" s="159" t="s">
        <v>546</v>
      </c>
      <c r="B236" s="160" t="s">
        <v>547</v>
      </c>
      <c r="C236" s="147"/>
      <c r="D236" s="148" t="s">
        <v>438</v>
      </c>
      <c r="E236" s="163" t="s">
        <v>548</v>
      </c>
      <c r="F236" s="149">
        <v>1.5142721216351962</v>
      </c>
      <c r="G236" s="149">
        <v>2.4583751255689821</v>
      </c>
      <c r="H236" s="177">
        <f t="shared" si="6"/>
        <v>0.94410300393378588</v>
      </c>
      <c r="I236" s="149">
        <v>1.4080338266295152</v>
      </c>
      <c r="J236" s="149">
        <v>2.1615062758148595</v>
      </c>
      <c r="K236" s="177">
        <f t="shared" si="7"/>
        <v>0.7534724491853444</v>
      </c>
      <c r="L236" s="149">
        <v>-0.10623829500568105</v>
      </c>
      <c r="M236" s="153">
        <v>0.94410300393378588</v>
      </c>
      <c r="N236" s="152"/>
    </row>
    <row r="237" spans="1:14" x14ac:dyDescent="0.35">
      <c r="A237" s="159" t="s">
        <v>693</v>
      </c>
      <c r="B237" s="160" t="s">
        <v>694</v>
      </c>
      <c r="C237" s="147"/>
      <c r="D237" s="148" t="s">
        <v>695</v>
      </c>
      <c r="E237" s="163" t="s">
        <v>696</v>
      </c>
      <c r="F237" s="149">
        <v>2.2478591813922186</v>
      </c>
      <c r="G237" s="149">
        <v>3.0330992977790991</v>
      </c>
      <c r="H237" s="177">
        <f t="shared" si="6"/>
        <v>0.78524011638688052</v>
      </c>
      <c r="I237" s="149">
        <v>2.9746300202328348</v>
      </c>
      <c r="J237" s="149">
        <v>3.4393305436825479</v>
      </c>
      <c r="K237" s="177">
        <f t="shared" si="7"/>
        <v>0.46470052344971302</v>
      </c>
      <c r="L237" s="149">
        <v>0.72677083884061622</v>
      </c>
      <c r="M237" s="153">
        <v>0.78524011638688052</v>
      </c>
      <c r="N237" s="152"/>
    </row>
    <row r="238" spans="1:14" x14ac:dyDescent="0.35">
      <c r="A238" s="159" t="s">
        <v>537</v>
      </c>
      <c r="B238" s="160" t="s">
        <v>527</v>
      </c>
      <c r="C238" s="147"/>
      <c r="D238" s="148" t="s">
        <v>311</v>
      </c>
      <c r="E238" s="163" t="s">
        <v>538</v>
      </c>
      <c r="F238" s="149">
        <v>1.1931493812182614</v>
      </c>
      <c r="G238" s="149">
        <v>1.9558676034975331</v>
      </c>
      <c r="H238" s="177">
        <f t="shared" si="6"/>
        <v>0.76271822227927166</v>
      </c>
      <c r="I238" s="149">
        <v>1.5983086676763751</v>
      </c>
      <c r="J238" s="149">
        <v>2.3322175726521084</v>
      </c>
      <c r="K238" s="177">
        <f t="shared" si="7"/>
        <v>0.73390890497573325</v>
      </c>
      <c r="L238" s="149">
        <v>0.40515928645811372</v>
      </c>
      <c r="M238" s="153">
        <v>0.76271822227927166</v>
      </c>
      <c r="N238" s="152"/>
    </row>
    <row r="239" spans="1:14" x14ac:dyDescent="0.35">
      <c r="A239" s="161" t="s">
        <v>601</v>
      </c>
      <c r="B239" s="162" t="s">
        <v>680</v>
      </c>
      <c r="C239" s="155"/>
      <c r="D239" s="156" t="s">
        <v>616</v>
      </c>
      <c r="E239" s="164" t="s">
        <v>681</v>
      </c>
      <c r="F239" s="157">
        <v>1.2873453854605645</v>
      </c>
      <c r="G239" s="157">
        <v>2.0762286854529863</v>
      </c>
      <c r="H239" s="177">
        <f t="shared" si="6"/>
        <v>0.78888329999242179</v>
      </c>
      <c r="I239" s="157">
        <v>0.98308668015522316</v>
      </c>
      <c r="J239" s="157">
        <v>1.3882845185254853</v>
      </c>
      <c r="K239" s="177">
        <f t="shared" si="7"/>
        <v>0.40519783837026213</v>
      </c>
      <c r="L239" s="157">
        <v>-0.30425870530534138</v>
      </c>
      <c r="M239" s="158">
        <v>0.78888329999242179</v>
      </c>
      <c r="N239" s="152"/>
    </row>
    <row r="240" spans="1:14" x14ac:dyDescent="0.35">
      <c r="A240" s="159" t="s">
        <v>601</v>
      </c>
      <c r="B240" s="160" t="s">
        <v>641</v>
      </c>
      <c r="C240" s="147"/>
      <c r="D240" s="148" t="s">
        <v>308</v>
      </c>
      <c r="E240" s="163" t="s">
        <v>642</v>
      </c>
      <c r="F240" s="149">
        <v>1.6826831589910489</v>
      </c>
      <c r="G240" s="149">
        <v>2.9007021066627039</v>
      </c>
      <c r="H240" s="177">
        <f t="shared" si="6"/>
        <v>1.218018947671655</v>
      </c>
      <c r="I240" s="149">
        <v>1.8202959827962906</v>
      </c>
      <c r="J240" s="149">
        <v>2.6560669460344646</v>
      </c>
      <c r="K240" s="177">
        <f t="shared" si="7"/>
        <v>0.83577096323817401</v>
      </c>
      <c r="L240" s="149">
        <v>0.13761282380524165</v>
      </c>
      <c r="M240" s="153">
        <v>1.218018947671655</v>
      </c>
      <c r="N240" s="152"/>
    </row>
    <row r="241" spans="1:14" x14ac:dyDescent="0.35">
      <c r="A241" s="161" t="s">
        <v>759</v>
      </c>
      <c r="B241" s="162" t="s">
        <v>755</v>
      </c>
      <c r="C241" s="155"/>
      <c r="D241" s="156" t="s">
        <v>428</v>
      </c>
      <c r="E241" s="164" t="s">
        <v>760</v>
      </c>
      <c r="F241" s="157">
        <v>1.9067554706096927</v>
      </c>
      <c r="G241" s="157">
        <v>3.2076228693497959</v>
      </c>
      <c r="H241" s="177">
        <f t="shared" si="6"/>
        <v>1.3008673987401032</v>
      </c>
      <c r="I241" s="157">
        <v>2.1104651157318992</v>
      </c>
      <c r="J241" s="157">
        <v>2.957322175589328</v>
      </c>
      <c r="K241" s="177">
        <f t="shared" si="7"/>
        <v>0.84685705985742876</v>
      </c>
      <c r="L241" s="157">
        <v>0.20370964512220646</v>
      </c>
      <c r="M241" s="158">
        <v>1.3008673987401032</v>
      </c>
      <c r="N241" s="152"/>
    </row>
    <row r="242" spans="1:14" x14ac:dyDescent="0.35">
      <c r="A242" s="159" t="s">
        <v>799</v>
      </c>
      <c r="B242" s="160" t="s">
        <v>797</v>
      </c>
      <c r="C242" s="147"/>
      <c r="D242" s="148" t="s">
        <v>800</v>
      </c>
      <c r="E242" s="163" t="s">
        <v>801</v>
      </c>
      <c r="F242" s="149">
        <v>1.8953377739120656</v>
      </c>
      <c r="G242" s="149">
        <v>2.8314944838142715</v>
      </c>
      <c r="H242" s="177">
        <f t="shared" si="6"/>
        <v>0.9361567099022059</v>
      </c>
      <c r="I242" s="149">
        <v>2.1643763211473726</v>
      </c>
      <c r="J242" s="149">
        <v>2.6560669460344646</v>
      </c>
      <c r="K242" s="177">
        <f t="shared" si="7"/>
        <v>0.49169062488709203</v>
      </c>
      <c r="L242" s="149">
        <v>0.26903854723530696</v>
      </c>
      <c r="M242" s="153">
        <v>0.9361567099022059</v>
      </c>
      <c r="N242" s="152"/>
    </row>
    <row r="243" spans="1:14" x14ac:dyDescent="0.35">
      <c r="A243" s="161" t="s">
        <v>344</v>
      </c>
      <c r="B243" s="162" t="s">
        <v>345</v>
      </c>
      <c r="C243" s="155"/>
      <c r="D243" s="156" t="s">
        <v>346</v>
      </c>
      <c r="E243" s="164" t="s">
        <v>347</v>
      </c>
      <c r="F243" s="157">
        <v>2.4847764035128077</v>
      </c>
      <c r="G243" s="157">
        <v>2.2988966904494621</v>
      </c>
      <c r="H243" s="177">
        <f t="shared" si="6"/>
        <v>-0.18587971306334561</v>
      </c>
      <c r="I243" s="157">
        <v>2.9667019021385053</v>
      </c>
      <c r="J243" s="157">
        <v>2.4953974895559252</v>
      </c>
      <c r="K243" s="177">
        <f t="shared" si="7"/>
        <v>-0.47130441258258005</v>
      </c>
      <c r="L243" s="157">
        <v>0.48192549862569756</v>
      </c>
      <c r="M243" s="158">
        <v>-0.18587971306334561</v>
      </c>
      <c r="N243" s="152"/>
    </row>
    <row r="244" spans="1:14" x14ac:dyDescent="0.35">
      <c r="A244" s="159" t="s">
        <v>831</v>
      </c>
      <c r="B244" s="160"/>
      <c r="C244" s="147"/>
      <c r="D244" s="148" t="s">
        <v>727</v>
      </c>
      <c r="E244" s="163" t="s">
        <v>832</v>
      </c>
      <c r="F244" s="149">
        <v>0.76641293986139658</v>
      </c>
      <c r="G244" s="149">
        <v>1.4653961886562334</v>
      </c>
      <c r="H244" s="177">
        <f t="shared" si="6"/>
        <v>0.69898324879483686</v>
      </c>
      <c r="I244" s="149">
        <v>0.96405919638968451</v>
      </c>
      <c r="J244" s="149">
        <v>1.4937238496751266</v>
      </c>
      <c r="K244" s="177">
        <f t="shared" si="7"/>
        <v>0.5296646532854421</v>
      </c>
      <c r="L244" s="149">
        <v>0.19764625652828793</v>
      </c>
      <c r="M244" s="153">
        <v>0.69898324879483686</v>
      </c>
      <c r="N244" s="152"/>
    </row>
    <row r="245" spans="1:14" x14ac:dyDescent="0.35">
      <c r="A245" s="161" t="s">
        <v>649</v>
      </c>
      <c r="B245" s="162" t="s">
        <v>650</v>
      </c>
      <c r="C245" s="155"/>
      <c r="D245" s="156" t="s">
        <v>305</v>
      </c>
      <c r="E245" s="156" t="s">
        <v>651</v>
      </c>
      <c r="F245" s="157">
        <v>1.8468125595129203</v>
      </c>
      <c r="G245" s="157">
        <v>2.3590772314271891</v>
      </c>
      <c r="H245" s="177">
        <f t="shared" si="6"/>
        <v>0.51226467191426872</v>
      </c>
      <c r="I245" s="157">
        <v>2.1247357289799873</v>
      </c>
      <c r="J245" s="157">
        <v>2.3949790792568377</v>
      </c>
      <c r="K245" s="177">
        <f t="shared" si="7"/>
        <v>0.27024335027685042</v>
      </c>
      <c r="L245" s="157">
        <v>0.27792316946706697</v>
      </c>
      <c r="M245" s="158">
        <v>0.51226467191426872</v>
      </c>
      <c r="N245" s="152"/>
    </row>
    <row r="246" spans="1:14" x14ac:dyDescent="0.35">
      <c r="A246" s="159" t="s">
        <v>348</v>
      </c>
      <c r="B246" s="160" t="s">
        <v>349</v>
      </c>
      <c r="C246" s="147"/>
      <c r="D246" s="148" t="s">
        <v>350</v>
      </c>
      <c r="E246" s="148" t="s">
        <v>351</v>
      </c>
      <c r="F246" s="149">
        <v>2.1479543295642638</v>
      </c>
      <c r="G246" s="149">
        <v>2.0040120369233119</v>
      </c>
      <c r="H246" s="177">
        <f t="shared" si="6"/>
        <v>-0.14394229264095193</v>
      </c>
      <c r="I246" s="149">
        <v>2.6733615216260174</v>
      </c>
      <c r="J246" s="149">
        <v>1.9882845185523335</v>
      </c>
      <c r="K246" s="177">
        <f t="shared" si="7"/>
        <v>-0.68507700307368391</v>
      </c>
      <c r="L246" s="149">
        <v>0.52540719206175357</v>
      </c>
      <c r="M246" s="153">
        <v>-0.14394229264095193</v>
      </c>
      <c r="N246" s="152"/>
    </row>
    <row r="247" spans="1:14" x14ac:dyDescent="0.35">
      <c r="A247" s="159" t="s">
        <v>813</v>
      </c>
      <c r="B247" s="160"/>
      <c r="C247" s="147"/>
      <c r="D247" s="148" t="s">
        <v>814</v>
      </c>
      <c r="E247" s="148" t="s">
        <v>815</v>
      </c>
      <c r="F247" s="149">
        <v>4.1374881069554705</v>
      </c>
      <c r="G247" s="149">
        <v>4.9107321965574933</v>
      </c>
      <c r="H247" s="177">
        <f t="shared" si="6"/>
        <v>0.77324408960202273</v>
      </c>
      <c r="I247" s="149">
        <v>2.6210359399989835</v>
      </c>
      <c r="J247" s="149">
        <v>2.6259414222735389</v>
      </c>
      <c r="K247" s="177">
        <f t="shared" si="7"/>
        <v>4.9054822745553395E-3</v>
      </c>
      <c r="L247" s="149">
        <v>-1.516452166956487</v>
      </c>
      <c r="M247" s="153">
        <v>0.77324408960202273</v>
      </c>
      <c r="N247" s="152"/>
    </row>
    <row r="248" spans="1:14" x14ac:dyDescent="0.35">
      <c r="A248" s="159" t="s">
        <v>638</v>
      </c>
      <c r="B248" s="160" t="s">
        <v>635</v>
      </c>
      <c r="C248" s="147"/>
      <c r="D248" s="148" t="s">
        <v>639</v>
      </c>
      <c r="E248" s="148" t="s">
        <v>640</v>
      </c>
      <c r="F248" s="149">
        <v>2.9400570881400654</v>
      </c>
      <c r="G248" s="149">
        <v>2.1454363083014196</v>
      </c>
      <c r="H248" s="177">
        <f t="shared" si="6"/>
        <v>-0.79462077983864576</v>
      </c>
      <c r="I248" s="149">
        <v>2.923890063242109</v>
      </c>
      <c r="J248" s="149">
        <v>1.5539748958545792</v>
      </c>
      <c r="K248" s="177">
        <f t="shared" si="7"/>
        <v>-1.3699151673875298</v>
      </c>
      <c r="L248" s="149">
        <v>-1.6167024897956406E-2</v>
      </c>
      <c r="M248" s="153">
        <v>-0.79462077983864576</v>
      </c>
      <c r="N248" s="152"/>
    </row>
    <row r="249" spans="1:14" x14ac:dyDescent="0.35">
      <c r="A249" s="159" t="s">
        <v>666</v>
      </c>
      <c r="B249" s="160" t="s">
        <v>667</v>
      </c>
      <c r="C249" s="147"/>
      <c r="D249" s="148" t="s">
        <v>668</v>
      </c>
      <c r="E249" s="148" t="s">
        <v>669</v>
      </c>
      <c r="F249" s="149">
        <v>2.7145575642434272</v>
      </c>
      <c r="G249" s="149">
        <v>2.7291875623822426</v>
      </c>
      <c r="H249" s="177">
        <f t="shared" si="6"/>
        <v>1.4629998138815381E-2</v>
      </c>
      <c r="I249" s="149">
        <v>2.6051797038103239</v>
      </c>
      <c r="J249" s="149">
        <v>2.3096234315094128</v>
      </c>
      <c r="K249" s="177">
        <f t="shared" si="7"/>
        <v>-0.29555627230091108</v>
      </c>
      <c r="L249" s="149">
        <v>-0.10937786043310327</v>
      </c>
      <c r="M249" s="153">
        <v>1.4629998138815381E-2</v>
      </c>
      <c r="N249" s="152"/>
    </row>
    <row r="250" spans="1:14" x14ac:dyDescent="0.35">
      <c r="A250" s="159" t="s">
        <v>911</v>
      </c>
      <c r="B250" s="160"/>
      <c r="C250" s="147"/>
      <c r="D250" s="148" t="s">
        <v>872</v>
      </c>
      <c r="E250" s="148" t="s">
        <v>912</v>
      </c>
      <c r="F250" s="149">
        <v>0.91912464292247831</v>
      </c>
      <c r="G250" s="149">
        <v>1.1614844534202766</v>
      </c>
      <c r="H250" s="177">
        <f t="shared" si="6"/>
        <v>0.24235981049779831</v>
      </c>
      <c r="I250" s="149">
        <v>1.3002114166464367</v>
      </c>
      <c r="J250" s="149">
        <v>1.4987447691832818</v>
      </c>
      <c r="K250" s="177">
        <f t="shared" si="7"/>
        <v>0.19853335253684512</v>
      </c>
      <c r="L250" s="149">
        <v>0.38108677372395838</v>
      </c>
      <c r="M250" s="153">
        <v>0.24235981049779831</v>
      </c>
      <c r="N250" s="152"/>
    </row>
    <row r="251" spans="1:14" x14ac:dyDescent="0.35">
      <c r="A251" s="161" t="s">
        <v>362</v>
      </c>
      <c r="B251" s="162" t="s">
        <v>363</v>
      </c>
      <c r="C251" s="155"/>
      <c r="D251" s="156" t="s">
        <v>364</v>
      </c>
      <c r="E251" s="156" t="s">
        <v>365</v>
      </c>
      <c r="F251" s="157">
        <v>2.9329210275132578</v>
      </c>
      <c r="G251" s="157">
        <v>1.5165496488895496</v>
      </c>
      <c r="H251" s="177">
        <f t="shared" si="6"/>
        <v>-1.4163713786237082</v>
      </c>
      <c r="I251" s="157">
        <v>2.4291754751636843</v>
      </c>
      <c r="J251" s="157">
        <v>1.2979079497932662</v>
      </c>
      <c r="K251" s="177">
        <f t="shared" si="7"/>
        <v>-1.1312675253704181</v>
      </c>
      <c r="L251" s="157">
        <v>-0.50374555234957352</v>
      </c>
      <c r="M251" s="158">
        <v>-1.4163713786237082</v>
      </c>
      <c r="N251" s="152"/>
    </row>
    <row r="252" spans="1:14" x14ac:dyDescent="0.35">
      <c r="A252" s="159" t="s">
        <v>329</v>
      </c>
      <c r="B252" s="160" t="s">
        <v>326</v>
      </c>
      <c r="C252" s="147"/>
      <c r="D252" s="148" t="s">
        <v>330</v>
      </c>
      <c r="E252" s="148" t="s">
        <v>331</v>
      </c>
      <c r="F252" s="149">
        <v>1.8411037104009447</v>
      </c>
      <c r="G252" s="149">
        <v>2.2026078235979045</v>
      </c>
      <c r="H252" s="177">
        <f t="shared" si="6"/>
        <v>0.36150411319695985</v>
      </c>
      <c r="I252" s="149">
        <v>1.8757928111523352</v>
      </c>
      <c r="J252" s="149">
        <v>1.8175732217150844</v>
      </c>
      <c r="K252" s="177">
        <f t="shared" si="7"/>
        <v>-5.8219589437250807E-2</v>
      </c>
      <c r="L252" s="149">
        <v>3.4689100751390534E-2</v>
      </c>
      <c r="M252" s="153">
        <v>0.36150411319695985</v>
      </c>
      <c r="N252" s="152"/>
    </row>
    <row r="253" spans="1:14" x14ac:dyDescent="0.35">
      <c r="A253" s="159" t="s">
        <v>48</v>
      </c>
      <c r="B253" s="160"/>
      <c r="C253" s="147" t="s">
        <v>995</v>
      </c>
      <c r="D253" s="148" t="s">
        <v>608</v>
      </c>
      <c r="E253" s="148" t="s">
        <v>11</v>
      </c>
      <c r="F253" s="149">
        <v>5.4733587060520179</v>
      </c>
      <c r="G253" s="149">
        <v>1.236710130366482</v>
      </c>
      <c r="H253" s="177">
        <f t="shared" si="6"/>
        <v>-4.2366485756855354</v>
      </c>
      <c r="I253" s="149">
        <v>3.1791754753756511</v>
      </c>
      <c r="J253" s="149">
        <v>0.51464435147398357</v>
      </c>
      <c r="K253" s="177">
        <f t="shared" si="7"/>
        <v>-2.6645311239016678</v>
      </c>
      <c r="L253" s="149">
        <v>-2.2941832306763668</v>
      </c>
      <c r="M253" s="153">
        <v>-4.2366485756855354</v>
      </c>
      <c r="N253" s="152"/>
    </row>
    <row r="254" spans="1:14" x14ac:dyDescent="0.35">
      <c r="A254" s="159" t="s">
        <v>784</v>
      </c>
      <c r="B254" s="160" t="s">
        <v>785</v>
      </c>
      <c r="C254" s="147"/>
      <c r="D254" s="148" t="s">
        <v>298</v>
      </c>
      <c r="E254" s="148" t="s">
        <v>786</v>
      </c>
      <c r="F254" s="149">
        <v>4.0290199806963907</v>
      </c>
      <c r="G254" s="149">
        <v>1.2517552658522626</v>
      </c>
      <c r="H254" s="177">
        <f t="shared" si="6"/>
        <v>-2.7772647148441281</v>
      </c>
      <c r="I254" s="149">
        <v>2.6035940800218844</v>
      </c>
      <c r="J254" s="149">
        <v>0.64769874475111455</v>
      </c>
      <c r="K254" s="177">
        <f t="shared" si="7"/>
        <v>-1.9558953352707698</v>
      </c>
      <c r="L254" s="149">
        <v>-1.4254259006745063</v>
      </c>
      <c r="M254" s="153">
        <v>-2.7772647148441281</v>
      </c>
      <c r="N254" s="152"/>
    </row>
    <row r="255" spans="1:14" x14ac:dyDescent="0.35">
      <c r="A255" s="159" t="s">
        <v>448</v>
      </c>
      <c r="B255" s="160" t="s">
        <v>449</v>
      </c>
      <c r="C255" s="147"/>
      <c r="D255" s="148" t="s">
        <v>450</v>
      </c>
      <c r="E255" s="148" t="s">
        <v>451</v>
      </c>
      <c r="F255" s="149">
        <v>1.8182683162425277</v>
      </c>
      <c r="G255" s="149">
        <v>1.8385155472233214</v>
      </c>
      <c r="H255" s="177">
        <f t="shared" si="6"/>
        <v>2.0247230980793729E-2</v>
      </c>
      <c r="I255" s="149">
        <v>1.5983086676763751</v>
      </c>
      <c r="J255" s="149">
        <v>1.3581589961069587</v>
      </c>
      <c r="K255" s="177">
        <f t="shared" si="7"/>
        <v>-0.24014967156941647</v>
      </c>
      <c r="L255" s="149">
        <v>-0.21995964856615258</v>
      </c>
      <c r="M255" s="153">
        <v>2.0247230980793729E-2</v>
      </c>
      <c r="N255" s="152"/>
    </row>
    <row r="256" spans="1:14" x14ac:dyDescent="0.35">
      <c r="A256" s="159" t="s">
        <v>983</v>
      </c>
      <c r="B256" s="160"/>
      <c r="C256" s="147"/>
      <c r="D256" s="148" t="s">
        <v>457</v>
      </c>
      <c r="E256" s="148" t="s">
        <v>984</v>
      </c>
      <c r="F256" s="149">
        <v>1.4571836343312492</v>
      </c>
      <c r="G256" s="149">
        <v>2.1153460386170528</v>
      </c>
      <c r="H256" s="177">
        <f t="shared" si="6"/>
        <v>0.65816240428580364</v>
      </c>
      <c r="I256" s="149">
        <v>1.7632135306518062</v>
      </c>
      <c r="J256" s="149">
        <v>2.1364016729044879</v>
      </c>
      <c r="K256" s="177">
        <f t="shared" si="7"/>
        <v>0.37318814225268171</v>
      </c>
      <c r="L256" s="149">
        <v>0.30602989632055699</v>
      </c>
      <c r="M256" s="153">
        <v>0.65816240428580364</v>
      </c>
      <c r="N256" s="152"/>
    </row>
    <row r="257" spans="1:14" x14ac:dyDescent="0.35">
      <c r="A257" s="161" t="s">
        <v>452</v>
      </c>
      <c r="B257" s="162" t="s">
        <v>453</v>
      </c>
      <c r="C257" s="155"/>
      <c r="D257" s="156" t="s">
        <v>295</v>
      </c>
      <c r="E257" s="156" t="s">
        <v>454</v>
      </c>
      <c r="F257" s="157">
        <v>2.4276879162088609</v>
      </c>
      <c r="G257" s="157">
        <v>3.2166499496115084</v>
      </c>
      <c r="H257" s="177">
        <f t="shared" ref="H257:H313" si="8">G257-F257</f>
        <v>0.78896203340264748</v>
      </c>
      <c r="I257" s="157">
        <v>2.001057081960381</v>
      </c>
      <c r="J257" s="157">
        <v>2.1389121333297649</v>
      </c>
      <c r="K257" s="177">
        <f t="shared" ref="K257:K313" si="9">J257-I257</f>
        <v>0.13785505136938392</v>
      </c>
      <c r="L257" s="157">
        <v>-0.42663083424847992</v>
      </c>
      <c r="M257" s="158">
        <v>0.78896203340264748</v>
      </c>
      <c r="N257" s="152"/>
    </row>
    <row r="258" spans="1:14" x14ac:dyDescent="0.35">
      <c r="A258" s="159" t="s">
        <v>663</v>
      </c>
      <c r="B258" s="160" t="s">
        <v>664</v>
      </c>
      <c r="C258" s="147"/>
      <c r="D258" s="148" t="s">
        <v>446</v>
      </c>
      <c r="E258" s="148" t="s">
        <v>665</v>
      </c>
      <c r="F258" s="149">
        <v>0.94481446240004485</v>
      </c>
      <c r="G258" s="149">
        <v>1.6609829483623892</v>
      </c>
      <c r="H258" s="177">
        <f t="shared" si="8"/>
        <v>0.71616848596234439</v>
      </c>
      <c r="I258" s="149">
        <v>0.98467230394366279</v>
      </c>
      <c r="J258" s="149">
        <v>1.5037656900338359</v>
      </c>
      <c r="K258" s="177">
        <f t="shared" si="9"/>
        <v>0.51909338609017308</v>
      </c>
      <c r="L258" s="149">
        <v>3.9857841543617933E-2</v>
      </c>
      <c r="M258" s="153">
        <v>0.71616848596234439</v>
      </c>
      <c r="N258" s="152"/>
    </row>
    <row r="259" spans="1:14" x14ac:dyDescent="0.35">
      <c r="A259" s="161" t="s">
        <v>46</v>
      </c>
      <c r="B259" s="162" t="s">
        <v>604</v>
      </c>
      <c r="C259" s="155"/>
      <c r="D259" s="156" t="s">
        <v>417</v>
      </c>
      <c r="E259" s="156" t="s">
        <v>605</v>
      </c>
      <c r="F259" s="157">
        <v>1.5028544241744066</v>
      </c>
      <c r="G259" s="157">
        <v>2.1183550659072883</v>
      </c>
      <c r="H259" s="177">
        <f t="shared" si="8"/>
        <v>0.61550064173288166</v>
      </c>
      <c r="I259" s="157">
        <v>1.0322410142053777</v>
      </c>
      <c r="J259" s="157">
        <v>1.3581589961069587</v>
      </c>
      <c r="K259" s="177">
        <f t="shared" si="9"/>
        <v>0.32591798190158094</v>
      </c>
      <c r="L259" s="157">
        <v>-0.4706134099690289</v>
      </c>
      <c r="M259" s="158">
        <v>0.61550064173288166</v>
      </c>
      <c r="N259" s="152"/>
    </row>
    <row r="260" spans="1:14" x14ac:dyDescent="0.35">
      <c r="A260" s="159" t="s">
        <v>493</v>
      </c>
      <c r="B260" s="160" t="s">
        <v>494</v>
      </c>
      <c r="C260" s="147"/>
      <c r="D260" s="148" t="s">
        <v>495</v>
      </c>
      <c r="E260" s="148" t="s">
        <v>496</v>
      </c>
      <c r="F260" s="149">
        <v>1.5799238818439445</v>
      </c>
      <c r="G260" s="149">
        <v>1.4232698094891265</v>
      </c>
      <c r="H260" s="177">
        <f t="shared" si="8"/>
        <v>-0.15665407235481799</v>
      </c>
      <c r="I260" s="149">
        <v>1.4318181817603728</v>
      </c>
      <c r="J260" s="149">
        <v>1.0945606694410139</v>
      </c>
      <c r="K260" s="177">
        <f t="shared" si="9"/>
        <v>-0.33725751231935885</v>
      </c>
      <c r="L260" s="149">
        <v>-0.14810570008357171</v>
      </c>
      <c r="M260" s="153">
        <v>-0.15665407235481799</v>
      </c>
      <c r="N260" s="152"/>
    </row>
    <row r="261" spans="1:14" x14ac:dyDescent="0.35">
      <c r="A261" s="161" t="s">
        <v>618</v>
      </c>
      <c r="B261" s="162"/>
      <c r="C261" s="155"/>
      <c r="D261" s="156" t="s">
        <v>717</v>
      </c>
      <c r="E261" s="156" t="s">
        <v>842</v>
      </c>
      <c r="F261" s="157">
        <v>0.96622264504362976</v>
      </c>
      <c r="G261" s="157">
        <v>1.2216649950416008</v>
      </c>
      <c r="H261" s="177">
        <f t="shared" si="8"/>
        <v>0.255442349997971</v>
      </c>
      <c r="I261" s="157">
        <v>1.1226215642113573</v>
      </c>
      <c r="J261" s="157">
        <v>1.3280334727487526</v>
      </c>
      <c r="K261" s="177">
        <f t="shared" si="9"/>
        <v>0.20541190853739533</v>
      </c>
      <c r="L261" s="157">
        <v>0.15639891916772752</v>
      </c>
      <c r="M261" s="158">
        <v>0.255442349997971</v>
      </c>
      <c r="N261" s="152"/>
    </row>
    <row r="262" spans="1:14" x14ac:dyDescent="0.35">
      <c r="A262" s="159" t="s">
        <v>766</v>
      </c>
      <c r="B262" s="160" t="s">
        <v>764</v>
      </c>
      <c r="C262" s="147"/>
      <c r="D262" s="148" t="s">
        <v>767</v>
      </c>
      <c r="E262" s="148" t="s">
        <v>768</v>
      </c>
      <c r="F262" s="149">
        <v>2.0164285716526638</v>
      </c>
      <c r="G262" s="149">
        <v>1.246153845964004</v>
      </c>
      <c r="H262" s="177">
        <f t="shared" si="8"/>
        <v>-0.77027472568865973</v>
      </c>
      <c r="I262" s="149">
        <v>1.4466594833612187</v>
      </c>
      <c r="J262" s="149">
        <v>0.60693641629574246</v>
      </c>
      <c r="K262" s="177">
        <f t="shared" si="9"/>
        <v>-0.83972306706547628</v>
      </c>
      <c r="L262" s="149">
        <v>-0.56976908829144501</v>
      </c>
      <c r="M262" s="153">
        <v>-0.77027472568865973</v>
      </c>
      <c r="N262" s="152"/>
    </row>
    <row r="263" spans="1:14" x14ac:dyDescent="0.35">
      <c r="A263" s="161" t="s">
        <v>508</v>
      </c>
      <c r="B263" s="162" t="s">
        <v>509</v>
      </c>
      <c r="C263" s="155"/>
      <c r="D263" s="156" t="s">
        <v>510</v>
      </c>
      <c r="E263" s="156" t="s">
        <v>511</v>
      </c>
      <c r="F263" s="157">
        <v>2.1042857137353868</v>
      </c>
      <c r="G263" s="157">
        <v>0.58269230772493685</v>
      </c>
      <c r="H263" s="177">
        <f t="shared" si="8"/>
        <v>-1.5215934060104499</v>
      </c>
      <c r="I263" s="157">
        <v>1.8556034488682152</v>
      </c>
      <c r="J263" s="157">
        <v>0.15606936415059391</v>
      </c>
      <c r="K263" s="177">
        <f t="shared" si="9"/>
        <v>-1.6995340847176212</v>
      </c>
      <c r="L263" s="157">
        <v>-0.2486822648671716</v>
      </c>
      <c r="M263" s="158">
        <v>-1.5215934060104499</v>
      </c>
      <c r="N263" s="152"/>
    </row>
    <row r="264" spans="1:14" x14ac:dyDescent="0.35">
      <c r="A264" s="159" t="s">
        <v>569</v>
      </c>
      <c r="B264" s="160" t="s">
        <v>570</v>
      </c>
      <c r="C264" s="147"/>
      <c r="D264" s="148" t="s">
        <v>571</v>
      </c>
      <c r="E264" s="148" t="s">
        <v>572</v>
      </c>
      <c r="F264" s="149">
        <v>3.8742857140355951</v>
      </c>
      <c r="G264" s="149">
        <v>3.4384615395887264</v>
      </c>
      <c r="H264" s="177">
        <f t="shared" si="8"/>
        <v>-0.43582417444686872</v>
      </c>
      <c r="I264" s="149">
        <v>3.0889008630813675</v>
      </c>
      <c r="J264" s="149">
        <v>2.8439306358184977</v>
      </c>
      <c r="K264" s="177">
        <f t="shared" si="9"/>
        <v>-0.24497022726286977</v>
      </c>
      <c r="L264" s="149">
        <v>-0.78538485095422761</v>
      </c>
      <c r="M264" s="153">
        <v>-0.43582417444686872</v>
      </c>
      <c r="N264" s="152"/>
    </row>
    <row r="265" spans="1:14" x14ac:dyDescent="0.35">
      <c r="A265" s="159" t="s">
        <v>688</v>
      </c>
      <c r="B265" s="160" t="s">
        <v>689</v>
      </c>
      <c r="C265" s="147"/>
      <c r="D265" s="148" t="s">
        <v>477</v>
      </c>
      <c r="E265" s="148" t="s">
        <v>690</v>
      </c>
      <c r="F265" s="149">
        <v>0.94714285713925594</v>
      </c>
      <c r="G265" s="149">
        <v>1.3557692307840623</v>
      </c>
      <c r="H265" s="177">
        <f t="shared" si="8"/>
        <v>0.40862637364480636</v>
      </c>
      <c r="I265" s="149">
        <v>1.4207974143211919</v>
      </c>
      <c r="J265" s="149">
        <v>2.3294797688963031</v>
      </c>
      <c r="K265" s="177">
        <f t="shared" si="9"/>
        <v>0.90868235457511126</v>
      </c>
      <c r="L265" s="149">
        <v>0.47365455718193594</v>
      </c>
      <c r="M265" s="153">
        <v>0.40862637364480636</v>
      </c>
      <c r="N265" s="152"/>
    </row>
    <row r="266" spans="1:14" x14ac:dyDescent="0.35">
      <c r="A266" s="159" t="s">
        <v>356</v>
      </c>
      <c r="B266" s="160" t="s">
        <v>349</v>
      </c>
      <c r="C266" s="147"/>
      <c r="D266" s="148" t="s">
        <v>302</v>
      </c>
      <c r="E266" s="148" t="s">
        <v>357</v>
      </c>
      <c r="F266" s="149">
        <v>1.7249999994671874</v>
      </c>
      <c r="G266" s="149">
        <v>1.8980769230976873</v>
      </c>
      <c r="H266" s="177">
        <f t="shared" si="8"/>
        <v>0.17307692363049987</v>
      </c>
      <c r="I266" s="149">
        <v>1.3545258622980831</v>
      </c>
      <c r="J266" s="149">
        <v>1.73410404611771</v>
      </c>
      <c r="K266" s="177">
        <f t="shared" si="9"/>
        <v>0.37957818381962682</v>
      </c>
      <c r="L266" s="149">
        <v>-0.37047413716910427</v>
      </c>
      <c r="M266" s="153">
        <v>0.17307692363049987</v>
      </c>
      <c r="N266" s="152"/>
    </row>
    <row r="267" spans="1:14" x14ac:dyDescent="0.35">
      <c r="A267" s="159" t="s">
        <v>882</v>
      </c>
      <c r="B267" s="160"/>
      <c r="C267" s="147"/>
      <c r="D267" s="148" t="s">
        <v>868</v>
      </c>
      <c r="E267" s="148" t="s">
        <v>883</v>
      </c>
      <c r="F267" s="149">
        <v>1.5857142858223212</v>
      </c>
      <c r="G267" s="149">
        <v>0.46730769235218661</v>
      </c>
      <c r="H267" s="177">
        <f t="shared" si="8"/>
        <v>-1.1184065934701346</v>
      </c>
      <c r="I267" s="149">
        <v>1.2623922420992615</v>
      </c>
      <c r="J267" s="149">
        <v>0.4393063582880023</v>
      </c>
      <c r="K267" s="177">
        <f t="shared" si="9"/>
        <v>-0.82308588381125913</v>
      </c>
      <c r="L267" s="149">
        <v>-0.32332204372305973</v>
      </c>
      <c r="M267" s="153">
        <v>-1.1184065934701346</v>
      </c>
      <c r="N267" s="152"/>
    </row>
    <row r="268" spans="1:14" x14ac:dyDescent="0.35">
      <c r="A268" s="159" t="s">
        <v>670</v>
      </c>
      <c r="B268" s="160" t="s">
        <v>667</v>
      </c>
      <c r="C268" s="147"/>
      <c r="D268" s="148" t="s">
        <v>531</v>
      </c>
      <c r="E268" s="148" t="s">
        <v>671</v>
      </c>
      <c r="F268" s="149">
        <v>1.8149999999873958</v>
      </c>
      <c r="G268" s="149">
        <v>0.6576923076863751</v>
      </c>
      <c r="H268" s="177">
        <f t="shared" si="8"/>
        <v>-1.1573076923010208</v>
      </c>
      <c r="I268" s="149">
        <v>1.4014008621090146</v>
      </c>
      <c r="J268" s="149">
        <v>0.24277456648738824</v>
      </c>
      <c r="K268" s="177">
        <f t="shared" si="9"/>
        <v>-1.1586262956216264</v>
      </c>
      <c r="L268" s="149">
        <v>-0.41359913787838121</v>
      </c>
      <c r="M268" s="153">
        <v>-1.1573076923010208</v>
      </c>
      <c r="N268" s="152"/>
    </row>
    <row r="269" spans="1:14" x14ac:dyDescent="0.35">
      <c r="A269" s="161" t="s">
        <v>569</v>
      </c>
      <c r="B269" s="162"/>
      <c r="C269" s="155"/>
      <c r="D269" s="156" t="s">
        <v>397</v>
      </c>
      <c r="E269" s="156" t="s">
        <v>847</v>
      </c>
      <c r="F269" s="157">
        <v>1.4421428575941517</v>
      </c>
      <c r="G269" s="157">
        <v>2.5788461536118175</v>
      </c>
      <c r="H269" s="177">
        <f t="shared" si="8"/>
        <v>1.1367032960176657</v>
      </c>
      <c r="I269" s="157">
        <v>0.98275862092808652</v>
      </c>
      <c r="J269" s="157">
        <v>2.1907514451450685</v>
      </c>
      <c r="K269" s="177">
        <f t="shared" si="9"/>
        <v>1.207992824216982</v>
      </c>
      <c r="L269" s="157">
        <v>-0.4593842366660652</v>
      </c>
      <c r="M269" s="158">
        <v>1.1367032960176657</v>
      </c>
      <c r="N269" s="152"/>
    </row>
    <row r="270" spans="1:14" x14ac:dyDescent="0.35">
      <c r="A270" s="159" t="s">
        <v>500</v>
      </c>
      <c r="B270" s="160" t="s">
        <v>501</v>
      </c>
      <c r="C270" s="147"/>
      <c r="D270" s="148" t="s">
        <v>502</v>
      </c>
      <c r="E270" s="148" t="s">
        <v>503</v>
      </c>
      <c r="F270" s="149">
        <v>1.7700000003002081</v>
      </c>
      <c r="G270" s="149">
        <v>1.246153845964004</v>
      </c>
      <c r="H270" s="177">
        <f t="shared" si="8"/>
        <v>-0.52384615433620407</v>
      </c>
      <c r="I270" s="149">
        <v>1.685883621549312</v>
      </c>
      <c r="J270" s="149">
        <v>1.1098265897007873</v>
      </c>
      <c r="K270" s="177">
        <f t="shared" si="9"/>
        <v>-0.57605703184852475</v>
      </c>
      <c r="L270" s="149">
        <v>-8.4116378750896059E-2</v>
      </c>
      <c r="M270" s="153">
        <v>-0.52384615433620407</v>
      </c>
      <c r="N270" s="152"/>
    </row>
    <row r="271" spans="1:14" x14ac:dyDescent="0.35">
      <c r="A271" s="161" t="s">
        <v>577</v>
      </c>
      <c r="B271" s="162" t="s">
        <v>691</v>
      </c>
      <c r="C271" s="155"/>
      <c r="D271" s="156" t="s">
        <v>464</v>
      </c>
      <c r="E271" s="156" t="s">
        <v>692</v>
      </c>
      <c r="F271" s="157">
        <v>1.5942857138430953</v>
      </c>
      <c r="G271" s="157">
        <v>1.4076923076092518</v>
      </c>
      <c r="H271" s="177">
        <f t="shared" si="8"/>
        <v>-0.18659340623384346</v>
      </c>
      <c r="I271" s="157">
        <v>1.3690732762411377</v>
      </c>
      <c r="J271" s="157">
        <v>1.7109826590834112</v>
      </c>
      <c r="K271" s="177">
        <f t="shared" si="9"/>
        <v>0.34190938284227346</v>
      </c>
      <c r="L271" s="157">
        <v>-0.22521243760195753</v>
      </c>
      <c r="M271" s="158">
        <v>-0.18659340623384346</v>
      </c>
      <c r="N271" s="152"/>
    </row>
    <row r="272" spans="1:14" x14ac:dyDescent="0.35">
      <c r="A272" s="159" t="s">
        <v>606</v>
      </c>
      <c r="B272" s="160"/>
      <c r="C272" s="147" t="s">
        <v>835</v>
      </c>
      <c r="D272" s="148" t="s">
        <v>544</v>
      </c>
      <c r="E272" s="148" t="s">
        <v>836</v>
      </c>
      <c r="F272" s="149">
        <v>1.9478571429031397</v>
      </c>
      <c r="G272" s="149">
        <v>0.1384615384473003</v>
      </c>
      <c r="H272" s="177">
        <f t="shared" si="8"/>
        <v>-1.8093956044558395</v>
      </c>
      <c r="I272" s="149">
        <v>1.3933189658581238</v>
      </c>
      <c r="J272" s="149">
        <v>6.9364161844708408E-2</v>
      </c>
      <c r="K272" s="177">
        <f t="shared" si="9"/>
        <v>-1.3239548040134153</v>
      </c>
      <c r="L272" s="149">
        <v>-0.55453817704501596</v>
      </c>
      <c r="M272" s="153">
        <v>-1.8093956044558395</v>
      </c>
      <c r="N272" s="152"/>
    </row>
    <row r="273" spans="1:14" x14ac:dyDescent="0.35">
      <c r="A273" s="159" t="s">
        <v>374</v>
      </c>
      <c r="B273" s="160" t="s">
        <v>629</v>
      </c>
      <c r="C273" s="147"/>
      <c r="D273" s="148" t="s">
        <v>630</v>
      </c>
      <c r="E273" s="148" t="s">
        <v>631</v>
      </c>
      <c r="F273" s="149">
        <v>1.1549999999919791</v>
      </c>
      <c r="G273" s="149">
        <v>1.9730769230591256</v>
      </c>
      <c r="H273" s="177">
        <f t="shared" si="8"/>
        <v>0.81807692306714652</v>
      </c>
      <c r="I273" s="149">
        <v>1.0021551722759499</v>
      </c>
      <c r="J273" s="149">
        <v>1.7514450865479787</v>
      </c>
      <c r="K273" s="177">
        <f t="shared" si="9"/>
        <v>0.74928991427202885</v>
      </c>
      <c r="L273" s="149">
        <v>-0.15284482771602925</v>
      </c>
      <c r="M273" s="153">
        <v>0.81807692306714652</v>
      </c>
      <c r="N273" s="152"/>
    </row>
    <row r="274" spans="1:14" x14ac:dyDescent="0.35">
      <c r="A274" s="159" t="s">
        <v>407</v>
      </c>
      <c r="B274" s="160"/>
      <c r="C274" s="147"/>
      <c r="D274" s="148" t="s">
        <v>528</v>
      </c>
      <c r="E274" s="148" t="s">
        <v>941</v>
      </c>
      <c r="F274" s="149">
        <v>2.3249999998796875</v>
      </c>
      <c r="G274" s="149">
        <v>2.1115384615681241</v>
      </c>
      <c r="H274" s="177">
        <f t="shared" si="8"/>
        <v>-0.21346153831156345</v>
      </c>
      <c r="I274" s="149">
        <v>1.7085129317432572</v>
      </c>
      <c r="J274" s="149">
        <v>1.2023121387652476</v>
      </c>
      <c r="K274" s="177">
        <f t="shared" si="9"/>
        <v>-0.50620079297800968</v>
      </c>
      <c r="L274" s="149">
        <v>-0.61648706813643028</v>
      </c>
      <c r="M274" s="153">
        <v>-0.21346153831156345</v>
      </c>
      <c r="N274" s="152"/>
    </row>
    <row r="275" spans="1:14" x14ac:dyDescent="0.35">
      <c r="A275" s="161" t="s">
        <v>674</v>
      </c>
      <c r="B275" s="162" t="s">
        <v>675</v>
      </c>
      <c r="C275" s="155"/>
      <c r="D275" s="156" t="s">
        <v>342</v>
      </c>
      <c r="E275" s="156" t="s">
        <v>676</v>
      </c>
      <c r="F275" s="157">
        <v>0.53357142861087792</v>
      </c>
      <c r="G275" s="157">
        <v>0.67499999996143834</v>
      </c>
      <c r="H275" s="177">
        <f t="shared" si="8"/>
        <v>0.14142857135056042</v>
      </c>
      <c r="I275" s="157">
        <v>0.73545258640267108</v>
      </c>
      <c r="J275" s="157">
        <v>0.57803468203923669</v>
      </c>
      <c r="K275" s="177">
        <f t="shared" si="9"/>
        <v>-0.15741790436343439</v>
      </c>
      <c r="L275" s="157">
        <v>0.20188115779179316</v>
      </c>
      <c r="M275" s="158">
        <v>0.14142857135056042</v>
      </c>
      <c r="N275" s="152"/>
    </row>
    <row r="276" spans="1:14" x14ac:dyDescent="0.35">
      <c r="A276" s="159" t="s">
        <v>618</v>
      </c>
      <c r="B276" s="160" t="s">
        <v>51</v>
      </c>
      <c r="C276" s="147"/>
      <c r="D276" s="148" t="s">
        <v>563</v>
      </c>
      <c r="E276" s="148" t="s">
        <v>619</v>
      </c>
      <c r="F276" s="149">
        <v>2.8092857145638241</v>
      </c>
      <c r="G276" s="149">
        <v>2.4807692308226241</v>
      </c>
      <c r="H276" s="177">
        <f t="shared" si="8"/>
        <v>-0.32851648374120002</v>
      </c>
      <c r="I276" s="149">
        <v>2.4568965527523736</v>
      </c>
      <c r="J276" s="149">
        <v>1.9306358380728683</v>
      </c>
      <c r="K276" s="177">
        <f t="shared" si="9"/>
        <v>-0.5262607146795053</v>
      </c>
      <c r="L276" s="149">
        <v>-0.35238916181145052</v>
      </c>
      <c r="M276" s="153">
        <v>-0.32851648374120002</v>
      </c>
      <c r="N276" s="152"/>
    </row>
    <row r="277" spans="1:14" x14ac:dyDescent="0.35">
      <c r="A277" s="159" t="s">
        <v>471</v>
      </c>
      <c r="B277" s="160" t="s">
        <v>472</v>
      </c>
      <c r="C277" s="147"/>
      <c r="D277" s="148" t="s">
        <v>473</v>
      </c>
      <c r="E277" s="148" t="s">
        <v>474</v>
      </c>
      <c r="F277" s="149">
        <v>1.5492857141559078</v>
      </c>
      <c r="G277" s="149">
        <v>1.8692307691002525</v>
      </c>
      <c r="H277" s="177">
        <f t="shared" si="8"/>
        <v>0.31994505494434478</v>
      </c>
      <c r="I277" s="149">
        <v>1.7327586213602435</v>
      </c>
      <c r="J277" s="149">
        <v>2.0867052022543708</v>
      </c>
      <c r="K277" s="177">
        <f t="shared" si="9"/>
        <v>0.35394658089412734</v>
      </c>
      <c r="L277" s="149">
        <v>0.18347290720433573</v>
      </c>
      <c r="M277" s="153">
        <v>0.31994505494434478</v>
      </c>
      <c r="N277" s="152"/>
    </row>
    <row r="278" spans="1:14" x14ac:dyDescent="0.35">
      <c r="A278" s="159" t="s">
        <v>352</v>
      </c>
      <c r="B278" s="160" t="s">
        <v>349</v>
      </c>
      <c r="C278" s="147"/>
      <c r="D278" s="148" t="s">
        <v>353</v>
      </c>
      <c r="E278" s="148" t="s">
        <v>354</v>
      </c>
      <c r="F278" s="149">
        <v>4.1892857141375739</v>
      </c>
      <c r="G278" s="149">
        <v>0.34038461525706515</v>
      </c>
      <c r="H278" s="177">
        <f t="shared" si="8"/>
        <v>-3.8489010988805088</v>
      </c>
      <c r="I278" s="149">
        <v>2.6346982763221667</v>
      </c>
      <c r="J278" s="149">
        <v>8.0924855485493136E-2</v>
      </c>
      <c r="K278" s="177">
        <f t="shared" si="9"/>
        <v>-2.5537734208366736</v>
      </c>
      <c r="L278" s="149">
        <v>-1.5545874378154072</v>
      </c>
      <c r="M278" s="153">
        <v>-3.8489010988805088</v>
      </c>
      <c r="N278" s="152"/>
    </row>
    <row r="279" spans="1:14" x14ac:dyDescent="0.35">
      <c r="A279" s="159" t="s">
        <v>374</v>
      </c>
      <c r="B279" s="160" t="s">
        <v>375</v>
      </c>
      <c r="C279" s="147"/>
      <c r="D279" s="148" t="s">
        <v>368</v>
      </c>
      <c r="E279" s="148" t="s">
        <v>376</v>
      </c>
      <c r="F279" s="149">
        <v>1.3564285716572471</v>
      </c>
      <c r="G279" s="149">
        <v>1.9384615385089992</v>
      </c>
      <c r="H279" s="177">
        <f t="shared" si="8"/>
        <v>0.5820329668517521</v>
      </c>
      <c r="I279" s="149">
        <v>1.4498922422073006</v>
      </c>
      <c r="J279" s="149">
        <v>2.2138728324884558</v>
      </c>
      <c r="K279" s="177">
        <f t="shared" si="9"/>
        <v>0.76398059028115517</v>
      </c>
      <c r="L279" s="149">
        <v>9.3463670550053557E-2</v>
      </c>
      <c r="M279" s="153">
        <v>0.5820329668517521</v>
      </c>
      <c r="N279" s="152"/>
    </row>
    <row r="280" spans="1:14" ht="15" thickBot="1" x14ac:dyDescent="0.4">
      <c r="A280" s="159" t="s">
        <v>504</v>
      </c>
      <c r="B280" s="160" t="s">
        <v>505</v>
      </c>
      <c r="C280" s="147"/>
      <c r="D280" s="148" t="s">
        <v>506</v>
      </c>
      <c r="E280" s="148" t="s">
        <v>507</v>
      </c>
      <c r="F280" s="149">
        <v>4.1335714279921278</v>
      </c>
      <c r="G280" s="149">
        <v>0.85384615388174934</v>
      </c>
      <c r="H280" s="177">
        <f t="shared" si="8"/>
        <v>-3.2797252741103784</v>
      </c>
      <c r="I280" s="149">
        <v>2.560344828048168</v>
      </c>
      <c r="J280" s="149">
        <v>0.27745664740974241</v>
      </c>
      <c r="K280" s="177">
        <f t="shared" si="9"/>
        <v>-2.2828881806384258</v>
      </c>
      <c r="L280" s="149">
        <v>-1.5732265999439599</v>
      </c>
      <c r="M280" s="153">
        <v>-3.2797252741103784</v>
      </c>
      <c r="N280" s="152"/>
    </row>
    <row r="281" spans="1:14" x14ac:dyDescent="0.35">
      <c r="A281" s="161" t="s">
        <v>377</v>
      </c>
      <c r="B281" s="162" t="s">
        <v>375</v>
      </c>
      <c r="C281" s="155"/>
      <c r="D281" s="156" t="s">
        <v>378</v>
      </c>
      <c r="E281" s="156" t="s">
        <v>379</v>
      </c>
      <c r="F281" s="172">
        <v>0.94071428572263394</v>
      </c>
      <c r="G281" s="172">
        <v>0.6576923076863751</v>
      </c>
      <c r="H281" s="177">
        <f t="shared" si="8"/>
        <v>-0.28302197803625884</v>
      </c>
      <c r="I281" s="172">
        <v>1.5468750006752452</v>
      </c>
      <c r="J281" s="172">
        <v>1.0462427745837448</v>
      </c>
      <c r="K281" s="177">
        <f t="shared" si="9"/>
        <v>-0.50063222609150038</v>
      </c>
      <c r="L281" s="157">
        <v>0.60616071495261126</v>
      </c>
      <c r="M281" s="158">
        <v>-0.28302197803625884</v>
      </c>
      <c r="N281" s="152"/>
    </row>
    <row r="282" spans="1:14" x14ac:dyDescent="0.35">
      <c r="A282" s="159" t="s">
        <v>577</v>
      </c>
      <c r="B282" s="160" t="s">
        <v>578</v>
      </c>
      <c r="C282" s="147"/>
      <c r="D282" s="148" t="s">
        <v>567</v>
      </c>
      <c r="E282" s="148" t="s">
        <v>579</v>
      </c>
      <c r="F282" s="149">
        <v>4.0285714287220236</v>
      </c>
      <c r="G282" s="149">
        <v>3.4615384611825076E-2</v>
      </c>
      <c r="H282" s="177">
        <f t="shared" si="8"/>
        <v>-3.9939560441101984</v>
      </c>
      <c r="I282" s="149">
        <v>0.81465517260006759</v>
      </c>
      <c r="J282" s="149">
        <v>2.8901734105052715E-2</v>
      </c>
      <c r="K282" s="177">
        <f t="shared" si="9"/>
        <v>-0.78575343849501489</v>
      </c>
      <c r="L282" s="149">
        <v>-3.2139162561219559</v>
      </c>
      <c r="M282" s="153">
        <v>-3.9939560441101984</v>
      </c>
      <c r="N282" s="152"/>
    </row>
    <row r="283" spans="1:14" x14ac:dyDescent="0.35">
      <c r="A283" s="159" t="s">
        <v>677</v>
      </c>
      <c r="B283" s="160" t="s">
        <v>678</v>
      </c>
      <c r="C283" s="147"/>
      <c r="D283" s="148" t="s">
        <v>338</v>
      </c>
      <c r="E283" s="148" t="s">
        <v>679</v>
      </c>
      <c r="F283" s="149">
        <v>1.2557142858246129</v>
      </c>
      <c r="G283" s="149">
        <v>0.29423076923136249</v>
      </c>
      <c r="H283" s="177">
        <f t="shared" si="8"/>
        <v>-0.96148351659325038</v>
      </c>
      <c r="I283" s="149">
        <v>1.1185344829560717</v>
      </c>
      <c r="J283" s="149">
        <v>8.0924855485493136E-2</v>
      </c>
      <c r="K283" s="177">
        <f t="shared" si="9"/>
        <v>-1.0376096274705786</v>
      </c>
      <c r="L283" s="149">
        <v>-0.13717980286854115</v>
      </c>
      <c r="M283" s="153">
        <v>-0.96148351659325038</v>
      </c>
      <c r="N283" s="152"/>
    </row>
    <row r="284" spans="1:14" x14ac:dyDescent="0.35">
      <c r="A284" s="159" t="s">
        <v>839</v>
      </c>
      <c r="B284" s="160"/>
      <c r="C284" s="147"/>
      <c r="D284" s="148" t="s">
        <v>840</v>
      </c>
      <c r="E284" s="148" t="s">
        <v>841</v>
      </c>
      <c r="F284" s="149">
        <v>0.77785714290084818</v>
      </c>
      <c r="G284" s="149">
        <v>7.4999999992287666E-2</v>
      </c>
      <c r="H284" s="177">
        <f t="shared" si="8"/>
        <v>-0.70285714290856049</v>
      </c>
      <c r="I284" s="149">
        <v>1.1201508623791125</v>
      </c>
      <c r="J284" s="149">
        <v>0.28323699423013476</v>
      </c>
      <c r="K284" s="177">
        <f t="shared" si="9"/>
        <v>-0.83691386814897784</v>
      </c>
      <c r="L284" s="149">
        <v>0.34229371947826437</v>
      </c>
      <c r="M284" s="153">
        <v>-0.70285714290856049</v>
      </c>
      <c r="N284" s="152"/>
    </row>
    <row r="285" spans="1:14" x14ac:dyDescent="0.35">
      <c r="A285" s="159" t="s">
        <v>744</v>
      </c>
      <c r="B285" s="160" t="s">
        <v>745</v>
      </c>
      <c r="C285" s="147"/>
      <c r="D285" s="148" t="s">
        <v>624</v>
      </c>
      <c r="E285" s="148" t="s">
        <v>746</v>
      </c>
      <c r="F285" s="149">
        <v>0.75214285711977669</v>
      </c>
      <c r="G285" s="149">
        <v>0.20769230767095043</v>
      </c>
      <c r="H285" s="177">
        <f t="shared" si="8"/>
        <v>-0.54445054944882632</v>
      </c>
      <c r="I285" s="149">
        <v>0.44612068981685876</v>
      </c>
      <c r="J285" s="149">
        <v>5.2023121383531302E-2</v>
      </c>
      <c r="K285" s="177">
        <f t="shared" si="9"/>
        <v>-0.39409756843332744</v>
      </c>
      <c r="L285" s="149">
        <v>-0.30602216730291792</v>
      </c>
      <c r="M285" s="153">
        <v>-0.54445054944882632</v>
      </c>
      <c r="N285" s="152"/>
    </row>
    <row r="286" spans="1:14" x14ac:dyDescent="0.35">
      <c r="A286" s="159" t="s">
        <v>520</v>
      </c>
      <c r="B286" s="160" t="s">
        <v>521</v>
      </c>
      <c r="C286" s="147"/>
      <c r="D286" s="148" t="s">
        <v>461</v>
      </c>
      <c r="E286" s="148" t="s">
        <v>522</v>
      </c>
      <c r="F286" s="149">
        <v>0.79285714279657737</v>
      </c>
      <c r="G286" s="149">
        <v>0.76153846164524786</v>
      </c>
      <c r="H286" s="177">
        <f t="shared" si="8"/>
        <v>-3.1318681151329519E-2</v>
      </c>
      <c r="I286" s="149">
        <v>0.69019396566905511</v>
      </c>
      <c r="J286" s="149">
        <v>0.4393063582880023</v>
      </c>
      <c r="K286" s="177">
        <f t="shared" si="9"/>
        <v>-0.25088760738105281</v>
      </c>
      <c r="L286" s="149">
        <v>-0.10266317712752226</v>
      </c>
      <c r="M286" s="153">
        <v>-3.1318681151329519E-2</v>
      </c>
      <c r="N286" s="152"/>
    </row>
    <row r="287" spans="1:14" x14ac:dyDescent="0.35">
      <c r="A287" s="161" t="s">
        <v>317</v>
      </c>
      <c r="B287" s="162" t="s">
        <v>318</v>
      </c>
      <c r="C287" s="155"/>
      <c r="D287" s="156" t="s">
        <v>319</v>
      </c>
      <c r="E287" s="156" t="s">
        <v>320</v>
      </c>
      <c r="F287" s="157">
        <v>0.70071428567221727</v>
      </c>
      <c r="G287" s="157">
        <v>0.58846153858612238</v>
      </c>
      <c r="H287" s="177">
        <f t="shared" si="8"/>
        <v>-0.1122527470860949</v>
      </c>
      <c r="I287" s="157">
        <v>0.35721982768623634</v>
      </c>
      <c r="J287" s="157">
        <v>0.24277456648738824</v>
      </c>
      <c r="K287" s="177">
        <f t="shared" si="9"/>
        <v>-0.1144452611988481</v>
      </c>
      <c r="L287" s="157">
        <v>-0.34349445798598094</v>
      </c>
      <c r="M287" s="158">
        <v>-0.1122527470860949</v>
      </c>
      <c r="N287" s="152"/>
    </row>
    <row r="288" spans="1:14" x14ac:dyDescent="0.35">
      <c r="A288" s="159" t="s">
        <v>643</v>
      </c>
      <c r="B288" s="160" t="s">
        <v>644</v>
      </c>
      <c r="C288" s="147"/>
      <c r="D288" s="148" t="s">
        <v>409</v>
      </c>
      <c r="E288" s="148" t="s">
        <v>645</v>
      </c>
      <c r="F288" s="149">
        <v>0.59785714289168157</v>
      </c>
      <c r="G288" s="149">
        <v>0.6692307691002527</v>
      </c>
      <c r="H288" s="177">
        <f t="shared" si="8"/>
        <v>7.1373626208571128E-2</v>
      </c>
      <c r="I288" s="149">
        <v>0.66756465538867849</v>
      </c>
      <c r="J288" s="149">
        <v>0.51445086692219422</v>
      </c>
      <c r="K288" s="177">
        <f t="shared" si="9"/>
        <v>-0.15311378846648427</v>
      </c>
      <c r="L288" s="149">
        <v>6.9707512496996915E-2</v>
      </c>
      <c r="M288" s="153">
        <v>7.1373626208571128E-2</v>
      </c>
      <c r="N288" s="152"/>
    </row>
    <row r="289" spans="1:14" x14ac:dyDescent="0.35">
      <c r="A289" s="161" t="s">
        <v>516</v>
      </c>
      <c r="B289" s="162" t="s">
        <v>517</v>
      </c>
      <c r="C289" s="155"/>
      <c r="D289" s="156" t="s">
        <v>518</v>
      </c>
      <c r="E289" s="156" t="s">
        <v>519</v>
      </c>
      <c r="F289" s="157">
        <v>2.0957142857146129</v>
      </c>
      <c r="G289" s="157">
        <v>1.6500000000771233</v>
      </c>
      <c r="H289" s="177">
        <f t="shared" si="8"/>
        <v>-0.4457142856374896</v>
      </c>
      <c r="I289" s="157">
        <v>1.2607758626762207</v>
      </c>
      <c r="J289" s="157">
        <v>0.73410404622073944</v>
      </c>
      <c r="K289" s="177">
        <f t="shared" si="9"/>
        <v>-0.52667181645548122</v>
      </c>
      <c r="L289" s="157">
        <v>-0.83493842303839227</v>
      </c>
      <c r="M289" s="158">
        <v>-0.4457142856374896</v>
      </c>
      <c r="N289" s="152"/>
    </row>
    <row r="290" spans="1:14" x14ac:dyDescent="0.35">
      <c r="A290" s="159" t="s">
        <v>332</v>
      </c>
      <c r="B290" s="160" t="s">
        <v>326</v>
      </c>
      <c r="C290" s="147"/>
      <c r="D290" s="148" t="s">
        <v>333</v>
      </c>
      <c r="E290" s="148" t="s">
        <v>334</v>
      </c>
      <c r="F290" s="149">
        <v>1.9650000000905208</v>
      </c>
      <c r="G290" s="149">
        <v>0.87115384615681235</v>
      </c>
      <c r="H290" s="177">
        <f t="shared" si="8"/>
        <v>-1.0938461539337085</v>
      </c>
      <c r="I290" s="149">
        <v>0.47683189669385156</v>
      </c>
      <c r="J290" s="149">
        <v>-1.1560693640784735E-2</v>
      </c>
      <c r="K290" s="177">
        <f t="shared" si="9"/>
        <v>-0.48839259033463628</v>
      </c>
      <c r="L290" s="149">
        <v>-1.4881681033966692</v>
      </c>
      <c r="M290" s="153">
        <v>-1.0938461539337085</v>
      </c>
      <c r="N290" s="152"/>
    </row>
    <row r="291" spans="1:14" x14ac:dyDescent="0.35">
      <c r="A291" s="161" t="s">
        <v>796</v>
      </c>
      <c r="B291" s="162" t="s">
        <v>797</v>
      </c>
      <c r="C291" s="155"/>
      <c r="D291" s="156" t="s">
        <v>705</v>
      </c>
      <c r="E291" s="156" t="s">
        <v>798</v>
      </c>
      <c r="F291" s="157">
        <v>1.2664285711370384</v>
      </c>
      <c r="G291" s="157">
        <v>0.17307692305912536</v>
      </c>
      <c r="H291" s="177">
        <f t="shared" si="8"/>
        <v>-1.0933516480779131</v>
      </c>
      <c r="I291" s="157">
        <v>1.0393318964129497</v>
      </c>
      <c r="J291" s="157">
        <v>-4.0462427742746568E-2</v>
      </c>
      <c r="K291" s="177">
        <f t="shared" si="9"/>
        <v>-1.0797943241556962</v>
      </c>
      <c r="L291" s="157">
        <v>-0.22709667472408879</v>
      </c>
      <c r="M291" s="158">
        <v>-1.0933516480779131</v>
      </c>
      <c r="N291" s="152"/>
    </row>
    <row r="292" spans="1:14" x14ac:dyDescent="0.35">
      <c r="A292" s="159" t="s">
        <v>707</v>
      </c>
      <c r="B292" s="160" t="s">
        <v>708</v>
      </c>
      <c r="C292" s="147"/>
      <c r="D292" s="148" t="s">
        <v>709</v>
      </c>
      <c r="E292" s="148" t="s">
        <v>710</v>
      </c>
      <c r="F292" s="149">
        <v>1.0435714286177529</v>
      </c>
      <c r="G292" s="149">
        <v>1.2230769231362488</v>
      </c>
      <c r="H292" s="177">
        <f t="shared" si="8"/>
        <v>0.17950549451849596</v>
      </c>
      <c r="I292" s="149">
        <v>0.86314655192047129</v>
      </c>
      <c r="J292" s="149">
        <v>0.80924855485493141</v>
      </c>
      <c r="K292" s="177">
        <f t="shared" si="9"/>
        <v>-5.3897997065539882E-2</v>
      </c>
      <c r="L292" s="149">
        <v>-0.18042487669728158</v>
      </c>
      <c r="M292" s="153">
        <v>0.17950549451849596</v>
      </c>
      <c r="N292" s="152"/>
    </row>
    <row r="293" spans="1:14" x14ac:dyDescent="0.35">
      <c r="A293" s="159" t="s">
        <v>757</v>
      </c>
      <c r="B293" s="160" t="s">
        <v>755</v>
      </c>
      <c r="C293" s="147"/>
      <c r="D293" s="148" t="s">
        <v>699</v>
      </c>
      <c r="E293" s="148" t="s">
        <v>758</v>
      </c>
      <c r="F293" s="149">
        <v>0.88500000003552082</v>
      </c>
      <c r="G293" s="149">
        <v>2.2730769229048784</v>
      </c>
      <c r="H293" s="177">
        <f t="shared" si="8"/>
        <v>1.3880769228693577</v>
      </c>
      <c r="I293" s="149">
        <v>0.58674568985467246</v>
      </c>
      <c r="J293" s="149">
        <v>1.8208092485781395</v>
      </c>
      <c r="K293" s="177">
        <f t="shared" si="9"/>
        <v>1.234063558723467</v>
      </c>
      <c r="L293" s="149">
        <v>-0.29825431018084836</v>
      </c>
      <c r="M293" s="153">
        <v>1.3880769228693577</v>
      </c>
      <c r="N293" s="152"/>
    </row>
    <row r="294" spans="1:14" x14ac:dyDescent="0.35">
      <c r="A294" s="159" t="s">
        <v>497</v>
      </c>
      <c r="B294" s="160" t="s">
        <v>498</v>
      </c>
      <c r="C294" s="147"/>
      <c r="D294" s="148" t="s">
        <v>470</v>
      </c>
      <c r="E294" s="148" t="s">
        <v>499</v>
      </c>
      <c r="F294" s="149">
        <v>1.2192857141581994</v>
      </c>
      <c r="G294" s="149">
        <v>0.40384615380462585</v>
      </c>
      <c r="H294" s="177">
        <f t="shared" si="8"/>
        <v>-0.81543956035357357</v>
      </c>
      <c r="I294" s="149">
        <v>0.40409482767003041</v>
      </c>
      <c r="J294" s="149">
        <v>7.5144508665100779E-2</v>
      </c>
      <c r="K294" s="177">
        <f t="shared" si="9"/>
        <v>-0.32895031900492966</v>
      </c>
      <c r="L294" s="149">
        <v>-0.81519088648816895</v>
      </c>
      <c r="M294" s="153">
        <v>-0.81543956035357357</v>
      </c>
      <c r="N294" s="152"/>
    </row>
    <row r="295" spans="1:14" x14ac:dyDescent="0.35">
      <c r="A295" s="161" t="s">
        <v>790</v>
      </c>
      <c r="B295" s="162" t="s">
        <v>791</v>
      </c>
      <c r="C295" s="155"/>
      <c r="D295" s="156" t="s">
        <v>380</v>
      </c>
      <c r="E295" s="156" t="s">
        <v>792</v>
      </c>
      <c r="F295" s="157">
        <v>1.1057142857214881</v>
      </c>
      <c r="G295" s="157">
        <v>0.10384615383547521</v>
      </c>
      <c r="H295" s="177">
        <f t="shared" si="8"/>
        <v>-1.001868131886013</v>
      </c>
      <c r="I295" s="157">
        <v>0.58836206910485056</v>
      </c>
      <c r="J295" s="157">
        <v>5.7803468203923673E-3</v>
      </c>
      <c r="K295" s="177">
        <f t="shared" si="9"/>
        <v>-0.58258172228445815</v>
      </c>
      <c r="L295" s="157">
        <v>-0.51735221661663755</v>
      </c>
      <c r="M295" s="158">
        <v>-1.001868131886013</v>
      </c>
      <c r="N295" s="152"/>
    </row>
    <row r="296" spans="1:14" x14ac:dyDescent="0.35">
      <c r="A296" s="159" t="s">
        <v>620</v>
      </c>
      <c r="B296" s="160"/>
      <c r="C296" s="147"/>
      <c r="D296" s="148" t="s">
        <v>424</v>
      </c>
      <c r="E296" s="148" t="s">
        <v>843</v>
      </c>
      <c r="F296" s="149">
        <v>0.67071428576617553</v>
      </c>
      <c r="G296" s="149">
        <v>0.2423076923136249</v>
      </c>
      <c r="H296" s="177">
        <f t="shared" si="8"/>
        <v>-0.42840659345255061</v>
      </c>
      <c r="I296" s="149">
        <v>0.20204741387823091</v>
      </c>
      <c r="J296" s="149">
        <v>6.3583815024316037E-2</v>
      </c>
      <c r="K296" s="177">
        <f t="shared" si="9"/>
        <v>-0.13846359885391488</v>
      </c>
      <c r="L296" s="149">
        <v>-0.46866687188794465</v>
      </c>
      <c r="M296" s="153">
        <v>-0.42840659345255061</v>
      </c>
      <c r="N296" s="152"/>
    </row>
    <row r="297" spans="1:14" x14ac:dyDescent="0.35">
      <c r="A297" s="159" t="s">
        <v>660</v>
      </c>
      <c r="B297" s="160" t="s">
        <v>661</v>
      </c>
      <c r="C297" s="147"/>
      <c r="D297" s="148" t="s">
        <v>613</v>
      </c>
      <c r="E297" s="148" t="s">
        <v>662</v>
      </c>
      <c r="F297" s="149">
        <v>0.32999999999770829</v>
      </c>
      <c r="G297" s="149">
        <v>-6.9230769223650152E-2</v>
      </c>
      <c r="H297" s="177">
        <f t="shared" si="8"/>
        <v>-0.39923076922135847</v>
      </c>
      <c r="I297" s="149">
        <v>0.42834051737344797</v>
      </c>
      <c r="J297" s="149">
        <v>-5.2023121383531302E-2</v>
      </c>
      <c r="K297" s="177">
        <f t="shared" si="9"/>
        <v>-0.48036363875697929</v>
      </c>
      <c r="L297" s="149">
        <v>9.8340517375739678E-2</v>
      </c>
      <c r="M297" s="153">
        <v>-0.39923076922135847</v>
      </c>
      <c r="N297" s="152"/>
    </row>
    <row r="298" spans="1:14" x14ac:dyDescent="0.35">
      <c r="A298" s="159" t="s">
        <v>818</v>
      </c>
      <c r="B298" s="160"/>
      <c r="C298" s="147"/>
      <c r="D298" s="148" t="s">
        <v>405</v>
      </c>
      <c r="E298" s="148" t="s">
        <v>819</v>
      </c>
      <c r="F298" s="149">
        <v>0.91285714287907738</v>
      </c>
      <c r="G298" s="149">
        <v>1.1653846154498737</v>
      </c>
      <c r="H298" s="177">
        <f t="shared" si="8"/>
        <v>0.25252747257079633</v>
      </c>
      <c r="I298" s="149">
        <v>0.31681034487601756</v>
      </c>
      <c r="J298" s="149">
        <v>0.5491329480918189</v>
      </c>
      <c r="K298" s="177">
        <f t="shared" si="9"/>
        <v>0.23232260321580134</v>
      </c>
      <c r="L298" s="149">
        <v>-0.59604679800305982</v>
      </c>
      <c r="M298" s="153">
        <v>0.25252747257079633</v>
      </c>
      <c r="N298" s="152"/>
    </row>
    <row r="299" spans="1:14" x14ac:dyDescent="0.35">
      <c r="A299" s="159" t="s">
        <v>782</v>
      </c>
      <c r="B299" s="160" t="s">
        <v>779</v>
      </c>
      <c r="C299" s="147"/>
      <c r="D299" s="148" t="s">
        <v>323</v>
      </c>
      <c r="E299" s="148" t="s">
        <v>783</v>
      </c>
      <c r="F299" s="149">
        <v>0.68357142859941955</v>
      </c>
      <c r="G299" s="149">
        <v>6.9230769223650152E-2</v>
      </c>
      <c r="H299" s="177">
        <f t="shared" si="8"/>
        <v>-0.61434065937576943</v>
      </c>
      <c r="I299" s="149">
        <v>0.24407327593862779</v>
      </c>
      <c r="J299" s="149">
        <v>7.5144508665100779E-2</v>
      </c>
      <c r="K299" s="177">
        <f t="shared" si="9"/>
        <v>-0.16892876727352701</v>
      </c>
      <c r="L299" s="149">
        <v>-0.43949815266079173</v>
      </c>
      <c r="M299" s="153">
        <v>-0.61434065937576943</v>
      </c>
      <c r="N299" s="152"/>
    </row>
    <row r="300" spans="1:14" x14ac:dyDescent="0.35">
      <c r="A300" s="159" t="s">
        <v>620</v>
      </c>
      <c r="B300" s="160" t="s">
        <v>51</v>
      </c>
      <c r="C300" s="147"/>
      <c r="D300" s="148" t="s">
        <v>621</v>
      </c>
      <c r="E300" s="148" t="s">
        <v>622</v>
      </c>
      <c r="F300" s="149">
        <v>0.16928571423840771</v>
      </c>
      <c r="G300" s="149">
        <v>-7.4999999992287666E-2</v>
      </c>
      <c r="H300" s="177">
        <f t="shared" si="8"/>
        <v>-0.24428571423069539</v>
      </c>
      <c r="I300" s="149">
        <v>-1.7780172417481338E-2</v>
      </c>
      <c r="J300" s="149">
        <v>7.5144508665100779E-2</v>
      </c>
      <c r="K300" s="177">
        <f t="shared" si="9"/>
        <v>9.2924681082582117E-2</v>
      </c>
      <c r="L300" s="149">
        <v>-0.18706588665588905</v>
      </c>
      <c r="M300" s="153">
        <v>-0.24428571423069539</v>
      </c>
      <c r="N300" s="152"/>
    </row>
    <row r="301" spans="1:14" x14ac:dyDescent="0.35">
      <c r="A301" s="159" t="s">
        <v>358</v>
      </c>
      <c r="B301" s="160" t="s">
        <v>359</v>
      </c>
      <c r="C301" s="147"/>
      <c r="D301" s="148" t="s">
        <v>360</v>
      </c>
      <c r="E301" s="148" t="s">
        <v>361</v>
      </c>
      <c r="F301" s="149">
        <v>-3.6428571425788689E-2</v>
      </c>
      <c r="G301" s="149">
        <v>2.8846153846272496E-2</v>
      </c>
      <c r="H301" s="177">
        <f t="shared" si="8"/>
        <v>6.5274725272061185E-2</v>
      </c>
      <c r="I301" s="149">
        <v>0</v>
      </c>
      <c r="J301" s="149">
        <v>2.8901734105052715E-2</v>
      </c>
      <c r="K301" s="177">
        <f t="shared" si="9"/>
        <v>2.8901734105052715E-2</v>
      </c>
      <c r="L301" s="149">
        <v>3.6428571425788689E-2</v>
      </c>
      <c r="M301" s="153">
        <v>6.5274725272061185E-2</v>
      </c>
      <c r="N301" s="152"/>
    </row>
    <row r="302" spans="1:14" x14ac:dyDescent="0.35">
      <c r="A302" s="159" t="s">
        <v>913</v>
      </c>
      <c r="B302" s="160"/>
      <c r="C302" s="147"/>
      <c r="D302" s="148" t="s">
        <v>372</v>
      </c>
      <c r="E302" s="148" t="s">
        <v>914</v>
      </c>
      <c r="F302" s="149">
        <v>0.5807142857043005</v>
      </c>
      <c r="G302" s="149">
        <v>0.72115384623393586</v>
      </c>
      <c r="H302" s="177">
        <f t="shared" si="8"/>
        <v>0.14043956052963535</v>
      </c>
      <c r="I302" s="149">
        <v>0.30872844836583269</v>
      </c>
      <c r="J302" s="149">
        <v>0.4393063582880023</v>
      </c>
      <c r="K302" s="177">
        <f t="shared" si="9"/>
        <v>0.13057790992216961</v>
      </c>
      <c r="L302" s="149">
        <v>-0.27198583733846782</v>
      </c>
      <c r="M302" s="153">
        <v>0.14043956052963535</v>
      </c>
      <c r="N302" s="152"/>
    </row>
    <row r="303" spans="1:14" x14ac:dyDescent="0.35">
      <c r="A303" s="159" t="s">
        <v>646</v>
      </c>
      <c r="B303" s="160" t="s">
        <v>647</v>
      </c>
      <c r="C303" s="147"/>
      <c r="D303" s="148" t="s">
        <v>541</v>
      </c>
      <c r="E303" s="148" t="s">
        <v>648</v>
      </c>
      <c r="F303" s="149">
        <v>0.21857142862348214</v>
      </c>
      <c r="G303" s="149">
        <v>-4.6153846149100099E-2</v>
      </c>
      <c r="H303" s="177">
        <f t="shared" si="8"/>
        <v>-0.26472527477258223</v>
      </c>
      <c r="I303" s="149">
        <v>4.8491379320403649E-2</v>
      </c>
      <c r="J303" s="149">
        <v>2.3121387284660348E-2</v>
      </c>
      <c r="K303" s="177">
        <f t="shared" si="9"/>
        <v>-2.5369992035743302E-2</v>
      </c>
      <c r="L303" s="149">
        <v>-0.17008004930307849</v>
      </c>
      <c r="M303" s="153">
        <v>-0.26472527477258223</v>
      </c>
      <c r="N303" s="152"/>
    </row>
    <row r="304" spans="1:14" x14ac:dyDescent="0.35">
      <c r="A304" s="159" t="s">
        <v>313</v>
      </c>
      <c r="B304" s="160" t="s">
        <v>314</v>
      </c>
      <c r="C304" s="147"/>
      <c r="D304" s="148" t="s">
        <v>315</v>
      </c>
      <c r="E304" s="148" t="s">
        <v>316</v>
      </c>
      <c r="F304" s="149">
        <v>-5.7857142852723212E-2</v>
      </c>
      <c r="G304" s="149">
        <v>4.0384615380462584E-2</v>
      </c>
      <c r="H304" s="177">
        <f t="shared" si="8"/>
        <v>9.8241758233185789E-2</v>
      </c>
      <c r="I304" s="149">
        <v>-3.0711206902922311E-2</v>
      </c>
      <c r="J304" s="149">
        <v>8.6705202305885506E-2</v>
      </c>
      <c r="K304" s="177">
        <f t="shared" si="9"/>
        <v>0.11741640920880782</v>
      </c>
      <c r="L304" s="149">
        <v>2.7145935949800901E-2</v>
      </c>
      <c r="M304" s="153">
        <v>9.8241758233185789E-2</v>
      </c>
      <c r="N304" s="152"/>
    </row>
    <row r="305" spans="1:14" x14ac:dyDescent="0.35">
      <c r="A305" s="159" t="s">
        <v>512</v>
      </c>
      <c r="B305" s="160" t="s">
        <v>513</v>
      </c>
      <c r="C305" s="147"/>
      <c r="D305" s="148" t="s">
        <v>514</v>
      </c>
      <c r="E305" s="148" t="s">
        <v>515</v>
      </c>
      <c r="F305" s="149">
        <v>-6.4285714280803569E-3</v>
      </c>
      <c r="G305" s="149">
        <v>7.4999999992287666E-2</v>
      </c>
      <c r="H305" s="177">
        <f t="shared" si="8"/>
        <v>8.1428571420368023E-2</v>
      </c>
      <c r="I305" s="149">
        <v>-1.6163793106801216E-2</v>
      </c>
      <c r="J305" s="149">
        <v>-4.0462427742746568E-2</v>
      </c>
      <c r="K305" s="177">
        <f t="shared" si="9"/>
        <v>-2.4298634635945351E-2</v>
      </c>
      <c r="L305" s="149">
        <v>-9.7352216787208595E-3</v>
      </c>
      <c r="M305" s="153">
        <v>8.1428571420368023E-2</v>
      </c>
      <c r="N305" s="152"/>
    </row>
    <row r="306" spans="1:14" x14ac:dyDescent="0.35">
      <c r="A306" s="159" t="s">
        <v>837</v>
      </c>
      <c r="B306" s="160"/>
      <c r="C306" s="147"/>
      <c r="D306" s="148" t="s">
        <v>386</v>
      </c>
      <c r="E306" s="148" t="s">
        <v>838</v>
      </c>
      <c r="F306" s="149">
        <v>0.6235714285581696</v>
      </c>
      <c r="G306" s="149">
        <v>-5.7692307686375122E-2</v>
      </c>
      <c r="H306" s="177">
        <f t="shared" si="8"/>
        <v>-0.68126373624454473</v>
      </c>
      <c r="I306" s="149">
        <v>0.13415948277780698</v>
      </c>
      <c r="J306" s="149">
        <v>5.7803468203923673E-3</v>
      </c>
      <c r="K306" s="177">
        <f t="shared" si="9"/>
        <v>-0.12837913595741463</v>
      </c>
      <c r="L306" s="149">
        <v>-0.48941194578036262</v>
      </c>
      <c r="M306" s="153">
        <v>-0.68126373624454473</v>
      </c>
      <c r="N306" s="152"/>
    </row>
    <row r="307" spans="1:14" x14ac:dyDescent="0.35">
      <c r="A307" s="159" t="s">
        <v>399</v>
      </c>
      <c r="B307" s="160" t="s">
        <v>400</v>
      </c>
      <c r="C307" s="147"/>
      <c r="D307" s="148" t="s">
        <v>383</v>
      </c>
      <c r="E307" s="148" t="s">
        <v>401</v>
      </c>
      <c r="F307" s="149">
        <v>0.57642857146474702</v>
      </c>
      <c r="G307" s="149">
        <v>5.7692307686375122E-2</v>
      </c>
      <c r="H307" s="177">
        <f t="shared" si="8"/>
        <v>-0.5187362637783719</v>
      </c>
      <c r="I307" s="149">
        <v>0.5721982759980494</v>
      </c>
      <c r="J307" s="149">
        <v>7.5144508665100779E-2</v>
      </c>
      <c r="K307" s="177">
        <f t="shared" si="9"/>
        <v>-0.49705376733294859</v>
      </c>
      <c r="L307" s="149">
        <v>-4.23029546669762E-3</v>
      </c>
      <c r="M307" s="153">
        <v>-0.5187362637783719</v>
      </c>
      <c r="N307" s="152"/>
    </row>
    <row r="308" spans="1:14" x14ac:dyDescent="0.35">
      <c r="A308" s="159" t="s">
        <v>774</v>
      </c>
      <c r="B308" s="160" t="s">
        <v>772</v>
      </c>
      <c r="C308" s="147"/>
      <c r="D308" s="148" t="s">
        <v>556</v>
      </c>
      <c r="E308" s="148" t="s">
        <v>775</v>
      </c>
      <c r="F308" s="149">
        <v>-2.9999999997708332E-2</v>
      </c>
      <c r="G308" s="149">
        <v>4.6153846149100099E-2</v>
      </c>
      <c r="H308" s="177">
        <f t="shared" si="8"/>
        <v>7.6153846146808424E-2</v>
      </c>
      <c r="I308" s="149">
        <v>-1.4547413796121095E-2</v>
      </c>
      <c r="J308" s="149">
        <v>5.2023121383531302E-2</v>
      </c>
      <c r="K308" s="177">
        <f t="shared" si="9"/>
        <v>6.657053517965239E-2</v>
      </c>
      <c r="L308" s="149">
        <v>1.5452586201587237E-2</v>
      </c>
      <c r="M308" s="153">
        <v>7.6153846146808424E-2</v>
      </c>
      <c r="N308" s="152"/>
    </row>
    <row r="309" spans="1:14" x14ac:dyDescent="0.35">
      <c r="A309" s="159" t="s">
        <v>802</v>
      </c>
      <c r="B309" s="160" t="s">
        <v>797</v>
      </c>
      <c r="C309" s="147"/>
      <c r="D309" s="148" t="s">
        <v>413</v>
      </c>
      <c r="E309" s="148" t="s">
        <v>803</v>
      </c>
      <c r="F309" s="149">
        <v>4.4999999996562491E-2</v>
      </c>
      <c r="G309" s="149">
        <v>0.10961538460411273</v>
      </c>
      <c r="H309" s="177">
        <f t="shared" si="8"/>
        <v>6.461538460755023E-2</v>
      </c>
      <c r="I309" s="149">
        <v>9.6982758640807316E-3</v>
      </c>
      <c r="J309" s="149">
        <v>4.6242774563138939E-2</v>
      </c>
      <c r="K309" s="177">
        <f t="shared" si="9"/>
        <v>3.6544498699058209E-2</v>
      </c>
      <c r="L309" s="149">
        <v>-3.5301724132481761E-2</v>
      </c>
      <c r="M309" s="153">
        <v>6.461538460755023E-2</v>
      </c>
      <c r="N309" s="152"/>
    </row>
    <row r="310" spans="1:14" x14ac:dyDescent="0.35">
      <c r="A310" s="159" t="s">
        <v>776</v>
      </c>
      <c r="B310" s="160" t="s">
        <v>772</v>
      </c>
      <c r="C310" s="147" t="s">
        <v>442</v>
      </c>
      <c r="D310" s="148" t="s">
        <v>420</v>
      </c>
      <c r="E310" s="148" t="s">
        <v>777</v>
      </c>
      <c r="F310" s="149">
        <v>0.25285714288366068</v>
      </c>
      <c r="G310" s="149">
        <v>0.1384615384473003</v>
      </c>
      <c r="H310" s="177">
        <f t="shared" si="8"/>
        <v>-0.11439560443636038</v>
      </c>
      <c r="I310" s="149">
        <v>2.5862068970881946E-2</v>
      </c>
      <c r="J310" s="149">
        <v>5.2023121383531302E-2</v>
      </c>
      <c r="K310" s="177">
        <f t="shared" si="9"/>
        <v>2.6161052412649356E-2</v>
      </c>
      <c r="L310" s="149">
        <v>-0.22699507391277873</v>
      </c>
      <c r="M310" s="153">
        <v>-0.11439560443636038</v>
      </c>
      <c r="N310" s="152"/>
    </row>
    <row r="311" spans="1:14" x14ac:dyDescent="0.35">
      <c r="A311" s="159" t="s">
        <v>816</v>
      </c>
      <c r="B311" s="160"/>
      <c r="C311" s="147"/>
      <c r="D311" s="148" t="s">
        <v>551</v>
      </c>
      <c r="E311" s="148" t="s">
        <v>817</v>
      </c>
      <c r="F311" s="149">
        <v>3.2142857140401784E-2</v>
      </c>
      <c r="G311" s="149">
        <v>4.0384615380462584E-2</v>
      </c>
      <c r="H311" s="177">
        <f t="shared" si="8"/>
        <v>8.2417582400607994E-3</v>
      </c>
      <c r="I311" s="149">
        <v>-1.1314655174760851E-2</v>
      </c>
      <c r="J311" s="149">
        <v>-5.7803468203923666E-2</v>
      </c>
      <c r="K311" s="177">
        <f t="shared" si="9"/>
        <v>-4.6488813029162815E-2</v>
      </c>
      <c r="L311" s="149">
        <v>-4.3457512315162636E-2</v>
      </c>
      <c r="M311" s="153">
        <v>8.2417582400607994E-3</v>
      </c>
      <c r="N311" s="152"/>
    </row>
    <row r="312" spans="1:14" x14ac:dyDescent="0.35">
      <c r="A312" s="159" t="s">
        <v>804</v>
      </c>
      <c r="B312" s="160" t="s">
        <v>797</v>
      </c>
      <c r="C312" s="147"/>
      <c r="D312" s="148" t="s">
        <v>636</v>
      </c>
      <c r="E312" s="148" t="s">
        <v>805</v>
      </c>
      <c r="F312" s="149">
        <v>-1.4999999998854166E-2</v>
      </c>
      <c r="G312" s="149">
        <v>0</v>
      </c>
      <c r="H312" s="177">
        <f t="shared" si="8"/>
        <v>1.4999999998854166E-2</v>
      </c>
      <c r="I312" s="149">
        <v>1.7780172417481338E-2</v>
      </c>
      <c r="J312" s="149">
        <v>-6.9364161844708408E-2</v>
      </c>
      <c r="K312" s="177">
        <f t="shared" si="9"/>
        <v>-8.7144334262189746E-2</v>
      </c>
      <c r="L312" s="149">
        <v>3.2780172416335504E-2</v>
      </c>
      <c r="M312" s="153">
        <v>1.4999999998854166E-2</v>
      </c>
      <c r="N312" s="152"/>
    </row>
    <row r="313" spans="1:14" x14ac:dyDescent="0.35">
      <c r="A313" s="159" t="s">
        <v>787</v>
      </c>
      <c r="B313" s="160" t="s">
        <v>788</v>
      </c>
      <c r="C313" s="147"/>
      <c r="D313" s="148" t="s">
        <v>599</v>
      </c>
      <c r="E313" s="148" t="s">
        <v>789</v>
      </c>
      <c r="F313" s="149">
        <v>-4.7142857139255943E-2</v>
      </c>
      <c r="G313" s="149">
        <v>-5.7692307686375123E-3</v>
      </c>
      <c r="H313" s="177">
        <f t="shared" si="8"/>
        <v>4.1373626370618428E-2</v>
      </c>
      <c r="I313" s="149">
        <v>-1.6163793106801216E-3</v>
      </c>
      <c r="J313" s="149">
        <v>-5.7803468203923673E-3</v>
      </c>
      <c r="K313" s="177">
        <f t="shared" si="9"/>
        <v>-4.1639675097122457E-3</v>
      </c>
      <c r="L313" s="149">
        <v>4.5526477828575822E-2</v>
      </c>
      <c r="M313" s="153">
        <v>4.1373626370618428E-2</v>
      </c>
      <c r="N313" s="152"/>
    </row>
    <row r="314" spans="1:14" x14ac:dyDescent="0.35">
      <c r="A314" s="169"/>
      <c r="B314" s="170"/>
      <c r="C314" s="170"/>
      <c r="D314" s="171"/>
      <c r="E314" s="171"/>
      <c r="F314" s="173"/>
      <c r="G314" s="173"/>
      <c r="H314" s="174"/>
      <c r="I314" s="173"/>
      <c r="J314" s="173"/>
      <c r="K314" s="173"/>
      <c r="L314" s="173"/>
      <c r="M314" s="175"/>
      <c r="N314" s="152"/>
    </row>
  </sheetData>
  <autoFilter ref="A1:M1">
    <sortState ref="A4:M325">
      <sortCondition ref="E3"/>
    </sortState>
  </autoFilter>
  <sortState ref="A1:M325">
    <sortCondition descending="1" ref="F4:F326"/>
  </sortState>
  <conditionalFormatting sqref="G194:G195 G94:G1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:G193 G196:G2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4:I195 I94:I1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3:I193 I196:I2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:J195 J94:J182 L194:N195 L94:N1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3:J193 J196:J280 L196:N280 L183:N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4:N314 J281:J313 L281:N3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1:G314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1:I314">
    <cfRule type="colorScale" priority="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3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3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3 L2:N93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13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Functional expression summary</vt:lpstr>
      <vt:lpstr>Mutnat interconversion</vt:lpstr>
      <vt:lpstr>Variant summary PAD final</vt:lpstr>
      <vt:lpstr>screening vs purified results</vt:lpstr>
      <vt:lpstr>func. express., C41(DE3)</vt:lpstr>
      <vt:lpstr>func. express. (BL21 vs C41)</vt:lpstr>
      <vt:lpstr>seq vs screen sorted</vt:lpstr>
      <vt:lpstr>'func. express. (BL21 vs C41)'!Print_Area</vt:lpstr>
      <vt:lpstr>'screening vs purified results'!Print_Area</vt:lpstr>
      <vt:lpstr>'seq vs screen sorted'!Print_Area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2021-04-28T17:09:13Z</dcterms:modified>
  <cp:category/>
</cp:coreProperties>
</file>