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4.Projects\2023.02.28 Alex\Alex_Backend\"/>
    </mc:Choice>
  </mc:AlternateContent>
  <xr:revisionPtr revIDLastSave="0" documentId="8_{C929EB76-22A8-4C25-80D8-8B1FC399B729}" xr6:coauthVersionLast="47" xr6:coauthVersionMax="47" xr10:uidLastSave="{00000000-0000-0000-0000-000000000000}"/>
  <bookViews>
    <workbookView xWindow="-120" yWindow="-120" windowWidth="29040" windowHeight="15840" xr2:uid="{043B8229-33CE-4235-8CF9-741447DD05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2" i="1" l="1"/>
  <c r="AM21" i="1"/>
  <c r="AM20" i="1"/>
  <c r="AM18" i="1"/>
  <c r="AM16" i="1"/>
  <c r="AN10" i="1"/>
  <c r="AM10" i="1"/>
  <c r="AM9" i="1"/>
  <c r="AN8" i="1"/>
  <c r="AM8" i="1"/>
  <c r="AN7" i="1"/>
  <c r="AM7" i="1"/>
  <c r="AN6" i="1"/>
  <c r="AM6" i="1"/>
  <c r="AM5" i="1"/>
  <c r="AN4" i="1"/>
  <c r="AM4" i="1"/>
</calcChain>
</file>

<file path=xl/sharedStrings.xml><?xml version="1.0" encoding="utf-8"?>
<sst xmlns="http://schemas.openxmlformats.org/spreadsheetml/2006/main" count="691" uniqueCount="171">
  <si>
    <t>MitoPro 1500</t>
  </si>
  <si>
    <t>MitoRed</t>
  </si>
  <si>
    <t>Body Panel</t>
  </si>
  <si>
    <t>ALEX - 5%</t>
  </si>
  <si>
    <t>HERE</t>
  </si>
  <si>
    <t>6'</t>
  </si>
  <si>
    <t>No</t>
  </si>
  <si>
    <t>Y</t>
  </si>
  <si>
    <t>3 years</t>
  </si>
  <si>
    <t>60 day</t>
  </si>
  <si>
    <t>Single</t>
  </si>
  <si>
    <t>5w</t>
  </si>
  <si>
    <t>Y - 75</t>
  </si>
  <si>
    <r>
      <t xml:space="preserve">645, 665, 830, 850
</t>
    </r>
    <r>
      <rPr>
        <i/>
        <sz val="8"/>
        <color theme="1"/>
        <rFont val="Calibri"/>
        <family val="2"/>
        <scheme val="minor"/>
      </rPr>
      <t xml:space="preserve">Nb: MitoRed have said the </t>
    </r>
    <r>
      <rPr>
        <i/>
        <sz val="8"/>
        <color theme="1"/>
        <rFont val="Trebuchet MS (Body)_x0000_"/>
      </rPr>
      <t>645 vs 630 descrepncy will not be an issue for panels purchased after Q3 2021</t>
    </r>
  </si>
  <si>
    <t>Green</t>
  </si>
  <si>
    <t>Orange - 0.12</t>
  </si>
  <si>
    <t>0% @ 0hz</t>
  </si>
  <si>
    <t>LightPath Large Pulsed Multiwave</t>
  </si>
  <si>
    <t>LightPath LED</t>
  </si>
  <si>
    <t>Video HERE</t>
  </si>
  <si>
    <t>4.75'</t>
  </si>
  <si>
    <t>Yes 1hz - 9999hz</t>
  </si>
  <si>
    <t>Dual</t>
  </si>
  <si>
    <t>Y - 51</t>
  </si>
  <si>
    <t>Y - 64</t>
  </si>
  <si>
    <t>Y - 25</t>
  </si>
  <si>
    <t>635, 660, 810, 850,940</t>
  </si>
  <si>
    <t>Orange - 0.52</t>
  </si>
  <si>
    <t>Orange - 0.2</t>
  </si>
  <si>
    <t>BioMax 600
(gen2 2021)</t>
  </si>
  <si>
    <t>PlatinumLED</t>
  </si>
  <si>
    <t>6.5'</t>
  </si>
  <si>
    <t>3W</t>
  </si>
  <si>
    <t>Y - 20</t>
  </si>
  <si>
    <t>Y - 80</t>
  </si>
  <si>
    <t>Y - 10</t>
  </si>
  <si>
    <t>Orange - 0.22</t>
  </si>
  <si>
    <t>FDA Class II Medical</t>
  </si>
  <si>
    <t>Red Rush 720 Classic</t>
  </si>
  <si>
    <t>Red Therapy Co</t>
  </si>
  <si>
    <t>ALEX - $25 off</t>
  </si>
  <si>
    <t>N</t>
  </si>
  <si>
    <t>2 years</t>
  </si>
  <si>
    <t>Y - 120</t>
  </si>
  <si>
    <t>660, 850</t>
  </si>
  <si>
    <t>Red - 194 V/m</t>
  </si>
  <si>
    <t>Orange - 80 V/m</t>
  </si>
  <si>
    <t>Orange - 0.31</t>
  </si>
  <si>
    <t>Orange - 1.2</t>
  </si>
  <si>
    <t>74% @ 100hz</t>
  </si>
  <si>
    <t>MitoHQ Mito Panel</t>
  </si>
  <si>
    <t>MitoHQ</t>
  </si>
  <si>
    <t>No longer in business</t>
  </si>
  <si>
    <t>n/a</t>
  </si>
  <si>
    <t>Y - 126</t>
  </si>
  <si>
    <t>Orange - 0.15</t>
  </si>
  <si>
    <t>15% @ 100hz</t>
  </si>
  <si>
    <t>BioMax 600 
(gen1 2018)</t>
  </si>
  <si>
    <t>645, 660, 805, 825, 845</t>
  </si>
  <si>
    <t>Orange - 0.19</t>
  </si>
  <si>
    <t>14% @ 100hz</t>
  </si>
  <si>
    <t>Joovv Solo 
(gen2 2018)</t>
  </si>
  <si>
    <t>Joovv</t>
  </si>
  <si>
    <t>No discount</t>
  </si>
  <si>
    <t>9.5'</t>
  </si>
  <si>
    <t>discontinued</t>
  </si>
  <si>
    <t>Orange - 0.18</t>
  </si>
  <si>
    <t>19% @ 100hz</t>
  </si>
  <si>
    <t>MitoMax</t>
  </si>
  <si>
    <t>5W</t>
  </si>
  <si>
    <t>Y - 100</t>
  </si>
  <si>
    <t>660, 845</t>
  </si>
  <si>
    <t>Green - 12V/m</t>
  </si>
  <si>
    <t>Orange - 0.72</t>
  </si>
  <si>
    <t>71% @ 100hz</t>
  </si>
  <si>
    <t>Full Stack 1.0
(gen1 2018)</t>
  </si>
  <si>
    <t>Red Light Rising</t>
  </si>
  <si>
    <t>BioMax 900
(gen1 2018)</t>
  </si>
  <si>
    <t>Y - 30</t>
  </si>
  <si>
    <t>Y - 15</t>
  </si>
  <si>
    <t>630, 660, 805, 830, 850</t>
  </si>
  <si>
    <t>Orange - 0.28</t>
  </si>
  <si>
    <t>29% @ 100hz</t>
  </si>
  <si>
    <t>Solbasium Optix 180</t>
  </si>
  <si>
    <t>Solbasium</t>
  </si>
  <si>
    <t>5'</t>
  </si>
  <si>
    <t>30 day</t>
  </si>
  <si>
    <t>Y - 12</t>
  </si>
  <si>
    <t>Y - 72</t>
  </si>
  <si>
    <t>640, 665, 805, 830, 850</t>
  </si>
  <si>
    <t>Orange - 0.34</t>
  </si>
  <si>
    <t>Joovv Solo 3.0</t>
  </si>
  <si>
    <t>-</t>
  </si>
  <si>
    <t>Yes NIR @ 10hz</t>
  </si>
  <si>
    <t>Y - 76</t>
  </si>
  <si>
    <t>Y - 74</t>
  </si>
  <si>
    <t>660, 855</t>
  </si>
  <si>
    <t>Orange - 90 V/m</t>
  </si>
  <si>
    <t>Green - 23 V/m</t>
  </si>
  <si>
    <t>Green &gt;0.1</t>
  </si>
  <si>
    <t>Orange - 0.15 uT</t>
  </si>
  <si>
    <t>GembaRed Reboot</t>
  </si>
  <si>
    <t>Gembared</t>
  </si>
  <si>
    <t>N/A</t>
  </si>
  <si>
    <t xml:space="preserve">N </t>
  </si>
  <si>
    <t>1 year</t>
  </si>
  <si>
    <t>Y - 50</t>
  </si>
  <si>
    <t>Y - 35</t>
  </si>
  <si>
    <t>630, 660, 835, 845</t>
  </si>
  <si>
    <t>Rouge Pro</t>
  </si>
  <si>
    <t>Rouge Care</t>
  </si>
  <si>
    <t>ALEX - 10%</t>
  </si>
  <si>
    <t>Y - 150</t>
  </si>
  <si>
    <t>30% @ 100hz</t>
  </si>
  <si>
    <t>BluBlox Hive Max</t>
  </si>
  <si>
    <t>BluBlox</t>
  </si>
  <si>
    <t>ALEX - 15%</t>
  </si>
  <si>
    <t>5.5'</t>
  </si>
  <si>
    <t>Y - 200</t>
  </si>
  <si>
    <t>Orange - 0.4</t>
  </si>
  <si>
    <t>The Advantage 900</t>
  </si>
  <si>
    <t>5 years</t>
  </si>
  <si>
    <t>Orange - 0.23</t>
  </si>
  <si>
    <t>Orange - 0.11</t>
  </si>
  <si>
    <t>CytoLED Triplex</t>
  </si>
  <si>
    <t>CytoLED</t>
  </si>
  <si>
    <t>Y - 105</t>
  </si>
  <si>
    <t>Orange - 0.3</t>
  </si>
  <si>
    <t>Infraredi Max 2021</t>
  </si>
  <si>
    <t>Infraredi</t>
  </si>
  <si>
    <t>The Advantage 1500</t>
  </si>
  <si>
    <t>Mega Panel</t>
  </si>
  <si>
    <t>Y - 250</t>
  </si>
  <si>
    <t>Infraredi Micro</t>
  </si>
  <si>
    <t>Handheld</t>
  </si>
  <si>
    <t>no</t>
  </si>
  <si>
    <t>Yes</t>
  </si>
  <si>
    <t>Mito Mobile Flex</t>
  </si>
  <si>
    <t>Rogue Nano</t>
  </si>
  <si>
    <t>Rouge</t>
  </si>
  <si>
    <t>Durabeam 300</t>
  </si>
  <si>
    <t>Durabeam</t>
  </si>
  <si>
    <t>Tabletop</t>
  </si>
  <si>
    <t>Built In</t>
  </si>
  <si>
    <t xml:space="preserve">Orange - 0.35 </t>
  </si>
  <si>
    <t>Orange - 0.16</t>
  </si>
  <si>
    <t>Red Rush 400 Pulse</t>
  </si>
  <si>
    <t>Red Rush</t>
  </si>
  <si>
    <t>Yes - 10, 20, 40</t>
  </si>
  <si>
    <t>Extra</t>
  </si>
  <si>
    <t>Y - 66</t>
  </si>
  <si>
    <t>Y - 67</t>
  </si>
  <si>
    <t>Luminous Red Model 1 PRO</t>
  </si>
  <si>
    <t>Luminous Red</t>
  </si>
  <si>
    <t>Included</t>
  </si>
  <si>
    <t>Y - 60</t>
  </si>
  <si>
    <t>Hooga Pro 300</t>
  </si>
  <si>
    <t>Hooga</t>
  </si>
  <si>
    <t>MitoPro 300</t>
  </si>
  <si>
    <t>Infraredi Flex Mini</t>
  </si>
  <si>
    <t>Joovv Mini 3.0</t>
  </si>
  <si>
    <t>Orange</t>
  </si>
  <si>
    <t>BioMax 300 3.0</t>
  </si>
  <si>
    <t>Y - 2</t>
  </si>
  <si>
    <t>Y - 40</t>
  </si>
  <si>
    <t>Y - 5</t>
  </si>
  <si>
    <t>Y - 38</t>
  </si>
  <si>
    <t>Rojo 300</t>
  </si>
  <si>
    <t>Rojo Light Therapy</t>
  </si>
  <si>
    <t>TBC</t>
  </si>
  <si>
    <t>Y - 0-20hz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</si>
</sst>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&quot;$&quot;#,##0.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/>
      <name val="Trebuchet MS (Body)_x0000_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6" fontId="0" fillId="0" borderId="4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6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top" wrapText="1"/>
    </xf>
    <xf numFmtId="6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6" fontId="0" fillId="2" borderId="9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top" wrapText="1"/>
    </xf>
    <xf numFmtId="17" fontId="0" fillId="2" borderId="12" xfId="0" applyNumberForma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6" fontId="0" fillId="2" borderId="4" xfId="0" applyNumberFormat="1" applyFill="1" applyBorder="1" applyAlignment="1">
      <alignment horizontal="center" vertical="center" wrapText="1"/>
    </xf>
    <xf numFmtId="6" fontId="0" fillId="2" borderId="7" xfId="0" applyNumberForma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 vertical="top" wrapText="1"/>
    </xf>
    <xf numFmtId="17" fontId="0" fillId="2" borderId="1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top"/>
    </xf>
    <xf numFmtId="0" fontId="0" fillId="0" borderId="18" xfId="0" applyBorder="1" applyAlignment="1">
      <alignment horizontal="center" vertical="center" wrapText="1"/>
    </xf>
    <xf numFmtId="17" fontId="0" fillId="0" borderId="0" xfId="0" applyNumberFormat="1"/>
    <xf numFmtId="6" fontId="0" fillId="2" borderId="0" xfId="0" applyNumberFormat="1" applyFill="1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toredlight.com/products/mitomax/?afmc=ALEX&amp;utm_campaign=ALEX&amp;utm_source=leaddyno&amp;utm_medium=affiliate" TargetMode="External"/><Relationship Id="rId13" Type="http://schemas.openxmlformats.org/officeDocument/2006/relationships/hyperlink" Target="https://www.youtube.com/watch?v=_EamTcGKGds" TargetMode="External"/><Relationship Id="rId18" Type="http://schemas.openxmlformats.org/officeDocument/2006/relationships/hyperlink" Target="https://aferg.co/redlightrising" TargetMode="External"/><Relationship Id="rId3" Type="http://schemas.openxmlformats.org/officeDocument/2006/relationships/hyperlink" Target="https://youtu.be/_f8ytSdOOC0" TargetMode="External"/><Relationship Id="rId21" Type="http://schemas.openxmlformats.org/officeDocument/2006/relationships/hyperlink" Target="https://aferg.co/7d221" TargetMode="External"/><Relationship Id="rId7" Type="http://schemas.openxmlformats.org/officeDocument/2006/relationships/hyperlink" Target="https://www.youtube.com/watch?v=Ts941DSCulY" TargetMode="External"/><Relationship Id="rId12" Type="http://schemas.openxmlformats.org/officeDocument/2006/relationships/hyperlink" Target="https://aferg.co/df725" TargetMode="External"/><Relationship Id="rId17" Type="http://schemas.openxmlformats.org/officeDocument/2006/relationships/hyperlink" Target="https://joovv.com/products/joovv-solo-3-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youtu.be/_f8ytSdOOC0" TargetMode="External"/><Relationship Id="rId16" Type="http://schemas.openxmlformats.org/officeDocument/2006/relationships/hyperlink" Target="https://www.youtube.com/redirect?event=video_description&amp;redir_token=QUFFLUhqbnRaVVVRVFJucGFlSGxSRVV1aWJLbFVUMHA3UXxBQ3Jtc0tuYnFvUGp4VVd4VmZ6Z2gwaE54SjhBUG5JNngtajRvUERWYngxMXJYMHppVVltQmxqYmZ2QkI4UjlrSTdDMTVmQzliTk5aS0NXeF80M2o2YVNfRElWa1l4RFBEeWNUX29rYURVUmlNVzE1ZGwxWXNOTQ&amp;q=https%3A%2F%2Faferg.co%2Flightpathled" TargetMode="External"/><Relationship Id="rId20" Type="http://schemas.openxmlformats.org/officeDocument/2006/relationships/hyperlink" Target="https://youtu.be/Kg8vU9_It0Q" TargetMode="External"/><Relationship Id="rId1" Type="http://schemas.openxmlformats.org/officeDocument/2006/relationships/hyperlink" Target="http://redtherapy.co/?rfsn=1246699.6149a" TargetMode="External"/><Relationship Id="rId6" Type="http://schemas.openxmlformats.org/officeDocument/2006/relationships/hyperlink" Target="https://joovv.com/" TargetMode="External"/><Relationship Id="rId11" Type="http://schemas.openxmlformats.org/officeDocument/2006/relationships/hyperlink" Target="https://youtu.be/_f8ytSdOOC0" TargetMode="External"/><Relationship Id="rId24" Type="http://schemas.openxmlformats.org/officeDocument/2006/relationships/hyperlink" Target="https://youtu.be/Kg8vU9_It0Q" TargetMode="External"/><Relationship Id="rId5" Type="http://schemas.openxmlformats.org/officeDocument/2006/relationships/hyperlink" Target="https://www.youtube.com/watch?v=qEgwwgUjbMI" TargetMode="External"/><Relationship Id="rId15" Type="http://schemas.openxmlformats.org/officeDocument/2006/relationships/hyperlink" Target="https://youtu.be/2LgDROvdpNQ" TargetMode="External"/><Relationship Id="rId23" Type="http://schemas.openxmlformats.org/officeDocument/2006/relationships/hyperlink" Target="https://aferg.co/rougecare" TargetMode="External"/><Relationship Id="rId10" Type="http://schemas.openxmlformats.org/officeDocument/2006/relationships/hyperlink" Target="https://aferg.co/redlightrising" TargetMode="External"/><Relationship Id="rId19" Type="http://schemas.openxmlformats.org/officeDocument/2006/relationships/hyperlink" Target="https://aferg.co/infraredi" TargetMode="External"/><Relationship Id="rId4" Type="http://schemas.openxmlformats.org/officeDocument/2006/relationships/hyperlink" Target="https://aferg.co/df725" TargetMode="External"/><Relationship Id="rId9" Type="http://schemas.openxmlformats.org/officeDocument/2006/relationships/hyperlink" Target="https://youtu.be/_f8ytSdOOC0" TargetMode="External"/><Relationship Id="rId14" Type="http://schemas.openxmlformats.org/officeDocument/2006/relationships/hyperlink" Target="https://mitoredlight.com/products/mitopro-series?afmc=em" TargetMode="External"/><Relationship Id="rId22" Type="http://schemas.openxmlformats.org/officeDocument/2006/relationships/hyperlink" Target="https://youtu.be/Kg8vU9_It0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C6F1-8ADA-419A-A72E-742E52B0B44D}">
  <dimension ref="A1:AY31"/>
  <sheetViews>
    <sheetView tabSelected="1" workbookViewId="0">
      <selection activeCell="N4" sqref="N4"/>
    </sheetView>
  </sheetViews>
  <sheetFormatPr defaultRowHeight="15"/>
  <sheetData>
    <row r="1" spans="1:50" ht="176.25">
      <c r="A1" s="4" t="s">
        <v>0</v>
      </c>
      <c r="B1" s="5" t="s">
        <v>1</v>
      </c>
      <c r="C1" s="5" t="s">
        <v>2</v>
      </c>
      <c r="D1" s="6"/>
      <c r="E1" s="7" t="s">
        <v>3</v>
      </c>
      <c r="F1" s="8" t="s">
        <v>4</v>
      </c>
      <c r="G1" s="5"/>
      <c r="H1" s="9">
        <v>1092</v>
      </c>
      <c r="I1" s="9">
        <v>0</v>
      </c>
      <c r="J1" s="9">
        <v>125</v>
      </c>
      <c r="K1" s="9">
        <v>117</v>
      </c>
      <c r="L1" s="10">
        <v>42</v>
      </c>
      <c r="M1" s="10">
        <v>10</v>
      </c>
      <c r="N1" s="10">
        <v>25</v>
      </c>
      <c r="O1" s="5" t="s">
        <v>5</v>
      </c>
      <c r="P1" s="5" t="s">
        <v>6</v>
      </c>
      <c r="Q1" s="5" t="s">
        <v>7</v>
      </c>
      <c r="R1" s="5"/>
      <c r="S1" s="5" t="s">
        <v>7</v>
      </c>
      <c r="T1" s="5" t="s">
        <v>8</v>
      </c>
      <c r="U1" s="5" t="s">
        <v>9</v>
      </c>
      <c r="V1" s="5">
        <v>300</v>
      </c>
      <c r="W1" s="5" t="s">
        <v>10</v>
      </c>
      <c r="X1" s="5" t="s">
        <v>11</v>
      </c>
      <c r="Y1" s="5"/>
      <c r="Z1" s="5"/>
      <c r="AA1" s="5" t="s">
        <v>12</v>
      </c>
      <c r="AB1" s="5" t="s">
        <v>12</v>
      </c>
      <c r="AC1" s="5"/>
      <c r="AD1" s="5" t="s">
        <v>12</v>
      </c>
      <c r="AE1" s="5" t="s">
        <v>12</v>
      </c>
      <c r="AF1" s="5"/>
      <c r="AG1" s="5"/>
      <c r="AH1" s="5" t="s">
        <v>13</v>
      </c>
      <c r="AI1" s="5">
        <v>136.1</v>
      </c>
      <c r="AJ1" s="5">
        <v>76.400000000000006</v>
      </c>
      <c r="AK1" s="5">
        <v>88.2</v>
      </c>
      <c r="AL1" s="5">
        <v>806</v>
      </c>
      <c r="AM1" s="11">
        <v>3.64</v>
      </c>
      <c r="AN1" s="11">
        <v>8.02</v>
      </c>
      <c r="AO1" s="5" t="s">
        <v>14</v>
      </c>
      <c r="AP1" s="5" t="s">
        <v>14</v>
      </c>
      <c r="AQ1" s="5" t="s">
        <v>15</v>
      </c>
      <c r="AR1" s="5" t="s">
        <v>14</v>
      </c>
      <c r="AS1" s="5" t="s">
        <v>14</v>
      </c>
      <c r="AT1" s="5" t="s">
        <v>14</v>
      </c>
      <c r="AU1" s="3" t="s">
        <v>16</v>
      </c>
      <c r="AV1" s="5">
        <v>51.7</v>
      </c>
      <c r="AW1" s="5"/>
      <c r="AX1" s="12"/>
    </row>
    <row r="2" spans="1:50" ht="78.75">
      <c r="A2" s="4" t="s">
        <v>17</v>
      </c>
      <c r="B2" s="13" t="s">
        <v>18</v>
      </c>
      <c r="C2" s="13" t="s">
        <v>2</v>
      </c>
      <c r="D2" s="7"/>
      <c r="E2" s="7" t="s">
        <v>3</v>
      </c>
      <c r="F2" s="14" t="s">
        <v>4</v>
      </c>
      <c r="G2" s="14" t="s">
        <v>19</v>
      </c>
      <c r="H2" s="15">
        <v>1115</v>
      </c>
      <c r="I2" s="15">
        <v>0</v>
      </c>
      <c r="J2" s="15">
        <v>100</v>
      </c>
      <c r="K2" s="15">
        <v>25</v>
      </c>
      <c r="L2" s="16">
        <v>38</v>
      </c>
      <c r="M2" s="16">
        <v>12</v>
      </c>
      <c r="N2" s="16">
        <v>26</v>
      </c>
      <c r="O2" s="13" t="s">
        <v>20</v>
      </c>
      <c r="P2" s="13" t="s">
        <v>21</v>
      </c>
      <c r="Q2" s="13" t="s">
        <v>7</v>
      </c>
      <c r="R2" s="13"/>
      <c r="S2" s="13" t="s">
        <v>7</v>
      </c>
      <c r="T2" s="13" t="s">
        <v>8</v>
      </c>
      <c r="U2" s="13" t="s">
        <v>9</v>
      </c>
      <c r="V2" s="13">
        <v>255</v>
      </c>
      <c r="W2" s="13" t="s">
        <v>22</v>
      </c>
      <c r="X2" s="13" t="s">
        <v>11</v>
      </c>
      <c r="Y2" s="13"/>
      <c r="Z2" s="13"/>
      <c r="AA2" s="13" t="s">
        <v>23</v>
      </c>
      <c r="AB2" s="13" t="s">
        <v>23</v>
      </c>
      <c r="AC2" s="13" t="s">
        <v>24</v>
      </c>
      <c r="AD2" s="13"/>
      <c r="AE2" s="13" t="s">
        <v>24</v>
      </c>
      <c r="AF2" s="13" t="s">
        <v>25</v>
      </c>
      <c r="AG2" s="13"/>
      <c r="AH2" s="13" t="s">
        <v>26</v>
      </c>
      <c r="AI2" s="13">
        <v>120.3</v>
      </c>
      <c r="AJ2" s="13">
        <v>58.7</v>
      </c>
      <c r="AK2" s="13">
        <v>72.400000000000006</v>
      </c>
      <c r="AL2" s="13">
        <v>766</v>
      </c>
      <c r="AM2" s="17">
        <v>4.37</v>
      </c>
      <c r="AN2" s="17">
        <v>9.26</v>
      </c>
      <c r="AO2" s="5" t="s">
        <v>14</v>
      </c>
      <c r="AP2" s="5" t="s">
        <v>14</v>
      </c>
      <c r="AQ2" s="5" t="s">
        <v>27</v>
      </c>
      <c r="AR2" s="18" t="s">
        <v>28</v>
      </c>
      <c r="AS2" s="5" t="s">
        <v>14</v>
      </c>
      <c r="AT2" s="5" t="s">
        <v>14</v>
      </c>
      <c r="AU2" s="3" t="s">
        <v>16</v>
      </c>
      <c r="AV2" s="13">
        <v>51.9</v>
      </c>
      <c r="AW2" s="13"/>
      <c r="AX2" s="7"/>
    </row>
    <row r="3" spans="1:50" ht="63">
      <c r="A3" s="4" t="s">
        <v>29</v>
      </c>
      <c r="B3" s="13" t="s">
        <v>30</v>
      </c>
      <c r="C3" s="13" t="s">
        <v>2</v>
      </c>
      <c r="D3" s="7"/>
      <c r="E3" s="7" t="s">
        <v>3</v>
      </c>
      <c r="F3" s="13"/>
      <c r="G3" s="13"/>
      <c r="H3" s="15">
        <v>854</v>
      </c>
      <c r="I3" s="15">
        <v>0</v>
      </c>
      <c r="J3" s="15">
        <v>80</v>
      </c>
      <c r="K3" s="15">
        <v>80</v>
      </c>
      <c r="L3" s="16">
        <v>36</v>
      </c>
      <c r="M3" s="16">
        <v>9</v>
      </c>
      <c r="N3" s="16">
        <v>22</v>
      </c>
      <c r="O3" s="13" t="s">
        <v>31</v>
      </c>
      <c r="P3" s="13" t="s">
        <v>6</v>
      </c>
      <c r="Q3" s="13" t="s">
        <v>7</v>
      </c>
      <c r="R3" s="13"/>
      <c r="S3" s="13" t="s">
        <v>7</v>
      </c>
      <c r="T3" s="13" t="s">
        <v>8</v>
      </c>
      <c r="U3" s="13" t="s">
        <v>9</v>
      </c>
      <c r="V3" s="13">
        <v>200</v>
      </c>
      <c r="W3" s="13" t="s">
        <v>10</v>
      </c>
      <c r="X3" s="13" t="s">
        <v>32</v>
      </c>
      <c r="Y3" s="13"/>
      <c r="Z3" s="13"/>
      <c r="AA3" s="13" t="s">
        <v>33</v>
      </c>
      <c r="AB3" s="13" t="s">
        <v>34</v>
      </c>
      <c r="AC3" s="13" t="s">
        <v>35</v>
      </c>
      <c r="AD3" s="13" t="s">
        <v>35</v>
      </c>
      <c r="AE3" s="13" t="s">
        <v>34</v>
      </c>
      <c r="AF3" s="13"/>
      <c r="AG3" s="13"/>
      <c r="AH3" s="13"/>
      <c r="AI3" s="13">
        <v>101.2</v>
      </c>
      <c r="AJ3" s="13">
        <v>71.7</v>
      </c>
      <c r="AK3" s="13">
        <v>92.9</v>
      </c>
      <c r="AL3" s="13">
        <v>627</v>
      </c>
      <c r="AM3" s="17">
        <v>4.2699999999999996</v>
      </c>
      <c r="AN3" s="17">
        <v>8.4499999999999993</v>
      </c>
      <c r="AO3" s="5" t="s">
        <v>14</v>
      </c>
      <c r="AP3" s="5" t="s">
        <v>14</v>
      </c>
      <c r="AQ3" s="19" t="s">
        <v>36</v>
      </c>
      <c r="AR3" s="5" t="s">
        <v>14</v>
      </c>
      <c r="AS3" s="5" t="s">
        <v>14</v>
      </c>
      <c r="AT3" s="5" t="s">
        <v>14</v>
      </c>
      <c r="AU3" s="3" t="s">
        <v>16</v>
      </c>
      <c r="AV3" s="13">
        <v>52</v>
      </c>
      <c r="AW3" s="13" t="s">
        <v>37</v>
      </c>
      <c r="AX3" s="7"/>
    </row>
    <row r="4" spans="1:50" ht="63">
      <c r="A4" s="4" t="s">
        <v>38</v>
      </c>
      <c r="B4" s="13" t="s">
        <v>39</v>
      </c>
      <c r="C4" s="13" t="s">
        <v>2</v>
      </c>
      <c r="D4" s="7"/>
      <c r="E4" s="7" t="s">
        <v>40</v>
      </c>
      <c r="F4" s="14" t="s">
        <v>4</v>
      </c>
      <c r="G4" s="14" t="s">
        <v>19</v>
      </c>
      <c r="H4" s="15">
        <v>754</v>
      </c>
      <c r="I4" s="15">
        <v>0</v>
      </c>
      <c r="J4" s="15">
        <v>121</v>
      </c>
      <c r="K4" s="15">
        <v>121</v>
      </c>
      <c r="L4" s="16">
        <v>35</v>
      </c>
      <c r="M4" s="16">
        <v>10.6</v>
      </c>
      <c r="N4" s="16">
        <v>20</v>
      </c>
      <c r="O4" s="13" t="s">
        <v>5</v>
      </c>
      <c r="P4" s="13" t="s">
        <v>6</v>
      </c>
      <c r="Q4" s="13" t="s">
        <v>41</v>
      </c>
      <c r="R4" s="13"/>
      <c r="S4" s="13" t="s">
        <v>41</v>
      </c>
      <c r="T4" s="13" t="s">
        <v>42</v>
      </c>
      <c r="U4" s="13" t="s">
        <v>9</v>
      </c>
      <c r="V4" s="13">
        <v>240</v>
      </c>
      <c r="W4" s="13" t="s">
        <v>10</v>
      </c>
      <c r="X4" s="13" t="s">
        <v>32</v>
      </c>
      <c r="Y4" s="13"/>
      <c r="Z4" s="13"/>
      <c r="AA4" s="13"/>
      <c r="AB4" s="13" t="s">
        <v>43</v>
      </c>
      <c r="AC4" s="13"/>
      <c r="AD4" s="13"/>
      <c r="AE4" s="13" t="s">
        <v>43</v>
      </c>
      <c r="AF4" s="13"/>
      <c r="AG4" s="13"/>
      <c r="AH4" s="13" t="s">
        <v>44</v>
      </c>
      <c r="AI4" s="13">
        <v>70</v>
      </c>
      <c r="AJ4" s="13">
        <v>46.3</v>
      </c>
      <c r="AK4" s="13">
        <v>60</v>
      </c>
      <c r="AL4" s="13">
        <v>349</v>
      </c>
      <c r="AM4" s="17">
        <f>H4/240</f>
        <v>3.1416666666666666</v>
      </c>
      <c r="AN4" s="17">
        <f>754/70</f>
        <v>10.771428571428572</v>
      </c>
      <c r="AO4" s="13" t="s">
        <v>45</v>
      </c>
      <c r="AP4" s="13" t="s">
        <v>46</v>
      </c>
      <c r="AQ4" s="19" t="s">
        <v>47</v>
      </c>
      <c r="AR4" s="18" t="s">
        <v>48</v>
      </c>
      <c r="AS4" s="5" t="s">
        <v>14</v>
      </c>
      <c r="AT4" s="5" t="s">
        <v>14</v>
      </c>
      <c r="AU4" s="13" t="s">
        <v>49</v>
      </c>
      <c r="AV4" s="13">
        <v>54.5</v>
      </c>
      <c r="AW4" s="13"/>
      <c r="AX4" s="7"/>
    </row>
    <row r="5" spans="1:50" ht="47.25">
      <c r="A5" s="4" t="s">
        <v>50</v>
      </c>
      <c r="B5" s="13" t="s">
        <v>51</v>
      </c>
      <c r="C5" s="13" t="s">
        <v>2</v>
      </c>
      <c r="D5" s="7"/>
      <c r="E5" s="7" t="s">
        <v>52</v>
      </c>
      <c r="F5" s="13"/>
      <c r="G5" s="14" t="s">
        <v>19</v>
      </c>
      <c r="H5" s="15">
        <v>923</v>
      </c>
      <c r="I5" s="13" t="s">
        <v>53</v>
      </c>
      <c r="J5" s="13" t="s">
        <v>53</v>
      </c>
      <c r="K5" s="13" t="s">
        <v>53</v>
      </c>
      <c r="L5" s="16">
        <v>36</v>
      </c>
      <c r="M5" s="16">
        <v>11.8</v>
      </c>
      <c r="N5" s="16">
        <v>22</v>
      </c>
      <c r="O5" s="13"/>
      <c r="P5" s="13" t="s">
        <v>6</v>
      </c>
      <c r="Q5" s="13"/>
      <c r="R5" s="13"/>
      <c r="S5" s="13"/>
      <c r="T5" s="13" t="s">
        <v>42</v>
      </c>
      <c r="U5" s="13" t="s">
        <v>53</v>
      </c>
      <c r="V5" s="13">
        <v>252</v>
      </c>
      <c r="W5" s="13" t="s">
        <v>10</v>
      </c>
      <c r="X5" s="13" t="s">
        <v>32</v>
      </c>
      <c r="Y5" s="13"/>
      <c r="Z5" s="13"/>
      <c r="AA5" s="13"/>
      <c r="AB5" s="13" t="s">
        <v>54</v>
      </c>
      <c r="AC5" s="13"/>
      <c r="AD5" s="13"/>
      <c r="AE5" s="13" t="s">
        <v>54</v>
      </c>
      <c r="AF5" s="13"/>
      <c r="AG5" s="13"/>
      <c r="AH5" s="13"/>
      <c r="AI5" s="13"/>
      <c r="AJ5" s="13"/>
      <c r="AK5" s="13">
        <v>46</v>
      </c>
      <c r="AL5" s="13"/>
      <c r="AM5" s="17">
        <f>1026/252</f>
        <v>4.0714285714285712</v>
      </c>
      <c r="AN5" s="17"/>
      <c r="AO5" s="5" t="s">
        <v>14</v>
      </c>
      <c r="AP5" s="5" t="s">
        <v>14</v>
      </c>
      <c r="AQ5" s="13"/>
      <c r="AR5" s="18" t="s">
        <v>55</v>
      </c>
      <c r="AS5" s="5" t="s">
        <v>14</v>
      </c>
      <c r="AT5" s="5" t="s">
        <v>14</v>
      </c>
      <c r="AU5" s="13" t="s">
        <v>56</v>
      </c>
      <c r="AV5" s="13">
        <v>53.5</v>
      </c>
      <c r="AW5" s="13"/>
      <c r="AX5" s="7"/>
    </row>
    <row r="6" spans="1:50" ht="63">
      <c r="A6" s="4" t="s">
        <v>57</v>
      </c>
      <c r="B6" s="13" t="s">
        <v>30</v>
      </c>
      <c r="C6" s="13" t="s">
        <v>2</v>
      </c>
      <c r="D6" s="7"/>
      <c r="E6" s="7" t="s">
        <v>3</v>
      </c>
      <c r="F6" s="14" t="s">
        <v>4</v>
      </c>
      <c r="G6" s="14" t="s">
        <v>19</v>
      </c>
      <c r="H6" s="15">
        <v>854</v>
      </c>
      <c r="I6" s="15">
        <v>0</v>
      </c>
      <c r="J6" s="15">
        <v>80</v>
      </c>
      <c r="K6" s="15">
        <v>80</v>
      </c>
      <c r="L6" s="16">
        <v>36</v>
      </c>
      <c r="M6" s="16">
        <v>9</v>
      </c>
      <c r="N6" s="16">
        <v>22</v>
      </c>
      <c r="O6" s="13" t="s">
        <v>31</v>
      </c>
      <c r="P6" s="13" t="s">
        <v>6</v>
      </c>
      <c r="Q6" s="13"/>
      <c r="R6" s="13"/>
      <c r="S6" s="13" t="s">
        <v>7</v>
      </c>
      <c r="T6" s="13" t="s">
        <v>8</v>
      </c>
      <c r="U6" s="13" t="s">
        <v>9</v>
      </c>
      <c r="V6" s="13">
        <v>200</v>
      </c>
      <c r="W6" s="13" t="s">
        <v>10</v>
      </c>
      <c r="X6" s="13" t="s">
        <v>32</v>
      </c>
      <c r="Y6" s="13"/>
      <c r="Z6" s="13"/>
      <c r="AA6" s="13" t="s">
        <v>33</v>
      </c>
      <c r="AB6" s="13" t="s">
        <v>34</v>
      </c>
      <c r="AC6" s="13" t="s">
        <v>35</v>
      </c>
      <c r="AD6" s="13" t="s">
        <v>35</v>
      </c>
      <c r="AE6" s="13" t="s">
        <v>34</v>
      </c>
      <c r="AF6" s="13"/>
      <c r="AG6" s="13"/>
      <c r="AH6" s="13" t="s">
        <v>58</v>
      </c>
      <c r="AI6" s="13">
        <v>77.3</v>
      </c>
      <c r="AJ6" s="13">
        <v>54.1</v>
      </c>
      <c r="AK6" s="13">
        <v>66</v>
      </c>
      <c r="AL6" s="13">
        <v>237</v>
      </c>
      <c r="AM6" s="17">
        <f>H6/200</f>
        <v>4.2699999999999996</v>
      </c>
      <c r="AN6" s="17">
        <f>11.04</f>
        <v>11.04</v>
      </c>
      <c r="AO6" s="5" t="s">
        <v>14</v>
      </c>
      <c r="AP6" s="5" t="s">
        <v>14</v>
      </c>
      <c r="AQ6" s="19" t="s">
        <v>59</v>
      </c>
      <c r="AR6" s="5" t="s">
        <v>14</v>
      </c>
      <c r="AS6" s="5" t="s">
        <v>14</v>
      </c>
      <c r="AT6" s="5" t="s">
        <v>14</v>
      </c>
      <c r="AU6" s="13" t="s">
        <v>60</v>
      </c>
      <c r="AV6" s="13">
        <v>52.4</v>
      </c>
      <c r="AW6" s="13"/>
      <c r="AX6" s="7"/>
    </row>
    <row r="7" spans="1:50" ht="63">
      <c r="A7" s="4" t="s">
        <v>61</v>
      </c>
      <c r="B7" s="13" t="s">
        <v>62</v>
      </c>
      <c r="C7" s="13" t="s">
        <v>2</v>
      </c>
      <c r="D7" s="7"/>
      <c r="E7" s="7" t="s">
        <v>63</v>
      </c>
      <c r="F7" s="14" t="s">
        <v>4</v>
      </c>
      <c r="G7" s="14" t="s">
        <v>19</v>
      </c>
      <c r="H7" s="15">
        <v>1195</v>
      </c>
      <c r="I7" s="15">
        <v>0</v>
      </c>
      <c r="J7" s="13" t="s">
        <v>53</v>
      </c>
      <c r="K7" s="13" t="s">
        <v>53</v>
      </c>
      <c r="L7" s="16">
        <v>36</v>
      </c>
      <c r="M7" s="16">
        <v>8.5</v>
      </c>
      <c r="N7" s="16"/>
      <c r="O7" s="13" t="s">
        <v>64</v>
      </c>
      <c r="P7" s="13" t="s">
        <v>6</v>
      </c>
      <c r="Q7" s="13" t="s">
        <v>7</v>
      </c>
      <c r="R7" s="13"/>
      <c r="S7" s="13" t="s">
        <v>7</v>
      </c>
      <c r="T7" s="13" t="s">
        <v>42</v>
      </c>
      <c r="U7" s="13" t="s">
        <v>65</v>
      </c>
      <c r="V7" s="13">
        <v>150</v>
      </c>
      <c r="W7" s="13" t="s">
        <v>10</v>
      </c>
      <c r="X7" s="13" t="s">
        <v>32</v>
      </c>
      <c r="Y7" s="13"/>
      <c r="Z7" s="13"/>
      <c r="AA7" s="13"/>
      <c r="AB7" s="13" t="s">
        <v>12</v>
      </c>
      <c r="AC7" s="13"/>
      <c r="AD7" s="13"/>
      <c r="AE7" s="13" t="s">
        <v>12</v>
      </c>
      <c r="AF7" s="13"/>
      <c r="AG7" s="13"/>
      <c r="AH7" s="20">
        <v>660845</v>
      </c>
      <c r="AI7" s="13">
        <v>58.6</v>
      </c>
      <c r="AJ7" s="13">
        <v>39.200000000000003</v>
      </c>
      <c r="AK7" s="13">
        <v>48</v>
      </c>
      <c r="AL7" s="13">
        <v>502</v>
      </c>
      <c r="AM7" s="17">
        <f>1195/150</f>
        <v>7.9666666666666668</v>
      </c>
      <c r="AN7" s="17">
        <f>1195/58.6</f>
        <v>20.392491467576793</v>
      </c>
      <c r="AO7" s="5" t="s">
        <v>14</v>
      </c>
      <c r="AP7" s="5" t="s">
        <v>14</v>
      </c>
      <c r="AQ7" s="19" t="s">
        <v>66</v>
      </c>
      <c r="AR7" s="5" t="s">
        <v>14</v>
      </c>
      <c r="AS7" s="5" t="s">
        <v>14</v>
      </c>
      <c r="AT7" s="5" t="s">
        <v>14</v>
      </c>
      <c r="AU7" s="13" t="s">
        <v>67</v>
      </c>
      <c r="AV7" s="13">
        <v>56.1</v>
      </c>
      <c r="AW7" s="13"/>
      <c r="AX7" s="7"/>
    </row>
    <row r="8" spans="1:50" ht="31.5">
      <c r="A8" s="21" t="s">
        <v>68</v>
      </c>
      <c r="B8" s="3" t="s">
        <v>1</v>
      </c>
      <c r="C8" s="3" t="s">
        <v>2</v>
      </c>
      <c r="D8" s="1"/>
      <c r="E8" s="1" t="s">
        <v>3</v>
      </c>
      <c r="F8" s="22" t="s">
        <v>4</v>
      </c>
      <c r="G8" s="14" t="s">
        <v>19</v>
      </c>
      <c r="H8" s="15">
        <v>664</v>
      </c>
      <c r="I8" s="9">
        <v>0</v>
      </c>
      <c r="J8" s="9">
        <v>125</v>
      </c>
      <c r="K8" s="9">
        <v>117</v>
      </c>
      <c r="L8" s="23">
        <v>36</v>
      </c>
      <c r="M8" s="23">
        <v>9</v>
      </c>
      <c r="N8" s="23">
        <v>20</v>
      </c>
      <c r="O8" s="3"/>
      <c r="P8" s="3" t="s">
        <v>6</v>
      </c>
      <c r="Q8" s="3" t="s">
        <v>41</v>
      </c>
      <c r="R8" s="3"/>
      <c r="S8" s="3" t="s">
        <v>41</v>
      </c>
      <c r="T8" s="3" t="s">
        <v>42</v>
      </c>
      <c r="U8" s="5" t="s">
        <v>9</v>
      </c>
      <c r="V8" s="3">
        <v>200</v>
      </c>
      <c r="W8" s="3" t="s">
        <v>10</v>
      </c>
      <c r="X8" s="3" t="s">
        <v>69</v>
      </c>
      <c r="Y8" s="3"/>
      <c r="Z8" s="13"/>
      <c r="AA8" s="13"/>
      <c r="AB8" s="13" t="s">
        <v>70</v>
      </c>
      <c r="AC8" s="13"/>
      <c r="AD8" s="13"/>
      <c r="AE8" s="13" t="s">
        <v>70</v>
      </c>
      <c r="AF8" s="13"/>
      <c r="AG8" s="13"/>
      <c r="AH8" s="3" t="s">
        <v>71</v>
      </c>
      <c r="AI8" s="3">
        <v>66.3</v>
      </c>
      <c r="AJ8" s="3">
        <v>52.6</v>
      </c>
      <c r="AK8" s="3">
        <v>71</v>
      </c>
      <c r="AL8" s="3">
        <v>298</v>
      </c>
      <c r="AM8" s="24">
        <f>664/200</f>
        <v>3.32</v>
      </c>
      <c r="AN8" s="24">
        <f>664/66.3</f>
        <v>10.015082956259427</v>
      </c>
      <c r="AO8" s="5" t="s">
        <v>14</v>
      </c>
      <c r="AP8" s="3" t="s">
        <v>72</v>
      </c>
      <c r="AQ8" s="19" t="s">
        <v>73</v>
      </c>
      <c r="AR8" s="18" t="s">
        <v>66</v>
      </c>
      <c r="AS8" s="5" t="s">
        <v>14</v>
      </c>
      <c r="AT8" s="5" t="s">
        <v>14</v>
      </c>
      <c r="AU8" s="3" t="s">
        <v>74</v>
      </c>
      <c r="AV8" s="3">
        <v>54</v>
      </c>
      <c r="AW8" s="3"/>
      <c r="AX8" s="1"/>
    </row>
    <row r="9" spans="1:50" ht="78.75">
      <c r="A9" s="21" t="s">
        <v>75</v>
      </c>
      <c r="B9" s="3" t="s">
        <v>76</v>
      </c>
      <c r="C9" s="3" t="s">
        <v>2</v>
      </c>
      <c r="D9" s="1"/>
      <c r="E9" s="1" t="s">
        <v>3</v>
      </c>
      <c r="F9" s="22" t="s">
        <v>4</v>
      </c>
      <c r="G9" s="14" t="s">
        <v>19</v>
      </c>
      <c r="H9" s="15">
        <v>850</v>
      </c>
      <c r="I9" s="25">
        <v>0</v>
      </c>
      <c r="J9" s="25">
        <v>0</v>
      </c>
      <c r="K9" s="25">
        <v>0</v>
      </c>
      <c r="L9" s="23">
        <v>47</v>
      </c>
      <c r="M9" s="23">
        <v>7</v>
      </c>
      <c r="N9" s="23">
        <v>16.5</v>
      </c>
      <c r="O9" s="3"/>
      <c r="P9" s="3" t="s">
        <v>6</v>
      </c>
      <c r="Q9" s="3" t="s">
        <v>41</v>
      </c>
      <c r="R9" s="3"/>
      <c r="S9" s="3" t="s">
        <v>41</v>
      </c>
      <c r="T9" s="3" t="s">
        <v>8</v>
      </c>
      <c r="U9" s="5" t="s">
        <v>9</v>
      </c>
      <c r="V9" s="3">
        <v>200</v>
      </c>
      <c r="W9" s="3" t="s">
        <v>10</v>
      </c>
      <c r="X9" s="3" t="s">
        <v>32</v>
      </c>
      <c r="Y9" s="3"/>
      <c r="Z9" s="13"/>
      <c r="AA9" s="13"/>
      <c r="AB9" s="13" t="s">
        <v>70</v>
      </c>
      <c r="AC9" s="13"/>
      <c r="AD9" s="13"/>
      <c r="AE9" s="13" t="s">
        <v>70</v>
      </c>
      <c r="AF9" s="13"/>
      <c r="AG9" s="13"/>
      <c r="AH9" s="3"/>
      <c r="AI9" s="3"/>
      <c r="AJ9" s="3"/>
      <c r="AK9" s="3">
        <v>58</v>
      </c>
      <c r="AL9" s="3"/>
      <c r="AM9" s="24">
        <f>850/200</f>
        <v>4.25</v>
      </c>
      <c r="AN9" s="24"/>
      <c r="AO9" s="3"/>
      <c r="AP9" s="3" t="s">
        <v>72</v>
      </c>
      <c r="AQ9" s="3"/>
      <c r="AR9" s="18" t="s">
        <v>28</v>
      </c>
      <c r="AS9" s="5" t="s">
        <v>14</v>
      </c>
      <c r="AT9" s="5" t="s">
        <v>14</v>
      </c>
      <c r="AU9" s="3" t="s">
        <v>16</v>
      </c>
      <c r="AV9" s="3">
        <v>51</v>
      </c>
      <c r="AW9" s="3"/>
      <c r="AX9" s="1"/>
    </row>
    <row r="10" spans="1:50" ht="63">
      <c r="A10" s="21" t="s">
        <v>77</v>
      </c>
      <c r="B10" s="13" t="s">
        <v>30</v>
      </c>
      <c r="C10" s="13" t="s">
        <v>2</v>
      </c>
      <c r="D10" s="7"/>
      <c r="E10" s="7" t="s">
        <v>3</v>
      </c>
      <c r="F10" s="14" t="s">
        <v>4</v>
      </c>
      <c r="G10" s="14" t="s">
        <v>19</v>
      </c>
      <c r="H10" s="15">
        <v>1092</v>
      </c>
      <c r="I10" s="15">
        <v>0</v>
      </c>
      <c r="J10" s="15">
        <v>80</v>
      </c>
      <c r="K10" s="15">
        <v>80</v>
      </c>
      <c r="L10" s="23">
        <v>36</v>
      </c>
      <c r="M10" s="23">
        <v>12</v>
      </c>
      <c r="N10" s="23">
        <v>33</v>
      </c>
      <c r="O10" s="3"/>
      <c r="P10" s="3" t="s">
        <v>6</v>
      </c>
      <c r="Q10" s="3" t="s">
        <v>7</v>
      </c>
      <c r="R10" s="3"/>
      <c r="S10" s="3" t="s">
        <v>7</v>
      </c>
      <c r="T10" s="3" t="s">
        <v>8</v>
      </c>
      <c r="U10" s="13" t="s">
        <v>9</v>
      </c>
      <c r="V10" s="13">
        <v>300</v>
      </c>
      <c r="W10" s="3" t="s">
        <v>10</v>
      </c>
      <c r="X10" s="3" t="s">
        <v>32</v>
      </c>
      <c r="Y10" s="3"/>
      <c r="Z10" s="13"/>
      <c r="AA10" s="13" t="s">
        <v>78</v>
      </c>
      <c r="AB10" s="13" t="s">
        <v>43</v>
      </c>
      <c r="AC10" s="13" t="s">
        <v>79</v>
      </c>
      <c r="AD10" s="13" t="s">
        <v>79</v>
      </c>
      <c r="AE10" s="13" t="s">
        <v>43</v>
      </c>
      <c r="AF10" s="13"/>
      <c r="AG10" s="13"/>
      <c r="AH10" s="3" t="s">
        <v>80</v>
      </c>
      <c r="AI10" s="3">
        <v>120.1</v>
      </c>
      <c r="AJ10" s="3">
        <v>60.3</v>
      </c>
      <c r="AK10" s="3">
        <v>76</v>
      </c>
      <c r="AL10" s="3">
        <v>369</v>
      </c>
      <c r="AM10" s="24">
        <f>H10/300</f>
        <v>3.64</v>
      </c>
      <c r="AN10" s="24">
        <f>1092/120.1</f>
        <v>9.0924229808492925</v>
      </c>
      <c r="AO10" s="26" t="s">
        <v>46</v>
      </c>
      <c r="AP10" s="5" t="s">
        <v>14</v>
      </c>
      <c r="AQ10" s="19" t="s">
        <v>81</v>
      </c>
      <c r="AR10" s="5" t="s">
        <v>14</v>
      </c>
      <c r="AS10" s="5" t="s">
        <v>14</v>
      </c>
      <c r="AT10" s="5" t="s">
        <v>14</v>
      </c>
      <c r="AU10" s="3" t="s">
        <v>82</v>
      </c>
      <c r="AV10" s="3">
        <v>51.5</v>
      </c>
      <c r="AW10" s="3"/>
      <c r="AX10" s="1"/>
    </row>
    <row r="11" spans="1:50" ht="47.25">
      <c r="A11" s="21" t="s">
        <v>83</v>
      </c>
      <c r="B11" s="3" t="s">
        <v>84</v>
      </c>
      <c r="C11" s="3" t="s">
        <v>2</v>
      </c>
      <c r="D11" s="1"/>
      <c r="E11" s="1" t="s">
        <v>3</v>
      </c>
      <c r="F11" s="22"/>
      <c r="G11" s="22"/>
      <c r="H11" s="15">
        <v>945</v>
      </c>
      <c r="I11" s="15">
        <v>0</v>
      </c>
      <c r="J11" s="15">
        <v>0</v>
      </c>
      <c r="K11" s="15">
        <v>0</v>
      </c>
      <c r="L11" s="23">
        <v>38</v>
      </c>
      <c r="M11" s="23">
        <v>8.6999999999999993</v>
      </c>
      <c r="N11" s="23"/>
      <c r="O11" s="3" t="s">
        <v>85</v>
      </c>
      <c r="P11" s="3" t="s">
        <v>6</v>
      </c>
      <c r="Q11" s="3" t="s">
        <v>7</v>
      </c>
      <c r="R11" s="3"/>
      <c r="S11" s="3" t="s">
        <v>7</v>
      </c>
      <c r="T11" s="3" t="s">
        <v>8</v>
      </c>
      <c r="U11" s="3" t="s">
        <v>86</v>
      </c>
      <c r="V11" s="3">
        <v>180</v>
      </c>
      <c r="W11" s="3" t="s">
        <v>10</v>
      </c>
      <c r="X11" s="3" t="s">
        <v>69</v>
      </c>
      <c r="Y11" s="3"/>
      <c r="Z11" s="13"/>
      <c r="AA11" s="13" t="s">
        <v>87</v>
      </c>
      <c r="AB11" s="13" t="s">
        <v>88</v>
      </c>
      <c r="AC11" s="13" t="s">
        <v>87</v>
      </c>
      <c r="AD11" s="13" t="s">
        <v>87</v>
      </c>
      <c r="AE11" s="13" t="s">
        <v>88</v>
      </c>
      <c r="AF11" s="13"/>
      <c r="AG11" s="13"/>
      <c r="AH11" s="3" t="s">
        <v>89</v>
      </c>
      <c r="AI11" s="3">
        <v>82.7</v>
      </c>
      <c r="AJ11" s="3">
        <v>56.7</v>
      </c>
      <c r="AK11" s="3">
        <v>74.099999999999994</v>
      </c>
      <c r="AL11" s="3">
        <v>685</v>
      </c>
      <c r="AM11" s="24">
        <v>5.25</v>
      </c>
      <c r="AN11" s="24">
        <v>11.4</v>
      </c>
      <c r="AO11" s="5" t="s">
        <v>14</v>
      </c>
      <c r="AP11" s="5" t="s">
        <v>14</v>
      </c>
      <c r="AQ11" s="19" t="s">
        <v>90</v>
      </c>
      <c r="AR11" s="18" t="s">
        <v>15</v>
      </c>
      <c r="AS11" s="5" t="s">
        <v>14</v>
      </c>
      <c r="AT11" s="5" t="s">
        <v>14</v>
      </c>
      <c r="AU11" s="3" t="s">
        <v>16</v>
      </c>
      <c r="AV11" s="3">
        <v>49.6</v>
      </c>
      <c r="AW11" s="3"/>
      <c r="AX11" s="1"/>
    </row>
    <row r="12" spans="1:50" ht="31.5">
      <c r="A12" s="21" t="s">
        <v>91</v>
      </c>
      <c r="B12" s="3" t="s">
        <v>62</v>
      </c>
      <c r="C12" s="3" t="s">
        <v>2</v>
      </c>
      <c r="D12" s="1"/>
      <c r="E12" s="1" t="s">
        <v>92</v>
      </c>
      <c r="F12" s="22" t="s">
        <v>4</v>
      </c>
      <c r="G12" s="22"/>
      <c r="H12" s="15">
        <v>1365</v>
      </c>
      <c r="I12" s="15">
        <v>90</v>
      </c>
      <c r="J12" s="15">
        <v>260</v>
      </c>
      <c r="K12" s="15">
        <v>160</v>
      </c>
      <c r="L12" s="23">
        <v>36</v>
      </c>
      <c r="M12" s="23">
        <v>8.75</v>
      </c>
      <c r="N12" s="23">
        <v>14</v>
      </c>
      <c r="O12" s="3" t="s">
        <v>64</v>
      </c>
      <c r="P12" s="3" t="s">
        <v>93</v>
      </c>
      <c r="Q12" s="3" t="s">
        <v>7</v>
      </c>
      <c r="R12" s="3"/>
      <c r="S12" s="3" t="s">
        <v>7</v>
      </c>
      <c r="T12" s="3" t="s">
        <v>42</v>
      </c>
      <c r="U12" s="3" t="s">
        <v>9</v>
      </c>
      <c r="V12" s="3">
        <v>150</v>
      </c>
      <c r="W12" s="3" t="s">
        <v>10</v>
      </c>
      <c r="X12" s="3" t="s">
        <v>32</v>
      </c>
      <c r="Y12" s="3"/>
      <c r="Z12" s="13"/>
      <c r="AA12" s="13"/>
      <c r="AB12" s="13" t="s">
        <v>94</v>
      </c>
      <c r="AC12" s="13"/>
      <c r="AD12" s="13"/>
      <c r="AE12" s="13" t="s">
        <v>95</v>
      </c>
      <c r="AF12" s="13"/>
      <c r="AG12" s="13"/>
      <c r="AH12" s="3" t="s">
        <v>96</v>
      </c>
      <c r="AI12" s="3">
        <v>84.9</v>
      </c>
      <c r="AJ12" s="3">
        <v>59.2</v>
      </c>
      <c r="AK12" s="3">
        <v>74.2</v>
      </c>
      <c r="AL12" s="3">
        <v>390</v>
      </c>
      <c r="AM12" s="24">
        <v>9.1</v>
      </c>
      <c r="AN12" s="24">
        <v>16.100000000000001</v>
      </c>
      <c r="AO12" s="26" t="s">
        <v>97</v>
      </c>
      <c r="AP12" s="26" t="s">
        <v>98</v>
      </c>
      <c r="AQ12" s="5" t="s">
        <v>99</v>
      </c>
      <c r="AR12" s="5" t="s">
        <v>14</v>
      </c>
      <c r="AS12" s="26" t="s">
        <v>100</v>
      </c>
      <c r="AT12" s="26"/>
      <c r="AU12" s="3" t="s">
        <v>16</v>
      </c>
      <c r="AV12" s="3">
        <v>62.1</v>
      </c>
      <c r="AW12" s="3"/>
      <c r="AX12" s="1"/>
    </row>
    <row r="13" spans="1:50" ht="47.25">
      <c r="A13" s="21" t="s">
        <v>101</v>
      </c>
      <c r="B13" s="3" t="s">
        <v>102</v>
      </c>
      <c r="C13" s="3" t="s">
        <v>2</v>
      </c>
      <c r="D13" s="1"/>
      <c r="E13" s="1" t="s">
        <v>3</v>
      </c>
      <c r="F13" s="22"/>
      <c r="G13" s="22"/>
      <c r="H13" s="15">
        <v>940</v>
      </c>
      <c r="I13" s="15">
        <v>0</v>
      </c>
      <c r="J13" s="13" t="s">
        <v>103</v>
      </c>
      <c r="K13" s="13" t="s">
        <v>103</v>
      </c>
      <c r="L13" s="23">
        <v>36</v>
      </c>
      <c r="M13" s="23">
        <v>10</v>
      </c>
      <c r="N13" s="23">
        <v>26</v>
      </c>
      <c r="O13" s="3" t="s">
        <v>64</v>
      </c>
      <c r="P13" s="3" t="s">
        <v>6</v>
      </c>
      <c r="Q13" s="3" t="s">
        <v>104</v>
      </c>
      <c r="R13" s="3"/>
      <c r="S13" s="3" t="s">
        <v>104</v>
      </c>
      <c r="T13" s="3" t="s">
        <v>105</v>
      </c>
      <c r="U13" s="3" t="s">
        <v>86</v>
      </c>
      <c r="V13" s="3">
        <v>150</v>
      </c>
      <c r="W13" s="3" t="s">
        <v>10</v>
      </c>
      <c r="X13" s="3" t="s">
        <v>32</v>
      </c>
      <c r="Y13" s="3"/>
      <c r="Z13" s="13"/>
      <c r="AA13" s="13" t="s">
        <v>78</v>
      </c>
      <c r="AB13" s="13" t="s">
        <v>106</v>
      </c>
      <c r="AC13" s="13"/>
      <c r="AD13" s="13" t="s">
        <v>107</v>
      </c>
      <c r="AE13" s="13" t="s">
        <v>107</v>
      </c>
      <c r="AF13" s="13"/>
      <c r="AG13" s="13"/>
      <c r="AH13" s="3" t="s">
        <v>108</v>
      </c>
      <c r="AI13" s="3">
        <v>43.5</v>
      </c>
      <c r="AJ13" s="3">
        <v>39.4</v>
      </c>
      <c r="AK13" s="3">
        <v>50.1</v>
      </c>
      <c r="AL13" s="3">
        <v>422</v>
      </c>
      <c r="AM13" s="24">
        <v>6.27</v>
      </c>
      <c r="AN13" s="24">
        <v>21.6</v>
      </c>
      <c r="AO13" s="5" t="s">
        <v>14</v>
      </c>
      <c r="AP13" s="5" t="s">
        <v>14</v>
      </c>
      <c r="AQ13" s="19" t="s">
        <v>36</v>
      </c>
      <c r="AR13" s="5" t="s">
        <v>14</v>
      </c>
      <c r="AS13" s="5" t="s">
        <v>14</v>
      </c>
      <c r="AT13" s="5" t="s">
        <v>14</v>
      </c>
      <c r="AU13" s="3" t="s">
        <v>16</v>
      </c>
      <c r="AV13" s="3">
        <v>49.7</v>
      </c>
      <c r="AW13" s="3"/>
      <c r="AX13" s="1"/>
    </row>
    <row r="14" spans="1:50" ht="31.5">
      <c r="A14" s="21" t="s">
        <v>109</v>
      </c>
      <c r="B14" s="3" t="s">
        <v>110</v>
      </c>
      <c r="C14" s="3" t="s">
        <v>2</v>
      </c>
      <c r="D14" s="1"/>
      <c r="E14" s="1" t="s">
        <v>111</v>
      </c>
      <c r="F14" s="22"/>
      <c r="G14" s="22"/>
      <c r="H14" s="15">
        <v>990</v>
      </c>
      <c r="I14" s="15">
        <v>0</v>
      </c>
      <c r="J14" s="15">
        <v>0</v>
      </c>
      <c r="K14" s="15">
        <v>0</v>
      </c>
      <c r="L14" s="23">
        <v>27</v>
      </c>
      <c r="M14" s="23">
        <v>8.6999999999999993</v>
      </c>
      <c r="N14" s="23"/>
      <c r="O14" s="3" t="s">
        <v>5</v>
      </c>
      <c r="P14" s="3" t="s">
        <v>6</v>
      </c>
      <c r="Q14" s="3" t="s">
        <v>7</v>
      </c>
      <c r="R14" s="3"/>
      <c r="S14" s="3" t="s">
        <v>7</v>
      </c>
      <c r="T14" s="3" t="s">
        <v>8</v>
      </c>
      <c r="U14" s="3" t="s">
        <v>9</v>
      </c>
      <c r="V14" s="3">
        <v>300</v>
      </c>
      <c r="W14" s="3" t="s">
        <v>10</v>
      </c>
      <c r="X14" s="3" t="s">
        <v>69</v>
      </c>
      <c r="Y14" s="3"/>
      <c r="Z14" s="13"/>
      <c r="AA14" s="13"/>
      <c r="AB14" s="13" t="s">
        <v>112</v>
      </c>
      <c r="AC14" s="13"/>
      <c r="AD14" s="13"/>
      <c r="AE14" s="13" t="s">
        <v>112</v>
      </c>
      <c r="AF14" s="13"/>
      <c r="AG14" s="13"/>
      <c r="AH14" s="3" t="s">
        <v>44</v>
      </c>
      <c r="AI14" s="3">
        <v>58.5</v>
      </c>
      <c r="AJ14" s="3">
        <v>53.8</v>
      </c>
      <c r="AK14" s="3">
        <v>69.099999999999994</v>
      </c>
      <c r="AL14" s="3">
        <v>662</v>
      </c>
      <c r="AM14" s="24">
        <v>3.3</v>
      </c>
      <c r="AN14" s="24">
        <v>16.899999999999999</v>
      </c>
      <c r="AO14" s="5" t="s">
        <v>14</v>
      </c>
      <c r="AP14" s="5" t="s">
        <v>14</v>
      </c>
      <c r="AQ14" s="19" t="s">
        <v>47</v>
      </c>
      <c r="AR14" s="18" t="s">
        <v>59</v>
      </c>
      <c r="AS14" s="5" t="s">
        <v>14</v>
      </c>
      <c r="AT14" s="5" t="s">
        <v>14</v>
      </c>
      <c r="AU14" s="3" t="s">
        <v>113</v>
      </c>
      <c r="AV14" s="3">
        <v>55.4</v>
      </c>
      <c r="AW14" s="3"/>
      <c r="AX14" s="1"/>
    </row>
    <row r="15" spans="1:50" ht="47.25">
      <c r="A15" s="21" t="s">
        <v>114</v>
      </c>
      <c r="B15" s="3" t="s">
        <v>115</v>
      </c>
      <c r="C15" s="3" t="s">
        <v>2</v>
      </c>
      <c r="D15" s="1"/>
      <c r="E15" s="1" t="s">
        <v>116</v>
      </c>
      <c r="F15" s="22"/>
      <c r="G15" s="22"/>
      <c r="H15" s="15">
        <v>902</v>
      </c>
      <c r="I15" s="15">
        <v>0</v>
      </c>
      <c r="J15" s="15">
        <v>0</v>
      </c>
      <c r="K15" s="15">
        <v>0</v>
      </c>
      <c r="L15" s="23">
        <v>36</v>
      </c>
      <c r="M15" s="23">
        <v>8.4</v>
      </c>
      <c r="N15" s="23">
        <v>18</v>
      </c>
      <c r="O15" s="3" t="s">
        <v>117</v>
      </c>
      <c r="P15" s="3" t="s">
        <v>6</v>
      </c>
      <c r="Q15" s="3" t="s">
        <v>7</v>
      </c>
      <c r="R15" s="3"/>
      <c r="S15" s="3" t="s">
        <v>7</v>
      </c>
      <c r="T15" s="3" t="s">
        <v>105</v>
      </c>
      <c r="U15" s="3" t="s">
        <v>86</v>
      </c>
      <c r="V15" s="3">
        <v>200</v>
      </c>
      <c r="W15" s="3" t="s">
        <v>22</v>
      </c>
      <c r="X15" s="3" t="s">
        <v>69</v>
      </c>
      <c r="Y15" s="3"/>
      <c r="Z15" s="13"/>
      <c r="AA15" s="13"/>
      <c r="AB15" s="13" t="s">
        <v>118</v>
      </c>
      <c r="AC15" s="13"/>
      <c r="AD15" s="13"/>
      <c r="AE15" s="13" t="s">
        <v>118</v>
      </c>
      <c r="AF15" s="13"/>
      <c r="AG15" s="13"/>
      <c r="AH15" s="3" t="s">
        <v>44</v>
      </c>
      <c r="AI15" s="3">
        <v>46.5</v>
      </c>
      <c r="AJ15" s="3">
        <v>31.1</v>
      </c>
      <c r="AK15" s="3">
        <v>41.1</v>
      </c>
      <c r="AL15" s="3">
        <v>518</v>
      </c>
      <c r="AM15" s="24">
        <v>4.51</v>
      </c>
      <c r="AN15" s="24">
        <v>19.399999999999999</v>
      </c>
      <c r="AO15" s="5" t="s">
        <v>14</v>
      </c>
      <c r="AP15" s="5" t="s">
        <v>14</v>
      </c>
      <c r="AQ15" s="19" t="s">
        <v>119</v>
      </c>
      <c r="AR15" s="27" t="s">
        <v>15</v>
      </c>
      <c r="AS15" s="5" t="s">
        <v>14</v>
      </c>
      <c r="AT15" s="5" t="s">
        <v>14</v>
      </c>
      <c r="AU15" s="3" t="s">
        <v>16</v>
      </c>
      <c r="AV15" s="3">
        <v>60.2</v>
      </c>
      <c r="AW15" s="3"/>
      <c r="AX15" s="1"/>
    </row>
    <row r="16" spans="1:50" ht="47.25">
      <c r="A16" s="21" t="s">
        <v>120</v>
      </c>
      <c r="B16" s="3" t="s">
        <v>76</v>
      </c>
      <c r="C16" s="3" t="s">
        <v>2</v>
      </c>
      <c r="D16" s="1"/>
      <c r="E16" s="1" t="s">
        <v>3</v>
      </c>
      <c r="F16" s="22"/>
      <c r="G16" s="22"/>
      <c r="H16" s="15">
        <v>1638</v>
      </c>
      <c r="I16" s="25">
        <v>25</v>
      </c>
      <c r="J16" s="25">
        <v>25</v>
      </c>
      <c r="K16" s="25">
        <v>0</v>
      </c>
      <c r="L16" s="23">
        <v>27.5</v>
      </c>
      <c r="M16" s="23">
        <v>8.5</v>
      </c>
      <c r="N16" s="23">
        <v>16.5</v>
      </c>
      <c r="O16" s="3" t="s">
        <v>5</v>
      </c>
      <c r="P16" s="13" t="s">
        <v>6</v>
      </c>
      <c r="Q16" s="3"/>
      <c r="R16" s="3"/>
      <c r="S16" s="3" t="s">
        <v>7</v>
      </c>
      <c r="T16" s="5" t="s">
        <v>121</v>
      </c>
      <c r="U16" s="5" t="s">
        <v>9</v>
      </c>
      <c r="V16" s="3">
        <v>300</v>
      </c>
      <c r="W16" s="3" t="s">
        <v>10</v>
      </c>
      <c r="X16" s="3" t="s">
        <v>32</v>
      </c>
      <c r="Y16" s="3"/>
      <c r="Z16" s="13"/>
      <c r="AA16" s="13"/>
      <c r="AB16" s="13" t="s">
        <v>112</v>
      </c>
      <c r="AC16" s="13"/>
      <c r="AD16" s="13"/>
      <c r="AE16" s="13" t="s">
        <v>112</v>
      </c>
      <c r="AF16" s="13"/>
      <c r="AG16" s="13"/>
      <c r="AH16" s="3" t="s">
        <v>44</v>
      </c>
      <c r="AI16" s="13">
        <v>57.8</v>
      </c>
      <c r="AJ16" s="13">
        <v>54</v>
      </c>
      <c r="AK16" s="13">
        <v>65.599999999999994</v>
      </c>
      <c r="AL16" s="13"/>
      <c r="AM16" s="17">
        <f>1638/300</f>
        <v>5.46</v>
      </c>
      <c r="AN16" s="17">
        <v>28.3</v>
      </c>
      <c r="AO16" s="5" t="s">
        <v>14</v>
      </c>
      <c r="AP16" s="5" t="s">
        <v>14</v>
      </c>
      <c r="AQ16" s="19" t="s">
        <v>122</v>
      </c>
      <c r="AR16" s="27" t="s">
        <v>123</v>
      </c>
      <c r="AS16" s="5" t="s">
        <v>14</v>
      </c>
      <c r="AT16" s="5" t="s">
        <v>14</v>
      </c>
      <c r="AU16" s="3" t="s">
        <v>16</v>
      </c>
      <c r="AV16" s="3">
        <v>53.2</v>
      </c>
      <c r="AW16" s="3"/>
      <c r="AX16" s="1"/>
    </row>
    <row r="17" spans="1:51" ht="31.5">
      <c r="A17" s="21" t="s">
        <v>124</v>
      </c>
      <c r="B17" s="3" t="s">
        <v>125</v>
      </c>
      <c r="C17" s="3" t="s">
        <v>2</v>
      </c>
      <c r="D17" s="1"/>
      <c r="E17" s="1" t="s">
        <v>111</v>
      </c>
      <c r="F17" s="22"/>
      <c r="G17" s="22"/>
      <c r="H17" s="15">
        <v>1068</v>
      </c>
      <c r="I17" s="15">
        <v>155</v>
      </c>
      <c r="J17" s="15">
        <v>155</v>
      </c>
      <c r="K17" s="15">
        <v>84</v>
      </c>
      <c r="L17" s="23">
        <v>38.200000000000003</v>
      </c>
      <c r="M17" s="23">
        <v>8.6999999999999993</v>
      </c>
      <c r="N17" s="23">
        <v>18</v>
      </c>
      <c r="O17" s="3" t="s">
        <v>85</v>
      </c>
      <c r="P17" s="13" t="s">
        <v>6</v>
      </c>
      <c r="Q17" s="3"/>
      <c r="R17" s="3"/>
      <c r="S17" s="3" t="s">
        <v>7</v>
      </c>
      <c r="T17" s="3" t="s">
        <v>42</v>
      </c>
      <c r="U17" s="3"/>
      <c r="V17" s="3">
        <v>210</v>
      </c>
      <c r="W17" s="3" t="s">
        <v>10</v>
      </c>
      <c r="X17" s="3" t="s">
        <v>32</v>
      </c>
      <c r="Y17" s="3"/>
      <c r="Z17" s="13"/>
      <c r="AA17" s="13"/>
      <c r="AB17" s="13" t="s">
        <v>126</v>
      </c>
      <c r="AC17" s="13"/>
      <c r="AD17" s="13"/>
      <c r="AE17" s="13" t="s">
        <v>126</v>
      </c>
      <c r="AF17" s="13"/>
      <c r="AG17" s="13"/>
      <c r="AH17" s="3" t="s">
        <v>96</v>
      </c>
      <c r="AI17" s="13">
        <v>78.599999999999994</v>
      </c>
      <c r="AJ17" s="13">
        <v>54</v>
      </c>
      <c r="AK17" s="13">
        <v>64.599999999999994</v>
      </c>
      <c r="AL17" s="13">
        <v>624</v>
      </c>
      <c r="AM17" s="17">
        <v>5.0999999999999996</v>
      </c>
      <c r="AN17" s="17">
        <v>13.6</v>
      </c>
      <c r="AO17" s="5" t="s">
        <v>14</v>
      </c>
      <c r="AP17" s="5" t="s">
        <v>14</v>
      </c>
      <c r="AQ17" s="19" t="s">
        <v>127</v>
      </c>
      <c r="AR17" s="5" t="s">
        <v>14</v>
      </c>
      <c r="AS17" s="5" t="s">
        <v>14</v>
      </c>
      <c r="AT17" s="5" t="s">
        <v>14</v>
      </c>
      <c r="AU17" s="3" t="s">
        <v>16</v>
      </c>
      <c r="AV17" s="3">
        <v>50.1</v>
      </c>
      <c r="AW17" s="3"/>
      <c r="AX17" s="1"/>
    </row>
    <row r="18" spans="1:51" ht="48" thickBot="1">
      <c r="A18" s="21" t="s">
        <v>128</v>
      </c>
      <c r="B18" s="3" t="s">
        <v>129</v>
      </c>
      <c r="C18" s="3" t="s">
        <v>2</v>
      </c>
      <c r="D18" s="1"/>
      <c r="E18" s="1" t="s">
        <v>111</v>
      </c>
      <c r="F18" s="22"/>
      <c r="G18" s="22"/>
      <c r="H18" s="15">
        <v>809</v>
      </c>
      <c r="I18" s="15">
        <v>0</v>
      </c>
      <c r="J18" s="15">
        <v>0</v>
      </c>
      <c r="K18" s="15">
        <v>0</v>
      </c>
      <c r="L18" s="23">
        <v>36.200000000000003</v>
      </c>
      <c r="M18" s="23">
        <v>8.6999999999999993</v>
      </c>
      <c r="N18" s="23">
        <v>26.5</v>
      </c>
      <c r="O18" s="3" t="s">
        <v>85</v>
      </c>
      <c r="P18" s="3" t="s">
        <v>6</v>
      </c>
      <c r="Q18" s="3"/>
      <c r="R18" s="3"/>
      <c r="S18" s="3" t="s">
        <v>7</v>
      </c>
      <c r="T18" s="3" t="s">
        <v>8</v>
      </c>
      <c r="U18" s="3" t="s">
        <v>9</v>
      </c>
      <c r="V18" s="3">
        <v>210</v>
      </c>
      <c r="W18" s="3" t="s">
        <v>10</v>
      </c>
      <c r="X18" s="3" t="s">
        <v>69</v>
      </c>
      <c r="Y18" s="3"/>
      <c r="Z18" s="13"/>
      <c r="AA18" s="13"/>
      <c r="AB18" s="13" t="s">
        <v>126</v>
      </c>
      <c r="AC18" s="13"/>
      <c r="AD18" s="13"/>
      <c r="AE18" s="13" t="s">
        <v>126</v>
      </c>
      <c r="AF18" s="13"/>
      <c r="AG18" s="13"/>
      <c r="AH18" s="3" t="s">
        <v>44</v>
      </c>
      <c r="AI18" s="3">
        <v>97.5</v>
      </c>
      <c r="AJ18" s="3">
        <v>64.8</v>
      </c>
      <c r="AK18" s="3">
        <v>76.8</v>
      </c>
      <c r="AL18" s="3"/>
      <c r="AM18" s="24">
        <f>809/210</f>
        <v>3.8523809523809525</v>
      </c>
      <c r="AN18" s="24">
        <v>8.3000000000000007</v>
      </c>
      <c r="AO18" s="5" t="s">
        <v>14</v>
      </c>
      <c r="AP18" s="5" t="s">
        <v>14</v>
      </c>
      <c r="AQ18" s="19" t="s">
        <v>81</v>
      </c>
      <c r="AR18" s="5" t="s">
        <v>14</v>
      </c>
      <c r="AS18" s="5" t="s">
        <v>14</v>
      </c>
      <c r="AT18" s="5" t="s">
        <v>14</v>
      </c>
      <c r="AU18" s="3" t="s">
        <v>16</v>
      </c>
      <c r="AV18" s="3">
        <v>47.5</v>
      </c>
      <c r="AW18" s="3"/>
      <c r="AX18" s="1"/>
    </row>
    <row r="19" spans="1:51" ht="63.75" thickBot="1">
      <c r="A19" s="28" t="s">
        <v>130</v>
      </c>
      <c r="B19" s="29" t="s">
        <v>76</v>
      </c>
      <c r="C19" s="5" t="s">
        <v>131</v>
      </c>
      <c r="D19" s="6"/>
      <c r="E19" s="30" t="s">
        <v>3</v>
      </c>
      <c r="F19" s="8" t="s">
        <v>4</v>
      </c>
      <c r="G19" s="8"/>
      <c r="H19" s="31">
        <v>2642</v>
      </c>
      <c r="I19" s="25">
        <v>25</v>
      </c>
      <c r="J19" s="31">
        <v>25</v>
      </c>
      <c r="K19" s="25">
        <v>0</v>
      </c>
      <c r="L19" s="32">
        <v>44</v>
      </c>
      <c r="M19" s="10">
        <v>8.6</v>
      </c>
      <c r="N19" s="32">
        <v>25</v>
      </c>
      <c r="O19" s="5" t="s">
        <v>5</v>
      </c>
      <c r="P19" s="29" t="s">
        <v>6</v>
      </c>
      <c r="Q19" s="29"/>
      <c r="R19" s="29"/>
      <c r="S19" s="5" t="s">
        <v>7</v>
      </c>
      <c r="T19" s="29" t="s">
        <v>121</v>
      </c>
      <c r="U19" s="5" t="s">
        <v>9</v>
      </c>
      <c r="V19" s="29">
        <v>500</v>
      </c>
      <c r="W19" s="5" t="s">
        <v>10</v>
      </c>
      <c r="X19" s="29" t="s">
        <v>32</v>
      </c>
      <c r="Y19" s="33"/>
      <c r="Z19" s="13"/>
      <c r="AA19" s="13"/>
      <c r="AB19" s="13" t="s">
        <v>132</v>
      </c>
      <c r="AC19" s="13"/>
      <c r="AD19" s="13"/>
      <c r="AE19" s="13" t="s">
        <v>132</v>
      </c>
      <c r="AF19" s="13"/>
      <c r="AG19" s="13"/>
      <c r="AH19" s="5" t="s">
        <v>44</v>
      </c>
      <c r="AI19" s="29">
        <v>95</v>
      </c>
      <c r="AJ19" s="5">
        <v>52.8</v>
      </c>
      <c r="AK19" s="29">
        <v>60.8</v>
      </c>
      <c r="AL19" s="5">
        <v>1083</v>
      </c>
      <c r="AM19" s="34">
        <v>5.28</v>
      </c>
      <c r="AN19" s="11">
        <v>28.1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2" t="s">
        <v>16</v>
      </c>
      <c r="AV19" s="5">
        <v>53.8</v>
      </c>
      <c r="AW19" s="29"/>
      <c r="AX19" s="12"/>
      <c r="AY19" s="35">
        <v>44409</v>
      </c>
    </row>
    <row r="20" spans="1:51" ht="32.25" thickBot="1">
      <c r="A20" s="36" t="s">
        <v>133</v>
      </c>
      <c r="B20" s="29" t="s">
        <v>129</v>
      </c>
      <c r="C20" s="5" t="s">
        <v>134</v>
      </c>
      <c r="D20" s="12"/>
      <c r="E20" s="37" t="s">
        <v>111</v>
      </c>
      <c r="F20" s="8" t="s">
        <v>4</v>
      </c>
      <c r="G20" s="38" t="s">
        <v>19</v>
      </c>
      <c r="H20" s="39">
        <v>224</v>
      </c>
      <c r="I20" s="15">
        <v>0</v>
      </c>
      <c r="J20" s="40">
        <v>0</v>
      </c>
      <c r="K20" s="15">
        <v>0</v>
      </c>
      <c r="L20" s="32">
        <v>6.3</v>
      </c>
      <c r="M20" s="10">
        <v>4</v>
      </c>
      <c r="N20" s="32">
        <v>1.3</v>
      </c>
      <c r="O20" s="5" t="s">
        <v>53</v>
      </c>
      <c r="P20" s="29" t="s">
        <v>135</v>
      </c>
      <c r="Q20" s="29" t="s">
        <v>41</v>
      </c>
      <c r="R20" s="29"/>
      <c r="S20" s="5" t="s">
        <v>7</v>
      </c>
      <c r="T20" s="29" t="s">
        <v>8</v>
      </c>
      <c r="U20" s="5" t="s">
        <v>86</v>
      </c>
      <c r="V20" s="29">
        <v>12</v>
      </c>
      <c r="W20" s="5" t="s">
        <v>136</v>
      </c>
      <c r="X20" s="29" t="s">
        <v>69</v>
      </c>
      <c r="Y20" s="33"/>
      <c r="Z20" s="13"/>
      <c r="AA20" s="13"/>
      <c r="AB20" s="13" t="s">
        <v>7</v>
      </c>
      <c r="AC20" s="13"/>
      <c r="AD20" s="13"/>
      <c r="AE20" s="13" t="s">
        <v>7</v>
      </c>
      <c r="AF20" s="13"/>
      <c r="AG20" s="13"/>
      <c r="AH20" s="5" t="s">
        <v>44</v>
      </c>
      <c r="AI20" s="29">
        <v>0.95</v>
      </c>
      <c r="AJ20" s="5">
        <v>14.4</v>
      </c>
      <c r="AK20" s="29">
        <v>28.3</v>
      </c>
      <c r="AL20" s="5" t="s">
        <v>53</v>
      </c>
      <c r="AM20" s="34">
        <f>224/12</f>
        <v>18.666666666666668</v>
      </c>
      <c r="AN20" s="11">
        <v>235.8</v>
      </c>
      <c r="AO20" s="5" t="s">
        <v>14</v>
      </c>
      <c r="AP20" s="5" t="s">
        <v>14</v>
      </c>
      <c r="AQ20" s="5" t="s">
        <v>14</v>
      </c>
      <c r="AR20" s="5" t="s">
        <v>14</v>
      </c>
      <c r="AS20" s="5" t="s">
        <v>14</v>
      </c>
      <c r="AT20" s="5" t="s">
        <v>14</v>
      </c>
      <c r="AU20" s="2" t="s">
        <v>16</v>
      </c>
      <c r="AV20" s="5">
        <v>0</v>
      </c>
      <c r="AW20" s="29"/>
      <c r="AX20" s="12"/>
      <c r="AY20" s="35">
        <v>44440</v>
      </c>
    </row>
    <row r="21" spans="1:51" ht="48" thickBot="1">
      <c r="A21" s="41" t="s">
        <v>137</v>
      </c>
      <c r="B21" s="42" t="s">
        <v>1</v>
      </c>
      <c r="C21" s="13" t="s">
        <v>134</v>
      </c>
      <c r="D21" s="7"/>
      <c r="E21" s="30" t="s">
        <v>3</v>
      </c>
      <c r="F21" s="14" t="s">
        <v>4</v>
      </c>
      <c r="G21" s="14" t="s">
        <v>19</v>
      </c>
      <c r="H21" s="40">
        <v>227</v>
      </c>
      <c r="I21" s="15">
        <v>0</v>
      </c>
      <c r="J21" s="40">
        <v>60</v>
      </c>
      <c r="K21" s="15">
        <v>101</v>
      </c>
      <c r="L21" s="43">
        <v>6</v>
      </c>
      <c r="M21" s="16">
        <v>3</v>
      </c>
      <c r="N21" s="43">
        <v>1.5</v>
      </c>
      <c r="O21" s="13" t="s">
        <v>53</v>
      </c>
      <c r="P21" s="42" t="s">
        <v>135</v>
      </c>
      <c r="Q21" s="42" t="s">
        <v>41</v>
      </c>
      <c r="R21" s="42"/>
      <c r="S21" s="13" t="s">
        <v>7</v>
      </c>
      <c r="T21" s="42" t="s">
        <v>8</v>
      </c>
      <c r="U21" s="5" t="s">
        <v>9</v>
      </c>
      <c r="V21" s="42">
        <v>12</v>
      </c>
      <c r="W21" s="13" t="s">
        <v>136</v>
      </c>
      <c r="X21" s="42" t="s">
        <v>69</v>
      </c>
      <c r="Y21" s="42"/>
      <c r="Z21" s="13"/>
      <c r="AA21" s="13"/>
      <c r="AB21" s="13" t="s">
        <v>7</v>
      </c>
      <c r="AC21" s="13"/>
      <c r="AD21" s="13"/>
      <c r="AE21" s="13" t="s">
        <v>7</v>
      </c>
      <c r="AF21" s="13"/>
      <c r="AG21" s="13"/>
      <c r="AH21" s="13" t="s">
        <v>44</v>
      </c>
      <c r="AI21" s="42">
        <v>1.02</v>
      </c>
      <c r="AJ21" s="13">
        <v>15.6</v>
      </c>
      <c r="AK21" s="42">
        <v>24.1</v>
      </c>
      <c r="AL21" s="13" t="s">
        <v>53</v>
      </c>
      <c r="AM21" s="44">
        <f>227/12</f>
        <v>18.916666666666668</v>
      </c>
      <c r="AN21" s="17">
        <v>222.55</v>
      </c>
      <c r="AO21" s="5" t="s">
        <v>14</v>
      </c>
      <c r="AP21" s="5" t="s">
        <v>14</v>
      </c>
      <c r="AQ21" s="5" t="s">
        <v>14</v>
      </c>
      <c r="AR21" s="5" t="s">
        <v>14</v>
      </c>
      <c r="AS21" s="5" t="s">
        <v>14</v>
      </c>
      <c r="AT21" s="5" t="s">
        <v>14</v>
      </c>
      <c r="AU21" s="42" t="s">
        <v>16</v>
      </c>
      <c r="AV21" s="13">
        <v>0</v>
      </c>
      <c r="AW21" s="42"/>
      <c r="AX21" s="7"/>
      <c r="AY21" s="45">
        <v>44440</v>
      </c>
    </row>
    <row r="22" spans="1:51" ht="32.25" thickBot="1">
      <c r="A22" s="41" t="s">
        <v>138</v>
      </c>
      <c r="B22" s="46" t="s">
        <v>139</v>
      </c>
      <c r="C22" s="47" t="s">
        <v>134</v>
      </c>
      <c r="D22" s="48"/>
      <c r="E22" s="30" t="s">
        <v>3</v>
      </c>
      <c r="F22" s="14" t="s">
        <v>4</v>
      </c>
      <c r="G22" s="14" t="s">
        <v>19</v>
      </c>
      <c r="H22" s="46" t="s">
        <v>65</v>
      </c>
      <c r="I22" s="47" t="s">
        <v>53</v>
      </c>
      <c r="J22" s="46" t="s">
        <v>53</v>
      </c>
      <c r="K22" s="47" t="s">
        <v>53</v>
      </c>
      <c r="L22" s="43">
        <v>6</v>
      </c>
      <c r="M22" s="16">
        <v>3</v>
      </c>
      <c r="N22" s="43">
        <v>1.5</v>
      </c>
      <c r="O22" s="13" t="s">
        <v>53</v>
      </c>
      <c r="P22" s="42" t="s">
        <v>135</v>
      </c>
      <c r="Q22" s="42" t="s">
        <v>41</v>
      </c>
      <c r="R22" s="42"/>
      <c r="S22" s="13" t="s">
        <v>7</v>
      </c>
      <c r="T22" s="46" t="s">
        <v>8</v>
      </c>
      <c r="U22" s="47" t="s">
        <v>9</v>
      </c>
      <c r="V22" s="42">
        <v>12</v>
      </c>
      <c r="W22" s="13" t="s">
        <v>136</v>
      </c>
      <c r="X22" s="42" t="s">
        <v>69</v>
      </c>
      <c r="Y22" s="42"/>
      <c r="Z22" s="13"/>
      <c r="AA22" s="13"/>
      <c r="AB22" s="13" t="s">
        <v>7</v>
      </c>
      <c r="AC22" s="13"/>
      <c r="AD22" s="13"/>
      <c r="AE22" s="13" t="s">
        <v>7</v>
      </c>
      <c r="AF22" s="13"/>
      <c r="AG22" s="13"/>
      <c r="AH22" s="13" t="s">
        <v>44</v>
      </c>
      <c r="AI22" s="46">
        <v>1.1599999999999999</v>
      </c>
      <c r="AJ22" s="47">
        <v>17.5</v>
      </c>
      <c r="AK22" s="46">
        <v>24.2</v>
      </c>
      <c r="AL22" s="13" t="s">
        <v>53</v>
      </c>
      <c r="AM22" s="44">
        <f>299/12</f>
        <v>24.916666666666668</v>
      </c>
      <c r="AN22" s="17">
        <v>257.75</v>
      </c>
      <c r="AO22" s="5" t="s">
        <v>14</v>
      </c>
      <c r="AP22" s="5" t="s">
        <v>14</v>
      </c>
      <c r="AQ22" s="5" t="s">
        <v>14</v>
      </c>
      <c r="AR22" s="5" t="s">
        <v>14</v>
      </c>
      <c r="AS22" s="5" t="s">
        <v>14</v>
      </c>
      <c r="AT22" s="19" t="s">
        <v>14</v>
      </c>
      <c r="AU22" s="42" t="s">
        <v>16</v>
      </c>
      <c r="AV22" s="13">
        <v>0</v>
      </c>
      <c r="AW22" s="42"/>
      <c r="AX22" s="7"/>
      <c r="AY22" s="45">
        <v>44440</v>
      </c>
    </row>
    <row r="23" spans="1:51" ht="31.5">
      <c r="A23" s="49" t="s">
        <v>140</v>
      </c>
      <c r="B23" s="50" t="s">
        <v>141</v>
      </c>
      <c r="C23" s="51" t="s">
        <v>142</v>
      </c>
      <c r="D23">
        <v>2022</v>
      </c>
      <c r="E23" s="50" t="s">
        <v>111</v>
      </c>
      <c r="H23" s="52">
        <v>450</v>
      </c>
      <c r="I23" s="52">
        <v>0</v>
      </c>
      <c r="J23" s="52">
        <v>50</v>
      </c>
      <c r="L23" s="53">
        <v>12.3</v>
      </c>
      <c r="M23" s="53">
        <v>8</v>
      </c>
      <c r="N23" s="53">
        <v>6.6</v>
      </c>
      <c r="O23" s="13"/>
      <c r="P23" s="50" t="s">
        <v>6</v>
      </c>
      <c r="R23" s="50" t="s">
        <v>143</v>
      </c>
      <c r="T23" s="50" t="s">
        <v>105</v>
      </c>
      <c r="V23" s="50">
        <v>60</v>
      </c>
      <c r="AA23" s="54"/>
      <c r="AB23" s="55" t="s">
        <v>78</v>
      </c>
      <c r="AC23" s="54"/>
      <c r="AD23" s="54"/>
      <c r="AE23" s="55" t="s">
        <v>78</v>
      </c>
      <c r="AF23" s="54"/>
      <c r="AG23" s="54"/>
      <c r="AH23" s="54"/>
      <c r="AI23" s="50">
        <v>13.6</v>
      </c>
      <c r="AJ23" s="51">
        <v>32</v>
      </c>
      <c r="AK23" s="50">
        <v>47</v>
      </c>
      <c r="AM23" s="56">
        <v>7.5</v>
      </c>
      <c r="AN23" s="56">
        <v>33.1</v>
      </c>
      <c r="AO23" s="5" t="s">
        <v>14</v>
      </c>
      <c r="AP23" s="5" t="s">
        <v>14</v>
      </c>
      <c r="AQ23" s="57" t="s">
        <v>144</v>
      </c>
      <c r="AR23" s="27" t="s">
        <v>145</v>
      </c>
      <c r="AS23" s="5" t="s">
        <v>14</v>
      </c>
      <c r="AT23" s="5" t="s">
        <v>14</v>
      </c>
      <c r="AU23" s="42" t="s">
        <v>16</v>
      </c>
      <c r="AV23" s="51">
        <v>54</v>
      </c>
      <c r="AY23" s="58">
        <v>44986</v>
      </c>
    </row>
    <row r="24" spans="1:51" ht="63">
      <c r="A24" s="49" t="s">
        <v>146</v>
      </c>
      <c r="B24" s="50" t="s">
        <v>147</v>
      </c>
      <c r="C24" s="51" t="s">
        <v>142</v>
      </c>
      <c r="D24">
        <v>2022</v>
      </c>
      <c r="E24" s="50" t="s">
        <v>40</v>
      </c>
      <c r="H24" s="59">
        <v>550</v>
      </c>
      <c r="I24" s="60">
        <v>0</v>
      </c>
      <c r="J24" s="59">
        <v>71</v>
      </c>
      <c r="L24" s="53">
        <v>23</v>
      </c>
      <c r="M24" s="53">
        <v>9.1999999999999993</v>
      </c>
      <c r="N24" s="53">
        <v>13</v>
      </c>
      <c r="P24" s="50" t="s">
        <v>148</v>
      </c>
      <c r="Q24" s="50" t="s">
        <v>7</v>
      </c>
      <c r="R24" s="50" t="s">
        <v>149</v>
      </c>
      <c r="S24" s="50" t="s">
        <v>7</v>
      </c>
      <c r="T24" s="50" t="s">
        <v>42</v>
      </c>
      <c r="V24" s="50">
        <v>133</v>
      </c>
      <c r="AA24" s="54"/>
      <c r="AB24" s="55" t="s">
        <v>150</v>
      </c>
      <c r="AC24" s="54"/>
      <c r="AD24" s="54"/>
      <c r="AE24" s="55" t="s">
        <v>151</v>
      </c>
      <c r="AF24" s="54"/>
      <c r="AG24" s="54"/>
      <c r="AH24" s="54"/>
      <c r="AI24" s="50">
        <v>40</v>
      </c>
      <c r="AJ24" s="51">
        <v>50</v>
      </c>
      <c r="AK24" s="50">
        <v>64</v>
      </c>
      <c r="AM24" s="56">
        <v>4.13</v>
      </c>
      <c r="AN24" s="56">
        <v>13.75</v>
      </c>
      <c r="AO24" s="5" t="s">
        <v>14</v>
      </c>
      <c r="AP24" s="5" t="s">
        <v>14</v>
      </c>
      <c r="AQ24" s="5" t="s">
        <v>14</v>
      </c>
      <c r="AR24" s="5" t="s">
        <v>14</v>
      </c>
      <c r="AS24" s="5" t="s">
        <v>14</v>
      </c>
      <c r="AT24" s="19" t="s">
        <v>14</v>
      </c>
      <c r="AU24" s="42" t="s">
        <v>16</v>
      </c>
      <c r="AV24" s="51">
        <v>57.5</v>
      </c>
      <c r="AY24" s="58">
        <v>44986</v>
      </c>
    </row>
    <row r="25" spans="1:51" ht="63">
      <c r="A25" s="49" t="s">
        <v>152</v>
      </c>
      <c r="B25" s="50" t="s">
        <v>153</v>
      </c>
      <c r="C25" s="51" t="s">
        <v>142</v>
      </c>
      <c r="D25">
        <v>2021</v>
      </c>
      <c r="E25" s="50" t="s">
        <v>3</v>
      </c>
      <c r="H25" s="59">
        <v>569</v>
      </c>
      <c r="I25" s="60">
        <v>70</v>
      </c>
      <c r="J25" s="59">
        <v>70</v>
      </c>
      <c r="L25" s="53">
        <v>16</v>
      </c>
      <c r="M25" s="53">
        <v>9</v>
      </c>
      <c r="N25" s="53">
        <v>10</v>
      </c>
      <c r="P25" s="50" t="s">
        <v>6</v>
      </c>
      <c r="Q25" s="50" t="s">
        <v>7</v>
      </c>
      <c r="R25" s="50" t="s">
        <v>154</v>
      </c>
      <c r="S25" s="50" t="s">
        <v>7</v>
      </c>
      <c r="T25" s="50" t="s">
        <v>42</v>
      </c>
      <c r="U25" s="5" t="s">
        <v>86</v>
      </c>
      <c r="V25" s="50">
        <v>120</v>
      </c>
      <c r="W25" s="51" t="s">
        <v>136</v>
      </c>
      <c r="AA25" s="54"/>
      <c r="AB25" s="55" t="s">
        <v>155</v>
      </c>
      <c r="AC25" s="54"/>
      <c r="AD25" s="54"/>
      <c r="AE25" s="55" t="s">
        <v>155</v>
      </c>
      <c r="AF25" s="54"/>
      <c r="AG25" s="54"/>
      <c r="AH25" s="54"/>
      <c r="AI25" s="50">
        <v>22</v>
      </c>
      <c r="AJ25" s="51">
        <v>43</v>
      </c>
      <c r="AK25" s="50">
        <v>56</v>
      </c>
      <c r="AM25" s="56">
        <v>4.78</v>
      </c>
      <c r="AN25" s="56">
        <v>25.8</v>
      </c>
      <c r="AO25" s="5" t="s">
        <v>14</v>
      </c>
      <c r="AP25" s="5" t="s">
        <v>14</v>
      </c>
      <c r="AQ25" s="5"/>
      <c r="AR25" s="5"/>
      <c r="AS25" s="5" t="s">
        <v>14</v>
      </c>
      <c r="AT25" s="19" t="s">
        <v>14</v>
      </c>
      <c r="AU25" s="42" t="s">
        <v>16</v>
      </c>
      <c r="AV25" s="51">
        <v>42</v>
      </c>
      <c r="AY25" s="58">
        <v>44986</v>
      </c>
    </row>
    <row r="26" spans="1:51" ht="31.5">
      <c r="A26" s="49" t="s">
        <v>156</v>
      </c>
      <c r="B26" s="50" t="s">
        <v>157</v>
      </c>
      <c r="C26" s="51" t="s">
        <v>142</v>
      </c>
      <c r="D26">
        <v>2021</v>
      </c>
      <c r="E26" s="50" t="s">
        <v>3</v>
      </c>
      <c r="H26" s="59">
        <v>242</v>
      </c>
      <c r="I26" s="60">
        <v>0</v>
      </c>
      <c r="J26" s="59">
        <v>100</v>
      </c>
      <c r="L26" s="53">
        <v>12.7</v>
      </c>
      <c r="M26" s="53">
        <v>8.6</v>
      </c>
      <c r="N26" s="53">
        <v>8</v>
      </c>
      <c r="P26" s="50" t="s">
        <v>6</v>
      </c>
      <c r="Q26" s="50" t="s">
        <v>7</v>
      </c>
      <c r="R26" s="50" t="s">
        <v>143</v>
      </c>
      <c r="T26" s="50" t="s">
        <v>42</v>
      </c>
      <c r="U26" s="50" t="s">
        <v>9</v>
      </c>
      <c r="V26" s="50">
        <v>60</v>
      </c>
      <c r="W26" s="51" t="s">
        <v>136</v>
      </c>
      <c r="AA26" s="54"/>
      <c r="AB26" s="55" t="s">
        <v>78</v>
      </c>
      <c r="AC26" s="54"/>
      <c r="AD26" s="54"/>
      <c r="AE26" s="55" t="s">
        <v>78</v>
      </c>
      <c r="AF26" s="54"/>
      <c r="AG26" s="54"/>
      <c r="AH26" s="54"/>
      <c r="AI26" s="50">
        <v>25.4</v>
      </c>
      <c r="AJ26" s="51">
        <v>50</v>
      </c>
      <c r="AK26" s="50">
        <v>65</v>
      </c>
      <c r="AM26" s="56">
        <v>4</v>
      </c>
      <c r="AN26" s="56">
        <v>9.5</v>
      </c>
      <c r="AO26" s="5" t="s">
        <v>14</v>
      </c>
      <c r="AP26" s="5" t="s">
        <v>14</v>
      </c>
      <c r="AQ26" s="5"/>
      <c r="AR26" s="5"/>
      <c r="AS26" s="5" t="s">
        <v>14</v>
      </c>
      <c r="AT26" s="19" t="s">
        <v>14</v>
      </c>
      <c r="AU26" s="42" t="s">
        <v>16</v>
      </c>
      <c r="AV26" s="51">
        <v>50.5</v>
      </c>
      <c r="AY26" s="58">
        <v>44986</v>
      </c>
    </row>
    <row r="27" spans="1:51" ht="31.5">
      <c r="A27" s="49" t="s">
        <v>158</v>
      </c>
      <c r="B27" s="50" t="s">
        <v>1</v>
      </c>
      <c r="C27" s="51" t="s">
        <v>142</v>
      </c>
      <c r="D27">
        <v>2021</v>
      </c>
      <c r="E27" s="50" t="s">
        <v>3</v>
      </c>
      <c r="H27" s="59">
        <v>332</v>
      </c>
      <c r="I27" s="60">
        <v>0</v>
      </c>
      <c r="J27" s="59">
        <v>80</v>
      </c>
      <c r="K27">
        <v>101</v>
      </c>
      <c r="L27" s="53">
        <v>11</v>
      </c>
      <c r="M27" s="53">
        <v>10</v>
      </c>
      <c r="N27" s="53">
        <v>7</v>
      </c>
      <c r="P27" s="50" t="s">
        <v>6</v>
      </c>
      <c r="Q27" s="50" t="s">
        <v>7</v>
      </c>
      <c r="R27" s="50" t="s">
        <v>154</v>
      </c>
      <c r="S27" s="50" t="s">
        <v>7</v>
      </c>
      <c r="T27" s="50" t="s">
        <v>8</v>
      </c>
      <c r="U27" s="50" t="s">
        <v>9</v>
      </c>
      <c r="V27" s="50">
        <v>60</v>
      </c>
      <c r="AA27" s="54" t="s">
        <v>79</v>
      </c>
      <c r="AB27" s="54" t="s">
        <v>79</v>
      </c>
      <c r="AC27" s="54"/>
      <c r="AD27" s="54" t="s">
        <v>79</v>
      </c>
      <c r="AE27" s="54" t="s">
        <v>79</v>
      </c>
      <c r="AF27" s="54"/>
      <c r="AG27" s="54"/>
      <c r="AH27" s="54"/>
      <c r="AI27" s="50">
        <v>22.6</v>
      </c>
      <c r="AJ27" s="51">
        <v>53</v>
      </c>
      <c r="AK27" s="50">
        <v>72</v>
      </c>
      <c r="AM27" s="56">
        <v>5.53</v>
      </c>
      <c r="AN27" s="56">
        <v>14.7</v>
      </c>
      <c r="AO27" s="5" t="s">
        <v>14</v>
      </c>
      <c r="AP27" s="5" t="s">
        <v>14</v>
      </c>
      <c r="AQ27" s="5"/>
      <c r="AR27" s="5" t="s">
        <v>14</v>
      </c>
      <c r="AS27" s="5" t="s">
        <v>14</v>
      </c>
      <c r="AT27" s="19" t="s">
        <v>14</v>
      </c>
      <c r="AU27" s="42" t="s">
        <v>16</v>
      </c>
      <c r="AV27" s="51">
        <v>49</v>
      </c>
      <c r="AY27" s="58">
        <v>45017</v>
      </c>
    </row>
    <row r="28" spans="1:51" ht="47.25">
      <c r="A28" s="49" t="s">
        <v>159</v>
      </c>
      <c r="B28" s="50" t="s">
        <v>129</v>
      </c>
      <c r="C28" s="51" t="s">
        <v>142</v>
      </c>
      <c r="D28">
        <v>2022</v>
      </c>
      <c r="E28" s="50" t="s">
        <v>3</v>
      </c>
      <c r="H28" s="59">
        <v>521</v>
      </c>
      <c r="I28" s="60">
        <v>0</v>
      </c>
      <c r="J28" s="59">
        <v>0</v>
      </c>
      <c r="K28">
        <v>0</v>
      </c>
      <c r="L28" s="53">
        <v>11</v>
      </c>
      <c r="M28" s="53">
        <v>8</v>
      </c>
      <c r="N28" s="53">
        <v>6.6</v>
      </c>
      <c r="P28" s="50" t="s">
        <v>21</v>
      </c>
      <c r="Q28" s="50" t="s">
        <v>7</v>
      </c>
      <c r="R28" s="50" t="s">
        <v>154</v>
      </c>
      <c r="S28" s="50" t="s">
        <v>7</v>
      </c>
      <c r="T28" s="50" t="s">
        <v>8</v>
      </c>
      <c r="U28" s="50" t="s">
        <v>9</v>
      </c>
      <c r="V28" s="50">
        <v>60</v>
      </c>
      <c r="AA28" s="54" t="s">
        <v>79</v>
      </c>
      <c r="AB28" s="54" t="s">
        <v>79</v>
      </c>
      <c r="AC28" s="54" t="s">
        <v>35</v>
      </c>
      <c r="AD28" s="54" t="s">
        <v>35</v>
      </c>
      <c r="AE28" s="54" t="s">
        <v>35</v>
      </c>
      <c r="AF28" s="54"/>
      <c r="AG28" s="54"/>
      <c r="AH28" s="54"/>
      <c r="AI28" s="50">
        <v>18.399999999999999</v>
      </c>
      <c r="AJ28" s="51">
        <v>49</v>
      </c>
      <c r="AK28" s="50">
        <v>65</v>
      </c>
      <c r="AM28" s="56">
        <v>8.68</v>
      </c>
      <c r="AN28" s="56">
        <v>28.3</v>
      </c>
      <c r="AO28" s="5" t="s">
        <v>14</v>
      </c>
      <c r="AP28" s="5" t="s">
        <v>14</v>
      </c>
      <c r="AQ28" s="5"/>
      <c r="AR28" s="5" t="s">
        <v>14</v>
      </c>
      <c r="AS28" s="5" t="s">
        <v>14</v>
      </c>
      <c r="AT28" s="19" t="s">
        <v>14</v>
      </c>
      <c r="AU28" s="42" t="s">
        <v>16</v>
      </c>
      <c r="AV28" s="51">
        <v>46.5</v>
      </c>
      <c r="AY28" s="58">
        <v>45047</v>
      </c>
    </row>
    <row r="29" spans="1:51" ht="31.5">
      <c r="A29" s="49" t="s">
        <v>160</v>
      </c>
      <c r="B29" s="50" t="s">
        <v>62</v>
      </c>
      <c r="C29" s="51" t="s">
        <v>142</v>
      </c>
      <c r="D29">
        <v>2022</v>
      </c>
      <c r="E29" s="50" t="s">
        <v>53</v>
      </c>
      <c r="H29" s="52">
        <v>1100</v>
      </c>
      <c r="I29" s="60">
        <v>135</v>
      </c>
      <c r="J29" s="59">
        <v>275</v>
      </c>
      <c r="K29">
        <v>145</v>
      </c>
      <c r="L29" s="53">
        <v>14.75</v>
      </c>
      <c r="M29" s="53">
        <v>8.75</v>
      </c>
      <c r="N29" s="53">
        <v>7</v>
      </c>
      <c r="P29" s="50" t="s">
        <v>93</v>
      </c>
      <c r="Q29" s="50" t="s">
        <v>7</v>
      </c>
      <c r="R29" s="50" t="s">
        <v>154</v>
      </c>
      <c r="S29" s="50" t="s">
        <v>7</v>
      </c>
      <c r="T29" s="50" t="s">
        <v>42</v>
      </c>
      <c r="U29" s="50" t="s">
        <v>9</v>
      </c>
      <c r="V29" s="50">
        <v>60</v>
      </c>
      <c r="AA29" s="54"/>
      <c r="AB29" s="55" t="s">
        <v>78</v>
      </c>
      <c r="AC29" s="54"/>
      <c r="AD29" s="54"/>
      <c r="AE29" s="55" t="s">
        <v>78</v>
      </c>
      <c r="AF29" s="54"/>
      <c r="AG29" s="54"/>
      <c r="AH29" s="54"/>
      <c r="AI29" s="50">
        <v>28</v>
      </c>
      <c r="AJ29" s="51">
        <v>53</v>
      </c>
      <c r="AK29" s="50">
        <v>72</v>
      </c>
      <c r="AM29" s="56">
        <v>18.329999999999998</v>
      </c>
      <c r="AN29" s="56">
        <v>39.299999999999997</v>
      </c>
      <c r="AO29" s="61" t="s">
        <v>161</v>
      </c>
      <c r="AP29" s="61" t="s">
        <v>161</v>
      </c>
      <c r="AQ29" s="5"/>
      <c r="AR29" s="5" t="s">
        <v>14</v>
      </c>
      <c r="AS29" s="5" t="s">
        <v>14</v>
      </c>
      <c r="AT29" s="19" t="s">
        <v>14</v>
      </c>
      <c r="AV29" s="51">
        <v>52</v>
      </c>
      <c r="AY29" s="58">
        <v>45078</v>
      </c>
    </row>
    <row r="30" spans="1:51" ht="31.5">
      <c r="A30" s="49" t="s">
        <v>162</v>
      </c>
      <c r="B30" s="50" t="s">
        <v>30</v>
      </c>
      <c r="C30" s="51" t="s">
        <v>142</v>
      </c>
      <c r="D30">
        <v>2023</v>
      </c>
      <c r="E30" s="50" t="s">
        <v>3</v>
      </c>
      <c r="H30" s="59">
        <v>541</v>
      </c>
      <c r="I30" s="60">
        <v>0</v>
      </c>
      <c r="J30" s="59">
        <v>80</v>
      </c>
      <c r="L30" s="53">
        <v>19</v>
      </c>
      <c r="M30" s="53">
        <v>9</v>
      </c>
      <c r="N30" s="53">
        <v>11</v>
      </c>
      <c r="P30" s="50" t="s">
        <v>6</v>
      </c>
      <c r="Q30" s="50" t="s">
        <v>7</v>
      </c>
      <c r="R30" s="50" t="s">
        <v>149</v>
      </c>
      <c r="S30" s="50" t="s">
        <v>7</v>
      </c>
      <c r="T30" s="50" t="s">
        <v>8</v>
      </c>
      <c r="U30" s="50" t="s">
        <v>9</v>
      </c>
      <c r="V30" s="50">
        <v>100</v>
      </c>
      <c r="Y30" t="s">
        <v>163</v>
      </c>
      <c r="AA30" s="54" t="s">
        <v>35</v>
      </c>
      <c r="AB30" s="54" t="s">
        <v>164</v>
      </c>
      <c r="AC30" s="54" t="s">
        <v>165</v>
      </c>
      <c r="AD30" s="54" t="s">
        <v>165</v>
      </c>
      <c r="AE30" s="54" t="s">
        <v>166</v>
      </c>
      <c r="AF30" s="54"/>
      <c r="AG30" s="54"/>
      <c r="AH30" s="54"/>
      <c r="AI30" s="50">
        <v>47.6</v>
      </c>
      <c r="AJ30" s="51">
        <v>70.3</v>
      </c>
      <c r="AK30" s="50">
        <v>105</v>
      </c>
      <c r="AM30" s="56">
        <v>5.41</v>
      </c>
      <c r="AN30" s="56">
        <v>11.36</v>
      </c>
      <c r="AO30" s="5" t="s">
        <v>14</v>
      </c>
      <c r="AP30" s="5" t="s">
        <v>14</v>
      </c>
      <c r="AQ30" s="5"/>
      <c r="AR30" s="5" t="s">
        <v>14</v>
      </c>
      <c r="AS30" s="5" t="s">
        <v>14</v>
      </c>
      <c r="AT30" s="19" t="s">
        <v>14</v>
      </c>
      <c r="AU30" s="42" t="s">
        <v>16</v>
      </c>
      <c r="AV30" s="51">
        <v>47.8</v>
      </c>
      <c r="AY30" s="58">
        <v>45108</v>
      </c>
    </row>
    <row r="31" spans="1:51" ht="45">
      <c r="A31" s="49" t="s">
        <v>167</v>
      </c>
      <c r="B31" s="50" t="s">
        <v>168</v>
      </c>
      <c r="C31" s="51" t="s">
        <v>142</v>
      </c>
      <c r="D31">
        <v>2022</v>
      </c>
      <c r="E31" s="50" t="s">
        <v>3</v>
      </c>
      <c r="H31" s="59">
        <v>440</v>
      </c>
      <c r="I31" t="s">
        <v>169</v>
      </c>
      <c r="J31" s="59">
        <v>0</v>
      </c>
      <c r="L31" s="53">
        <v>10</v>
      </c>
      <c r="M31" s="53">
        <v>9</v>
      </c>
      <c r="N31" s="53">
        <v>10</v>
      </c>
      <c r="P31" s="50" t="s">
        <v>170</v>
      </c>
      <c r="R31" s="50" t="s">
        <v>154</v>
      </c>
      <c r="S31" s="50" t="s">
        <v>7</v>
      </c>
      <c r="T31" s="50" t="s">
        <v>8</v>
      </c>
      <c r="U31" s="50" t="s">
        <v>9</v>
      </c>
      <c r="V31" s="50">
        <v>60</v>
      </c>
      <c r="AA31" s="54" t="s">
        <v>79</v>
      </c>
      <c r="AB31" s="54" t="s">
        <v>79</v>
      </c>
      <c r="AC31" s="54"/>
      <c r="AD31" s="54" t="s">
        <v>79</v>
      </c>
      <c r="AE31" s="54" t="s">
        <v>79</v>
      </c>
      <c r="AF31" s="54"/>
      <c r="AG31" s="54"/>
      <c r="AH31" s="54"/>
      <c r="AI31" s="50">
        <v>24</v>
      </c>
      <c r="AJ31" s="51">
        <v>57</v>
      </c>
      <c r="AK31" s="50">
        <v>82</v>
      </c>
      <c r="AM31" s="56">
        <v>7.33</v>
      </c>
      <c r="AN31" s="56">
        <v>18.39</v>
      </c>
      <c r="AO31" s="5" t="s">
        <v>14</v>
      </c>
      <c r="AP31" s="5" t="s">
        <v>14</v>
      </c>
      <c r="AQ31" s="5"/>
      <c r="AR31" s="5" t="s">
        <v>14</v>
      </c>
      <c r="AS31" s="5" t="s">
        <v>14</v>
      </c>
      <c r="AT31" s="19" t="s">
        <v>14</v>
      </c>
      <c r="AU31" s="42" t="s">
        <v>16</v>
      </c>
      <c r="AV31" s="51">
        <v>39.5</v>
      </c>
      <c r="AY31" s="58">
        <v>45139</v>
      </c>
    </row>
  </sheetData>
  <hyperlinks>
    <hyperlink ref="F4" r:id="rId1" xr:uid="{4801776B-BFD2-4CE7-9AE1-F48108C4FB40}"/>
    <hyperlink ref="G4" r:id="rId2" xr:uid="{1EADE76C-84DE-4D29-A0F9-C32E31ECE06A}"/>
    <hyperlink ref="G5" r:id="rId3" xr:uid="{A48402E4-7CEF-4B29-83F4-5F095772CF47}"/>
    <hyperlink ref="F6" r:id="rId4" xr:uid="{337977B8-FE06-4B46-B22B-7A03515E5740}"/>
    <hyperlink ref="G6" r:id="rId5" xr:uid="{129AE879-E785-46AE-B69B-362CA4079BDF}"/>
    <hyperlink ref="F7" r:id="rId6" xr:uid="{276709F5-108B-492F-B9B4-9EE101C13A7D}"/>
    <hyperlink ref="G7" r:id="rId7" xr:uid="{5B083DE7-FC6A-4B42-92CB-FAF0C0FED4AD}"/>
    <hyperlink ref="F8" r:id="rId8" xr:uid="{2D15F9A9-C1C9-4967-B07D-FEA1285E34C6}"/>
    <hyperlink ref="G8" r:id="rId9" xr:uid="{3F5E2B95-B108-4A8B-B829-685DF617FD79}"/>
    <hyperlink ref="F9" r:id="rId10" xr:uid="{860BC462-F002-470B-85C2-9D1507AD305F}"/>
    <hyperlink ref="G9" r:id="rId11" xr:uid="{8B47C4D3-C438-4059-BDB8-A17C87223C56}"/>
    <hyperlink ref="F10" r:id="rId12" xr:uid="{A37BC687-4DB8-4C2C-933D-D80D2498B452}"/>
    <hyperlink ref="G10" r:id="rId13" xr:uid="{ED881075-01FD-4995-BB45-89FFB658FD95}"/>
    <hyperlink ref="F1" r:id="rId14" xr:uid="{FD21B492-626F-4867-8FED-431CCFF9BB90}"/>
    <hyperlink ref="G2" r:id="rId15" xr:uid="{315B8532-8E74-4628-B6E6-CF36F2770ECD}"/>
    <hyperlink ref="F2" r:id="rId16" xr:uid="{CB22B93D-607D-41F3-85CF-108C4AA70ACD}"/>
    <hyperlink ref="F12" r:id="rId17" xr:uid="{01B5BFC6-E575-427E-ABFB-2D9A097979F2}"/>
    <hyperlink ref="F19" r:id="rId18" xr:uid="{EFD64F5D-E177-4D3F-B35B-585ABCB41BA1}"/>
    <hyperlink ref="F20" r:id="rId19" xr:uid="{A1B0C79F-6526-40B3-8EF1-B3A37E0B9631}"/>
    <hyperlink ref="G20" r:id="rId20" xr:uid="{D444E9CA-6308-4C4D-A40D-0B8165884342}"/>
    <hyperlink ref="F21" r:id="rId21" xr:uid="{34DD64EA-DD08-42EF-A5DB-51E9FC0609A0}"/>
    <hyperlink ref="G21" r:id="rId22" xr:uid="{A3A11867-F1B9-4686-83BA-54AEEBEB7CF2}"/>
    <hyperlink ref="F22" r:id="rId23" xr:uid="{7D56BB7C-BA18-4AB4-BF12-45ED64343F28}"/>
    <hyperlink ref="G22" r:id="rId24" xr:uid="{E49B9292-36E0-4245-8D62-14FF3F701D91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</dc:creator>
  <cp:lastModifiedBy>NAJI</cp:lastModifiedBy>
  <dcterms:created xsi:type="dcterms:W3CDTF">2023-03-07T08:06:40Z</dcterms:created>
  <dcterms:modified xsi:type="dcterms:W3CDTF">2023-03-07T08:07:29Z</dcterms:modified>
</cp:coreProperties>
</file>