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drawings/drawing2.xml" ContentType="application/vnd.openxmlformats-officedocument.drawing+xml"/>
  <Override PartName="/xl/tables/table4.xml" ContentType="application/vnd.openxmlformats-officedocument.spreadsheetml.table+xml"/>
  <Override PartName="/xl/drawings/drawing3.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ersons/person.xml" ContentType="application/vnd.ms-excel.person+xml"/>
  <Override PartName="/xl/calcChain.xml" ContentType="application/vnd.openxmlformats-officedocument.spreadsheetml.calcChain+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autoCompressPictures="0" defaultThemeVersion="166925"/>
  <mc:AlternateContent xmlns:mc="http://schemas.openxmlformats.org/markup-compatibility/2006">
    <mc:Choice Requires="x15">
      <x15ac:absPath xmlns:x15ac="http://schemas.microsoft.com/office/spreadsheetml/2010/11/ac" url="C:\Users\Nakshtra Roshal\Desktop\"/>
    </mc:Choice>
  </mc:AlternateContent>
  <xr:revisionPtr revIDLastSave="0" documentId="8_{C9F6A256-582F-4456-BFAB-AEC9B57F638D}" xr6:coauthVersionLast="47" xr6:coauthVersionMax="47" xr10:uidLastSave="{00000000-0000-0000-0000-000000000000}"/>
  <bookViews>
    <workbookView xWindow="-108" yWindow="-108" windowWidth="30936" windowHeight="16776" tabRatio="639" xr2:uid="{5096E3E0-F799-438D-94EE-CC56D3D61BF5}"/>
  </bookViews>
  <sheets>
    <sheet name="Settings" sheetId="2" r:id="rId1"/>
    <sheet name="Budget Planning" sheetId="1" r:id="rId2"/>
    <sheet name="Budget Tracking" sheetId="3" r:id="rId3"/>
    <sheet name="Budget Dashboard" sheetId="5" r:id="rId4"/>
    <sheet name="Dropdown Data" sheetId="6" state="hidden" r:id="rId5"/>
    <sheet name="Calculations" sheetId="4" state="hidden" r:id="rId6"/>
  </sheets>
  <definedNames>
    <definedName name="budget" localSheetId="3">'Budget Dashboard'!$L1</definedName>
    <definedName name="budget_range" localSheetId="3">'Budget Dashboard'!$Q1</definedName>
    <definedName name="budget_rank" localSheetId="3">'Budget Dashboard'!$R1</definedName>
    <definedName name="cc_budget" localSheetId="5">Calculations!$K1</definedName>
    <definedName name="cc_Delta" localSheetId="5">Calculations!$L1</definedName>
    <definedName name="cc_In_focus" localSheetId="5">Calculations!$G1</definedName>
    <definedName name="cc_month_number" localSheetId="5">Calculations!$F1</definedName>
    <definedName name="cc_Show_Rem._Budget" localSheetId="5">Calculations!$I1</definedName>
    <definedName name="cc_Show_Type" localSheetId="5">Calculations!$H1</definedName>
    <definedName name="cc_tracked" localSheetId="5">Calculations!$J1</definedName>
    <definedName name="cc_type" localSheetId="5">Calculations!$E1</definedName>
    <definedName name="comb_rank" localSheetId="3">'Budget Dashboard'!$S1</definedName>
    <definedName name="comb_rank_norm" localSheetId="3">'Budget Dashboard'!$U1</definedName>
    <definedName name="comb_rank_norm_run_range" localSheetId="3">'Budget Dashboard'!$V1</definedName>
    <definedName name="comb_rank_range" localSheetId="3">'Budget Dashboard'!$T1</definedName>
    <definedName name="comb_rank_unique" localSheetId="3">'Budget Dashboard'!$W1</definedName>
    <definedName name="current_date">TODAY()</definedName>
    <definedName name="Expenses_header_row">ROW(expenses[[#Headers],[Expenses]])</definedName>
    <definedName name="expenses_max_row">MAX(ROW(expenses[]))</definedName>
    <definedName name="expenses_min_row">MIN(ROW(expenses[]))</definedName>
    <definedName name="expenses_total_row">ROW('Budget Planning'!$C$30)</definedName>
    <definedName name="header_row_id" localSheetId="3">'Budget Dashboard'!$D1</definedName>
    <definedName name="income_header_row">ROW(Income[[#Headers],[Income]])</definedName>
    <definedName name="income_max">MAX(ROW(Income[]))</definedName>
    <definedName name="income_min_row">MIN(ROW(Income[]))</definedName>
    <definedName name="income_total">ROW('Budget Planning'!$C$18)</definedName>
    <definedName name="is_cat" localSheetId="3">'Budget Dashboard'!$F1</definedName>
    <definedName name="is_empty" localSheetId="3">'Budget Dashboard'!$H1</definedName>
    <definedName name="is_header" localSheetId="3">'Budget Dashboard'!$E1</definedName>
    <definedName name="is_total" localSheetId="3">'Budget Dashboard'!$G1</definedName>
    <definedName name="item" localSheetId="3">'Budget Dashboard'!$J1</definedName>
    <definedName name="OUT_BUDGET" localSheetId="3">'Budget Dashboard'!$AA1</definedName>
    <definedName name="out_percentage_completed" localSheetId="3">'Budget Dashboard'!$AB1</definedName>
    <definedName name="OUT_TRACKED" localSheetId="3">'Budget Dashboard'!$Z1</definedName>
    <definedName name="row_id" localSheetId="3">'Budget Dashboard'!$C1</definedName>
    <definedName name="Savings_header_row">ROW(Savings[[#Headers],[Savings]])</definedName>
    <definedName name="savings_max_row">MAX(ROW(Savings[]))</definedName>
    <definedName name="savings_min_row">MIN(ROW(Savings[]))</definedName>
    <definedName name="savings_rate_clculation_type">Settings!$E$23</definedName>
    <definedName name="savings_total">ROW('Budget Planning'!$C$42)</definedName>
    <definedName name="selected_period">Calculations!$E$21</definedName>
    <definedName name="selected_period_display">Calculations!$E$22</definedName>
    <definedName name="Selected_year">Calculations!$E$20</definedName>
    <definedName name="shift_late_income_starting_day">Settings!$E$19</definedName>
    <definedName name="shift_late_income_status">Settings!$E$17</definedName>
    <definedName name="sort_max_row" localSheetId="3">'Budget Dashboard'!$N1</definedName>
    <definedName name="sort_min_row" localSheetId="3">'Budget Dashboard'!$M1</definedName>
    <definedName name="starting_year">Settings!$E$8</definedName>
    <definedName name="tracked" localSheetId="3">'Budget Dashboard'!$K1</definedName>
    <definedName name="tracked_range" localSheetId="3">'Budget Dashboard'!$O1</definedName>
    <definedName name="tracked_rank" localSheetId="3">'Budget Dashboard'!$P1</definedName>
    <definedName name="type" localSheetId="3">'Budget Dashboard'!$I1</definedName>
  </definedNames>
  <calcPr calcId="191029"/>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12" i="4" l="1" a="1"/>
  <c r="E12" i="4" s="1"/>
  <c r="E8" i="4" a="1"/>
  <c r="E8" i="4" s="1"/>
  <c r="I60" i="4"/>
  <c r="I61" i="4"/>
  <c r="I62" i="4"/>
  <c r="I64" i="4"/>
  <c r="I65" i="4"/>
  <c r="I66" i="4"/>
  <c r="I68" i="4"/>
  <c r="I69" i="4"/>
  <c r="I70" i="4"/>
  <c r="I72" i="4"/>
  <c r="I73" i="4"/>
  <c r="I74" i="4"/>
  <c r="I76" i="4"/>
  <c r="I77" i="4"/>
  <c r="I78" i="4"/>
  <c r="I80" i="4"/>
  <c r="I81" i="4"/>
  <c r="I82" i="4"/>
  <c r="I84" i="4"/>
  <c r="I85" i="4"/>
  <c r="I86" i="4"/>
  <c r="I88" i="4"/>
  <c r="I89" i="4"/>
  <c r="I90" i="4"/>
  <c r="I92" i="4"/>
  <c r="I93" i="4"/>
  <c r="I94" i="4"/>
  <c r="I96" i="4"/>
  <c r="I97" i="4"/>
  <c r="I98" i="4"/>
  <c r="I100" i="4"/>
  <c r="I101" i="4"/>
  <c r="I102" i="4"/>
  <c r="I57" i="4"/>
  <c r="I58" i="4"/>
  <c r="I56" i="4"/>
  <c r="H60" i="4"/>
  <c r="H61" i="4"/>
  <c r="H62" i="4"/>
  <c r="H64" i="4"/>
  <c r="H65" i="4"/>
  <c r="H66" i="4"/>
  <c r="H68" i="4"/>
  <c r="H69" i="4"/>
  <c r="H70" i="4"/>
  <c r="H72" i="4"/>
  <c r="H73" i="4"/>
  <c r="H74" i="4"/>
  <c r="H76" i="4"/>
  <c r="H77" i="4"/>
  <c r="H78" i="4"/>
  <c r="H80" i="4"/>
  <c r="H81" i="4"/>
  <c r="H82" i="4"/>
  <c r="H84" i="4"/>
  <c r="H85" i="4"/>
  <c r="H86" i="4"/>
  <c r="H88" i="4"/>
  <c r="H89" i="4"/>
  <c r="H90" i="4"/>
  <c r="H92" i="4"/>
  <c r="H93" i="4"/>
  <c r="H94" i="4"/>
  <c r="H96" i="4"/>
  <c r="H97" i="4"/>
  <c r="H98" i="4"/>
  <c r="H100" i="4"/>
  <c r="H101" i="4"/>
  <c r="H102" i="4"/>
  <c r="H58" i="4"/>
  <c r="H57" i="4"/>
  <c r="H56" i="4"/>
  <c r="F84" i="4"/>
  <c r="F85" i="4"/>
  <c r="F86" i="4"/>
  <c r="F88" i="4"/>
  <c r="F89" i="4"/>
  <c r="F90" i="4"/>
  <c r="F92" i="4"/>
  <c r="F93" i="4"/>
  <c r="F94" i="4"/>
  <c r="F96" i="4"/>
  <c r="F97" i="4"/>
  <c r="F98" i="4"/>
  <c r="F100" i="4"/>
  <c r="F101" i="4"/>
  <c r="F102" i="4"/>
  <c r="F80" i="4"/>
  <c r="F81" i="4"/>
  <c r="F82" i="4"/>
  <c r="F76" i="4"/>
  <c r="F77" i="4"/>
  <c r="F78" i="4"/>
  <c r="F72" i="4"/>
  <c r="F73" i="4"/>
  <c r="F74" i="4"/>
  <c r="F68" i="4"/>
  <c r="F69" i="4"/>
  <c r="F70" i="4"/>
  <c r="F64" i="4"/>
  <c r="F65" i="4"/>
  <c r="F66" i="4"/>
  <c r="F62" i="4"/>
  <c r="F61" i="4"/>
  <c r="F60" i="4"/>
  <c r="N39" i="4" a="1"/>
  <c r="N39" i="4" s="1"/>
  <c r="M39" i="4" s="1" a="1"/>
  <c r="M39" i="4" s="1"/>
  <c r="N40" i="4" a="1"/>
  <c r="N40" i="4" s="1"/>
  <c r="M40" i="4" s="1" a="1"/>
  <c r="M40" i="4" s="1"/>
  <c r="F40" i="4" a="1"/>
  <c r="F40" i="4" s="1"/>
  <c r="E40" i="4" s="1" a="1"/>
  <c r="E40" i="4" s="1"/>
  <c r="AP34" i="5"/>
  <c r="AI34" i="5"/>
  <c r="AI21" i="5"/>
  <c r="G62" i="3" a="1"/>
  <c r="G62" i="3" s="1"/>
  <c r="H62" i="3"/>
  <c r="G61" i="3" a="1"/>
  <c r="G61" i="3" s="1"/>
  <c r="H61" i="3"/>
  <c r="G60" i="3" a="1"/>
  <c r="G60" i="3" s="1"/>
  <c r="H60" i="3"/>
  <c r="G59" i="3" a="1"/>
  <c r="G59" i="3" s="1"/>
  <c r="H59" i="3"/>
  <c r="G58" i="3" a="1"/>
  <c r="G58" i="3" s="1"/>
  <c r="H58" i="3"/>
  <c r="G57" i="3" a="1"/>
  <c r="G57" i="3" s="1"/>
  <c r="H57" i="3"/>
  <c r="G56" i="3" a="1"/>
  <c r="G56" i="3" s="1"/>
  <c r="H56" i="3"/>
  <c r="G55" i="3" a="1"/>
  <c r="G55" i="3" s="1"/>
  <c r="H55" i="3"/>
  <c r="G54" i="3" a="1"/>
  <c r="G54" i="3" s="1"/>
  <c r="H54" i="3"/>
  <c r="G53" i="3" a="1"/>
  <c r="G53" i="3" s="1"/>
  <c r="H53" i="3"/>
  <c r="G52" i="3" a="1"/>
  <c r="G52" i="3" s="1"/>
  <c r="H52" i="3"/>
  <c r="G51" i="3" a="1"/>
  <c r="G51" i="3" s="1"/>
  <c r="H51" i="3"/>
  <c r="G50" i="3" a="1"/>
  <c r="G50" i="3" s="1"/>
  <c r="H50" i="3"/>
  <c r="G49" i="3" a="1"/>
  <c r="G49" i="3" s="1"/>
  <c r="H49" i="3"/>
  <c r="G48" i="3" a="1"/>
  <c r="G48" i="3" s="1"/>
  <c r="H48" i="3"/>
  <c r="G47" i="3" a="1"/>
  <c r="G47" i="3" s="1"/>
  <c r="H47" i="3"/>
  <c r="G46" i="3" a="1"/>
  <c r="G46" i="3" s="1"/>
  <c r="H46" i="3"/>
  <c r="G45" i="3" a="1"/>
  <c r="G45" i="3" s="1"/>
  <c r="H45" i="3"/>
  <c r="G44" i="3" a="1"/>
  <c r="G44" i="3" s="1"/>
  <c r="H44" i="3"/>
  <c r="G43" i="3" a="1"/>
  <c r="G43" i="3" s="1"/>
  <c r="H43" i="3"/>
  <c r="G42" i="3" a="1"/>
  <c r="G42" i="3" s="1"/>
  <c r="H42" i="3"/>
  <c r="G41" i="3" a="1"/>
  <c r="G41" i="3" s="1"/>
  <c r="H41" i="3"/>
  <c r="G21" i="3" a="1"/>
  <c r="G21" i="3" s="1"/>
  <c r="G22" i="3" a="1"/>
  <c r="G22" i="3" s="1"/>
  <c r="G23" i="3" a="1"/>
  <c r="G23" i="3" s="1"/>
  <c r="G24" i="3" a="1"/>
  <c r="G24" i="3" s="1"/>
  <c r="G25" i="3" a="1"/>
  <c r="G25" i="3" s="1"/>
  <c r="G26" i="3" a="1"/>
  <c r="G26" i="3" s="1"/>
  <c r="G27" i="3" a="1"/>
  <c r="G27" i="3" s="1"/>
  <c r="G28" i="3" a="1"/>
  <c r="G28" i="3" s="1"/>
  <c r="G29" i="3" a="1"/>
  <c r="G29" i="3" s="1"/>
  <c r="G30" i="3" a="1"/>
  <c r="G30" i="3" s="1"/>
  <c r="G31" i="3" a="1"/>
  <c r="G31" i="3" s="1"/>
  <c r="G32" i="3" a="1"/>
  <c r="G32" i="3" s="1"/>
  <c r="G33" i="3" a="1"/>
  <c r="G33" i="3" s="1"/>
  <c r="G34" i="3" a="1"/>
  <c r="G34" i="3" s="1"/>
  <c r="G35" i="3" a="1"/>
  <c r="G35" i="3" s="1"/>
  <c r="G36" i="3" a="1"/>
  <c r="G36" i="3" s="1"/>
  <c r="G37" i="3" a="1"/>
  <c r="G37" i="3" s="1"/>
  <c r="G38" i="3" a="1"/>
  <c r="G38" i="3" s="1"/>
  <c r="G39" i="3" a="1"/>
  <c r="G39" i="3" s="1"/>
  <c r="G40" i="3" a="1"/>
  <c r="G40" i="3" s="1"/>
  <c r="H21" i="3"/>
  <c r="H22" i="3"/>
  <c r="H23" i="3"/>
  <c r="H24" i="3"/>
  <c r="H25" i="3"/>
  <c r="H26" i="3"/>
  <c r="H27" i="3"/>
  <c r="H28" i="3"/>
  <c r="H29" i="3"/>
  <c r="H30" i="3"/>
  <c r="H31" i="3"/>
  <c r="H32" i="3"/>
  <c r="H33" i="3"/>
  <c r="H34" i="3"/>
  <c r="H35" i="3"/>
  <c r="H36" i="3"/>
  <c r="H37" i="3"/>
  <c r="H38" i="3"/>
  <c r="H39" i="3"/>
  <c r="H40" i="3"/>
  <c r="G20" i="3" a="1"/>
  <c r="G20" i="3" s="1"/>
  <c r="H20" i="3"/>
  <c r="CI10" i="1"/>
  <c r="CI11" i="1"/>
  <c r="CI12" i="1"/>
  <c r="CI13" i="1"/>
  <c r="CI14" i="1"/>
  <c r="CI15" i="1"/>
  <c r="CI16" i="1"/>
  <c r="CI17" i="1"/>
  <c r="BW18" i="1" a="1"/>
  <c r="BW18" i="1" l="1"/>
  <c r="BX18" i="1" a="1"/>
  <c r="BX18" i="1" l="1"/>
  <c r="BY18" i="1" a="1"/>
  <c r="BY18" i="1" l="1"/>
  <c r="BZ18" i="1" a="1"/>
  <c r="BZ18" i="1" l="1"/>
  <c r="CA18" i="1" a="1"/>
  <c r="CA18" i="1" l="1"/>
  <c r="CB18" i="1" a="1"/>
  <c r="CB18" i="1" l="1"/>
  <c r="CC18" i="1" a="1"/>
  <c r="CC18" i="1" l="1"/>
  <c r="CD18" i="1" a="1"/>
  <c r="CD18" i="1" l="1"/>
  <c r="CE18" i="1" a="1"/>
  <c r="CE18" i="1" l="1"/>
  <c r="CF18" i="1" a="1"/>
  <c r="CF18" i="1" l="1"/>
  <c r="CG18" i="1" a="1"/>
  <c r="CG18" i="1" l="1"/>
  <c r="CH18" i="1" a="1"/>
  <c r="CH18" i="1" l="1"/>
  <c r="CI18" i="1" a="1"/>
  <c r="CI18" i="1" l="1"/>
  <c r="CI21" i="1"/>
  <c r="CI22" i="1"/>
  <c r="CI23" i="1"/>
  <c r="CI24" i="1"/>
  <c r="CI25" i="1"/>
  <c r="CI26" i="1"/>
  <c r="CI27" i="1"/>
  <c r="CI28" i="1"/>
  <c r="CI29" i="1"/>
  <c r="BW30" i="1" a="1"/>
  <c r="BW30" i="1" l="1"/>
  <c r="BX30" i="1" a="1"/>
  <c r="BX30" i="1" l="1"/>
  <c r="BY30" i="1" a="1"/>
  <c r="BY30" i="1" l="1"/>
  <c r="BZ30" i="1" a="1"/>
  <c r="BZ30" i="1" l="1"/>
  <c r="CA30" i="1" a="1"/>
  <c r="CA30" i="1" l="1"/>
  <c r="CB30" i="1" a="1"/>
  <c r="CB30" i="1" l="1"/>
  <c r="CC30" i="1" a="1"/>
  <c r="CC30" i="1" l="1"/>
  <c r="CD30" i="1" a="1"/>
  <c r="CD30" i="1" l="1"/>
  <c r="CE30" i="1" a="1"/>
  <c r="CE30" i="1" l="1"/>
  <c r="CF30" i="1" a="1"/>
  <c r="CF30" i="1" l="1"/>
  <c r="CG30" i="1" a="1"/>
  <c r="CG30" i="1" l="1"/>
  <c r="CH30" i="1" a="1"/>
  <c r="CH30" i="1" l="1"/>
  <c r="CI30" i="1" a="1"/>
  <c r="CI30" i="1" l="1"/>
  <c r="CI33" i="1"/>
  <c r="CI34" i="1"/>
  <c r="CI35" i="1"/>
  <c r="CW10" i="1"/>
  <c r="CW11" i="1"/>
  <c r="CW12" i="1"/>
  <c r="CW13" i="1"/>
  <c r="CW14" i="1"/>
  <c r="CW15" i="1"/>
  <c r="CW16" i="1"/>
  <c r="CW17" i="1"/>
  <c r="CK18" i="1" a="1"/>
  <c r="CK18" i="1" l="1"/>
  <c r="CL18" i="1" a="1"/>
  <c r="CL18" i="1" l="1"/>
  <c r="CM18" i="1" a="1"/>
  <c r="CM18" i="1" l="1"/>
  <c r="CN18" i="1" a="1"/>
  <c r="CN18" i="1" l="1"/>
  <c r="CO18" i="1" a="1"/>
  <c r="CO18" i="1" l="1"/>
  <c r="CP18" i="1" a="1"/>
  <c r="CP18" i="1" l="1"/>
  <c r="CQ18" i="1" a="1"/>
  <c r="CQ18" i="1" l="1"/>
  <c r="CR18" i="1" a="1"/>
  <c r="CR18" i="1" l="1"/>
  <c r="CS18" i="1" a="1"/>
  <c r="CS18" i="1" l="1"/>
  <c r="CT18" i="1" a="1"/>
  <c r="CT18" i="1" l="1"/>
  <c r="CU18" i="1" a="1"/>
  <c r="CU18" i="1" l="1"/>
  <c r="CV18" i="1" a="1"/>
  <c r="CV18" i="1" l="1"/>
  <c r="CW18" i="1" a="1"/>
  <c r="CW18" i="1" l="1"/>
  <c r="CW21" i="1"/>
  <c r="CW22" i="1"/>
  <c r="CW23" i="1"/>
  <c r="CW24" i="1"/>
  <c r="CW25" i="1"/>
  <c r="CW26" i="1"/>
  <c r="CW27" i="1"/>
  <c r="CW28" i="1"/>
  <c r="CW29" i="1"/>
  <c r="CK30" i="1" a="1"/>
  <c r="CK30" i="1" l="1"/>
  <c r="CL30" i="1" a="1"/>
  <c r="CL30" i="1" l="1"/>
  <c r="CM30" i="1" a="1"/>
  <c r="CM30" i="1" l="1"/>
  <c r="CN30" i="1" a="1"/>
  <c r="CN30" i="1" l="1"/>
  <c r="CO30" i="1" a="1"/>
  <c r="CO30" i="1" l="1"/>
  <c r="CP30" i="1" a="1"/>
  <c r="CP30" i="1" l="1"/>
  <c r="CQ30" i="1" a="1"/>
  <c r="CQ30" i="1" l="1"/>
  <c r="CR30" i="1" a="1"/>
  <c r="CR30" i="1" l="1"/>
  <c r="CS30" i="1" a="1"/>
  <c r="CS30" i="1" l="1"/>
  <c r="CT30" i="1" a="1"/>
  <c r="CT30" i="1" l="1"/>
  <c r="CU30" i="1" a="1"/>
  <c r="CU30" i="1" l="1"/>
  <c r="CV30" i="1" a="1"/>
  <c r="CV30" i="1" l="1"/>
  <c r="CW30" i="1" a="1"/>
  <c r="CW30" i="1" l="1"/>
  <c r="CW33" i="1"/>
  <c r="CW34" i="1"/>
  <c r="CW35" i="1"/>
  <c r="CW36" i="1"/>
  <c r="CW37" i="1"/>
  <c r="CW38" i="1"/>
  <c r="CW39" i="1"/>
  <c r="CW40" i="1"/>
  <c r="CW41" i="1"/>
  <c r="CK42" i="1" a="1"/>
  <c r="CK42" i="1" l="1"/>
  <c r="CK7" i="1" s="1"/>
  <c r="CK6" i="1" s="1"/>
  <c r="DK10" i="1"/>
  <c r="DY10" i="1"/>
  <c r="DK11" i="1"/>
  <c r="DY11" i="1"/>
  <c r="DK12" i="1"/>
  <c r="DY12" i="1"/>
  <c r="DK13" i="1"/>
  <c r="DY13" i="1"/>
  <c r="DK14" i="1"/>
  <c r="DY14" i="1"/>
  <c r="DK15" i="1"/>
  <c r="DY15" i="1"/>
  <c r="DK16" i="1"/>
  <c r="DY16" i="1"/>
  <c r="DK17" i="1"/>
  <c r="DY17" i="1"/>
  <c r="CZ18" i="1" a="1"/>
  <c r="CT42" i="1" a="1"/>
  <c r="CN42" i="1" a="1"/>
  <c r="BW42" i="1" a="1"/>
  <c r="CD42" i="1" a="1"/>
  <c r="CQ42" i="1" a="1"/>
  <c r="CG42" i="1" a="1"/>
  <c r="CM42" i="1" a="1"/>
  <c r="CF42" i="1" a="1"/>
  <c r="CI42" i="1" a="1"/>
  <c r="CO42" i="1" a="1"/>
  <c r="CP42" i="1" a="1"/>
  <c r="CY18" i="1" a="1"/>
  <c r="CE42" i="1" a="1"/>
  <c r="CC42" i="1" a="1"/>
  <c r="CL42" i="1" a="1"/>
  <c r="CV42" i="1" a="1"/>
  <c r="CR42" i="1" a="1"/>
  <c r="BY42" i="1" a="1"/>
  <c r="BX42" i="1" a="1"/>
  <c r="BZ42" i="1" a="1"/>
  <c r="CA42" i="1" a="1"/>
  <c r="CB42" i="1" a="1"/>
  <c r="CW42" i="1" a="1"/>
  <c r="CH42" i="1" a="1"/>
  <c r="CU42" i="1" a="1"/>
  <c r="CS42" i="1" a="1"/>
  <c r="CS42" i="1" l="1"/>
  <c r="CS7" i="1" s="1"/>
  <c r="CS6" i="1" s="1"/>
  <c r="CR42" i="1"/>
  <c r="CR7" i="1" s="1"/>
  <c r="CR6" i="1" s="1"/>
  <c r="CQ42" i="1"/>
  <c r="CQ7" i="1" s="1"/>
  <c r="CQ6" i="1" s="1"/>
  <c r="BX42" i="1"/>
  <c r="BX7" i="1" s="1"/>
  <c r="BX6" i="1" s="1"/>
  <c r="CE42" i="1"/>
  <c r="CE7" i="1" s="1"/>
  <c r="CE6" i="1" s="1"/>
  <c r="CP42" i="1"/>
  <c r="CP7" i="1" s="1"/>
  <c r="CP6" i="1" s="1"/>
  <c r="BW42" i="1"/>
  <c r="BW7" i="1" s="1"/>
  <c r="BW6" i="1" s="1"/>
  <c r="CO42" i="1"/>
  <c r="CO7" i="1" s="1"/>
  <c r="CO6" i="1" s="1"/>
  <c r="CW42" i="1"/>
  <c r="CW7" i="1" s="1"/>
  <c r="CW6" i="1" s="1"/>
  <c r="CC42" i="1"/>
  <c r="CC7" i="1" s="1"/>
  <c r="CC6" i="1" s="1"/>
  <c r="CN42" i="1"/>
  <c r="CN7" i="1" s="1"/>
  <c r="CN6" i="1" s="1"/>
  <c r="CG42" i="1"/>
  <c r="CG7" i="1" s="1"/>
  <c r="CG6" i="1" s="1"/>
  <c r="CV42" i="1"/>
  <c r="CV7" i="1" s="1"/>
  <c r="CV6" i="1" s="1"/>
  <c r="CH42" i="1"/>
  <c r="CH7" i="1" s="1"/>
  <c r="CH6" i="1" s="1"/>
  <c r="CD42" i="1"/>
  <c r="CD7" i="1" s="1"/>
  <c r="CD6" i="1" s="1"/>
  <c r="CM42" i="1"/>
  <c r="CM7" i="1" s="1"/>
  <c r="CM6" i="1" s="1"/>
  <c r="BZ42" i="1"/>
  <c r="BZ7" i="1" s="1"/>
  <c r="BZ6" i="1" s="1"/>
  <c r="CU42" i="1"/>
  <c r="CU7" i="1" s="1"/>
  <c r="CU6" i="1" s="1"/>
  <c r="CF42" i="1"/>
  <c r="CF7" i="1" s="1"/>
  <c r="CF6" i="1" s="1"/>
  <c r="CB42" i="1"/>
  <c r="CB7" i="1" s="1"/>
  <c r="CB6" i="1" s="1"/>
  <c r="CI42" i="1"/>
  <c r="CI7" i="1" s="1"/>
  <c r="CI6" i="1" s="1"/>
  <c r="CA42" i="1"/>
  <c r="CA7" i="1" s="1"/>
  <c r="CA6" i="1" s="1"/>
  <c r="CT42" i="1"/>
  <c r="CT7" i="1" s="1"/>
  <c r="CT6" i="1" s="1"/>
  <c r="CL42" i="1"/>
  <c r="CL7" i="1" s="1"/>
  <c r="CL6" i="1" s="1"/>
  <c r="BY42" i="1"/>
  <c r="BY7" i="1" s="1"/>
  <c r="BY6" i="1" s="1"/>
  <c r="CY18" i="1"/>
  <c r="CZ18" i="1"/>
  <c r="DA18" i="1" a="1"/>
  <c r="DA18" i="1" l="1"/>
  <c r="DB18" i="1" a="1"/>
  <c r="DB18" i="1" l="1"/>
  <c r="DC18" i="1" a="1"/>
  <c r="DC18" i="1" l="1"/>
  <c r="DD18" i="1" a="1"/>
  <c r="DD18" i="1" l="1"/>
  <c r="DE18" i="1" a="1"/>
  <c r="DE18" i="1" l="1"/>
  <c r="DF18" i="1" a="1"/>
  <c r="DF18" i="1" l="1"/>
  <c r="DG18" i="1" a="1"/>
  <c r="DG18" i="1" l="1"/>
  <c r="DH18" i="1" a="1"/>
  <c r="DH18" i="1" l="1"/>
  <c r="DI18" i="1" a="1"/>
  <c r="DI18" i="1" l="1"/>
  <c r="DJ18" i="1" a="1"/>
  <c r="DJ18" i="1" l="1"/>
  <c r="DK18" i="1" a="1"/>
  <c r="DK18" i="1" l="1"/>
  <c r="DM18" i="1" a="1"/>
  <c r="DM18" i="1" l="1"/>
  <c r="DN18" i="1" a="1"/>
  <c r="DN18" i="1" l="1"/>
  <c r="DO18" i="1" a="1"/>
  <c r="DO18" i="1" l="1"/>
  <c r="DP18" i="1" a="1"/>
  <c r="DP18" i="1" l="1"/>
  <c r="DQ18" i="1" a="1"/>
  <c r="DQ18" i="1" l="1"/>
  <c r="DR18" i="1" a="1"/>
  <c r="DR18" i="1" l="1"/>
  <c r="DS18" i="1" a="1"/>
  <c r="DS18" i="1" l="1"/>
  <c r="DT18" i="1" a="1"/>
  <c r="DT18" i="1" l="1"/>
  <c r="DU18" i="1" a="1"/>
  <c r="DU18" i="1" l="1"/>
  <c r="DV18" i="1" a="1"/>
  <c r="DV18" i="1" l="1"/>
  <c r="DW18" i="1" a="1"/>
  <c r="DW18" i="1" l="1"/>
  <c r="DX18" i="1" a="1"/>
  <c r="DX18" i="1" l="1"/>
  <c r="DY18" i="1" a="1"/>
  <c r="DY18" i="1" l="1"/>
  <c r="DK21" i="1"/>
  <c r="DY21" i="1"/>
  <c r="DK22" i="1"/>
  <c r="DY22" i="1"/>
  <c r="DK23" i="1"/>
  <c r="DY23" i="1"/>
  <c r="DK24" i="1"/>
  <c r="DY24" i="1"/>
  <c r="DK25" i="1"/>
  <c r="DY25" i="1"/>
  <c r="DK26" i="1"/>
  <c r="DY26" i="1"/>
  <c r="DK27" i="1"/>
  <c r="DY27" i="1"/>
  <c r="DK28" i="1"/>
  <c r="DY28" i="1"/>
  <c r="DK29" i="1"/>
  <c r="DY29" i="1"/>
  <c r="CY30" i="1" a="1"/>
  <c r="CY30" i="1" l="1"/>
  <c r="CZ30" i="1" a="1"/>
  <c r="CZ30" i="1" l="1"/>
  <c r="DA30" i="1" a="1"/>
  <c r="DA30" i="1" l="1"/>
  <c r="DB30" i="1" a="1"/>
  <c r="DB30" i="1" l="1"/>
  <c r="DC30" i="1" a="1"/>
  <c r="DC30" i="1" l="1"/>
  <c r="DD30" i="1" a="1"/>
  <c r="DD30" i="1" l="1"/>
  <c r="DE30" i="1" a="1"/>
  <c r="DE30" i="1" l="1"/>
  <c r="DF30" i="1" a="1"/>
  <c r="DF30" i="1" l="1"/>
  <c r="DG30" i="1" a="1"/>
  <c r="DG30" i="1" l="1"/>
  <c r="DH30" i="1" a="1"/>
  <c r="DH30" i="1" l="1"/>
  <c r="DI30" i="1" a="1"/>
  <c r="DI30" i="1" l="1"/>
  <c r="DJ30" i="1" a="1"/>
  <c r="DJ30" i="1" l="1"/>
  <c r="DK30" i="1" a="1"/>
  <c r="DK30" i="1" l="1"/>
  <c r="DM30" i="1" a="1"/>
  <c r="DM30" i="1" l="1"/>
  <c r="DN30" i="1" a="1"/>
  <c r="DN30" i="1" l="1"/>
  <c r="DO30" i="1" a="1"/>
  <c r="DO30" i="1" l="1"/>
  <c r="DP30" i="1" a="1"/>
  <c r="DP30" i="1" l="1"/>
  <c r="DQ30" i="1" a="1"/>
  <c r="DQ30" i="1" l="1"/>
  <c r="DR30" i="1" a="1"/>
  <c r="DR30" i="1" l="1"/>
  <c r="DS30" i="1" a="1"/>
  <c r="DS30" i="1" l="1"/>
  <c r="DT30" i="1" a="1"/>
  <c r="DT30" i="1" l="1"/>
  <c r="DU30" i="1" a="1"/>
  <c r="DU30" i="1" l="1"/>
  <c r="DV30" i="1" a="1"/>
  <c r="DV30" i="1" l="1"/>
  <c r="DW30" i="1" a="1"/>
  <c r="DW30" i="1" l="1"/>
  <c r="DX30" i="1" a="1"/>
  <c r="DX30" i="1" l="1"/>
  <c r="DY30" i="1" a="1"/>
  <c r="DY30" i="1" l="1"/>
  <c r="DK33" i="1"/>
  <c r="DY33" i="1"/>
  <c r="DK34" i="1"/>
  <c r="DY34" i="1"/>
  <c r="DK35" i="1"/>
  <c r="DY35" i="1"/>
  <c r="DK36" i="1"/>
  <c r="DY36" i="1"/>
  <c r="DK37" i="1"/>
  <c r="DY37" i="1"/>
  <c r="DK38" i="1"/>
  <c r="DY38" i="1"/>
  <c r="DK39" i="1"/>
  <c r="DY39" i="1"/>
  <c r="DK40" i="1"/>
  <c r="DY40" i="1"/>
  <c r="DK41" i="1"/>
  <c r="DY41" i="1"/>
  <c r="CY42" i="1" a="1"/>
  <c r="CY42" i="1" l="1"/>
  <c r="CY7" i="1" s="1"/>
  <c r="CY6" i="1" s="1"/>
  <c r="CI41" i="1"/>
  <c r="CI40" i="1"/>
  <c r="CI39" i="1"/>
  <c r="CI38" i="1"/>
  <c r="CI37" i="1"/>
  <c r="CI36" i="1"/>
  <c r="G19" i="3" a="1"/>
  <c r="G19" i="3" s="1"/>
  <c r="H19" i="3"/>
  <c r="G18" i="3" a="1"/>
  <c r="G18" i="3" s="1"/>
  <c r="H18" i="3"/>
  <c r="G17" i="3" a="1"/>
  <c r="G17" i="3" s="1"/>
  <c r="H17" i="3"/>
  <c r="G16" i="3" a="1"/>
  <c r="G16" i="3" s="1"/>
  <c r="H16" i="3"/>
  <c r="E13" i="5" a="1"/>
  <c r="E13" i="5" s="1"/>
  <c r="C13" i="5" a="1"/>
  <c r="C13" i="5" s="1"/>
  <c r="G13" i="5" s="1" a="1"/>
  <c r="G13" i="5" s="1"/>
  <c r="E21" i="4" a="1"/>
  <c r="E21" i="4" s="1"/>
  <c r="E20" i="4" a="1"/>
  <c r="E20" i="4" s="1"/>
  <c r="C9" i="6"/>
  <c r="C10" i="6" s="1"/>
  <c r="C11" i="6" s="1"/>
  <c r="C12" i="6" s="1"/>
  <c r="C13" i="6" s="1"/>
  <c r="C14" i="6" s="1"/>
  <c r="C15" i="6" s="1"/>
  <c r="E11" i="4"/>
  <c r="E9" i="4"/>
  <c r="H12" i="3"/>
  <c r="H13" i="3"/>
  <c r="H14" i="3"/>
  <c r="H15" i="3"/>
  <c r="G12" i="3" a="1"/>
  <c r="G12" i="3" s="1"/>
  <c r="G13" i="3" a="1"/>
  <c r="G13" i="3" s="1"/>
  <c r="G14" i="3" a="1"/>
  <c r="G14" i="3" s="1"/>
  <c r="G15" i="3" a="1"/>
  <c r="G15" i="3" s="1"/>
  <c r="BU41" i="1"/>
  <c r="BU40" i="1"/>
  <c r="BU39" i="1"/>
  <c r="BU38" i="1"/>
  <c r="BU37" i="1"/>
  <c r="BU36" i="1"/>
  <c r="BU35" i="1"/>
  <c r="BU34" i="1"/>
  <c r="BU33" i="1"/>
  <c r="BU29" i="1"/>
  <c r="BU28" i="1"/>
  <c r="BU27" i="1"/>
  <c r="BU26" i="1"/>
  <c r="BU25" i="1"/>
  <c r="BU24" i="1"/>
  <c r="BU23" i="1"/>
  <c r="BU22" i="1"/>
  <c r="BU21" i="1"/>
  <c r="BU17" i="1"/>
  <c r="BU16" i="1"/>
  <c r="BU15" i="1"/>
  <c r="BU14" i="1"/>
  <c r="BU13" i="1"/>
  <c r="BU12" i="1"/>
  <c r="BU11" i="1"/>
  <c r="BU10" i="1"/>
  <c r="BG41" i="1"/>
  <c r="BG40" i="1"/>
  <c r="BG39" i="1"/>
  <c r="BG38" i="1"/>
  <c r="BG37" i="1"/>
  <c r="BG36" i="1"/>
  <c r="BG35" i="1"/>
  <c r="BG34" i="1"/>
  <c r="BG33" i="1"/>
  <c r="BG29" i="1"/>
  <c r="BG28" i="1"/>
  <c r="BG27" i="1"/>
  <c r="BG26" i="1"/>
  <c r="BG25" i="1"/>
  <c r="BG24" i="1"/>
  <c r="BG23" i="1"/>
  <c r="BG22" i="1"/>
  <c r="BG21" i="1"/>
  <c r="BG17" i="1"/>
  <c r="BG16" i="1"/>
  <c r="BG15" i="1"/>
  <c r="BG14" i="1"/>
  <c r="BG13" i="1"/>
  <c r="BG12" i="1"/>
  <c r="BG11" i="1"/>
  <c r="BG10" i="1"/>
  <c r="AS41" i="1"/>
  <c r="AS40" i="1"/>
  <c r="AS39" i="1"/>
  <c r="AS38" i="1"/>
  <c r="AS37" i="1"/>
  <c r="AS36" i="1"/>
  <c r="AS35" i="1"/>
  <c r="AS34" i="1"/>
  <c r="AS33" i="1"/>
  <c r="AS29" i="1"/>
  <c r="AS28" i="1"/>
  <c r="AS27" i="1"/>
  <c r="AS26" i="1"/>
  <c r="AS25" i="1"/>
  <c r="AS24" i="1"/>
  <c r="AS23" i="1"/>
  <c r="AS22" i="1"/>
  <c r="AS21" i="1"/>
  <c r="AS17" i="1"/>
  <c r="AS16" i="1"/>
  <c r="AS15" i="1"/>
  <c r="AS14" i="1"/>
  <c r="AS13" i="1"/>
  <c r="AS12" i="1"/>
  <c r="AS11" i="1"/>
  <c r="AS10" i="1"/>
  <c r="AE41" i="1"/>
  <c r="AE40" i="1"/>
  <c r="AE39" i="1"/>
  <c r="AE38" i="1"/>
  <c r="AE37" i="1"/>
  <c r="AE36" i="1"/>
  <c r="AE35" i="1"/>
  <c r="AE34" i="1"/>
  <c r="AE33" i="1"/>
  <c r="AE29" i="1"/>
  <c r="AE28" i="1"/>
  <c r="AE27" i="1"/>
  <c r="AE26" i="1"/>
  <c r="AE25" i="1"/>
  <c r="AE24" i="1"/>
  <c r="AE23" i="1"/>
  <c r="AE22" i="1"/>
  <c r="AE21" i="1"/>
  <c r="AE17" i="1"/>
  <c r="AE16" i="1"/>
  <c r="AE15" i="1"/>
  <c r="AE14" i="1"/>
  <c r="AE13" i="1"/>
  <c r="AE12" i="1"/>
  <c r="AE11" i="1"/>
  <c r="AE10" i="1"/>
  <c r="Q41" i="1"/>
  <c r="Q40" i="1"/>
  <c r="Q39" i="1"/>
  <c r="Q38" i="1"/>
  <c r="Q37" i="1"/>
  <c r="Q36" i="1"/>
  <c r="Q35" i="1"/>
  <c r="Q34" i="1"/>
  <c r="Q33" i="1"/>
  <c r="Q22" i="1"/>
  <c r="Q23" i="1"/>
  <c r="Q24" i="1"/>
  <c r="Q25" i="1"/>
  <c r="Q26" i="1"/>
  <c r="Q27" i="1"/>
  <c r="Q28" i="1"/>
  <c r="Q29" i="1"/>
  <c r="Q21" i="1"/>
  <c r="DB42" i="1" a="1"/>
  <c r="BA18" i="1" a="1"/>
  <c r="BC30" i="1" a="1"/>
  <c r="DN42" i="1" a="1"/>
  <c r="BN18" i="1" a="1"/>
  <c r="AU30" i="1" a="1"/>
  <c r="DU42" i="1" a="1"/>
  <c r="AH42" i="1" a="1"/>
  <c r="AC42" i="1" a="1"/>
  <c r="BR42" i="1" a="1"/>
  <c r="AY18" i="1" a="1"/>
  <c r="DE42" i="1" a="1"/>
  <c r="AH18" i="1" a="1"/>
  <c r="AN18" i="1" a="1"/>
  <c r="BI42" i="1" a="1"/>
  <c r="BU18" i="1" a="1"/>
  <c r="AG18" i="1" a="1"/>
  <c r="T30" i="1" a="1"/>
  <c r="DT42" i="1" a="1"/>
  <c r="BN42" i="1" a="1"/>
  <c r="K42" i="1" a="1"/>
  <c r="BS30" i="1" a="1"/>
  <c r="BD42" i="1" a="1"/>
  <c r="AL42" i="1" a="1"/>
  <c r="AQ42" i="1" a="1"/>
  <c r="AO42" i="1" a="1"/>
  <c r="AL18" i="1" a="1"/>
  <c r="BL42" i="1" a="1"/>
  <c r="DS42" i="1" a="1"/>
  <c r="AQ18" i="1" a="1"/>
  <c r="BE42" i="1" a="1"/>
  <c r="Y30" i="1" a="1"/>
  <c r="Y18" i="1" a="1"/>
  <c r="BC42" i="1" a="1"/>
  <c r="BL30" i="1" a="1"/>
  <c r="AR42" i="1" a="1"/>
  <c r="S42" i="1" a="1"/>
  <c r="BM30" i="1" a="1"/>
  <c r="BQ18" i="1" a="1"/>
  <c r="AJ18" i="1" a="1"/>
  <c r="AG30" i="1" a="1"/>
  <c r="DH42" i="1" a="1"/>
  <c r="AV30" i="1" a="1"/>
  <c r="DR42" i="1" a="1"/>
  <c r="BN30" i="1" a="1"/>
  <c r="AM42" i="1" a="1"/>
  <c r="BG18" i="1" a="1"/>
  <c r="DX42" i="1" a="1"/>
  <c r="AI42" i="1" a="1"/>
  <c r="AW30" i="1" a="1"/>
  <c r="AB18" i="1" a="1"/>
  <c r="DA42" i="1" a="1"/>
  <c r="AJ42" i="1" a="1"/>
  <c r="DG42" i="1" a="1"/>
  <c r="AM18" i="1" a="1"/>
  <c r="BT30" i="1" a="1"/>
  <c r="BM42" i="1" a="1"/>
  <c r="AI30" i="1" a="1"/>
  <c r="AR18" i="1" a="1"/>
  <c r="O42" i="1" a="1"/>
  <c r="BB30" i="1" a="1"/>
  <c r="BQ30" i="1" a="1"/>
  <c r="AN30" i="1" a="1"/>
  <c r="AN42" i="1" a="1"/>
  <c r="BG42" i="1" a="1"/>
  <c r="AW18" i="1" a="1"/>
  <c r="AW42" i="1" a="1"/>
  <c r="BA30" i="1" a="1"/>
  <c r="Y42" i="1" a="1"/>
  <c r="BO18" i="1" a="1"/>
  <c r="AA30" i="1" a="1"/>
  <c r="P42" i="1" a="1"/>
  <c r="BR18" i="1" a="1"/>
  <c r="DV42" i="1" a="1"/>
  <c r="BP42" i="1" a="1"/>
  <c r="AL30" i="1" a="1"/>
  <c r="F42" i="1" a="1"/>
  <c r="AO18" i="1" a="1"/>
  <c r="AH30" i="1" a="1"/>
  <c r="M42" i="1" a="1"/>
  <c r="BE30" i="1" a="1"/>
  <c r="BO30" i="1" a="1"/>
  <c r="W18" i="1" a="1"/>
  <c r="AO30" i="1" a="1"/>
  <c r="X42" i="1" a="1"/>
  <c r="BI30" i="1" a="1"/>
  <c r="DF42" i="1" a="1"/>
  <c r="BJ30" i="1" a="1"/>
  <c r="V42" i="1" a="1"/>
  <c r="DY42" i="1" a="1"/>
  <c r="BQ42" i="1" a="1"/>
  <c r="BJ42" i="1" a="1"/>
  <c r="BS42" i="1" a="1"/>
  <c r="AP18" i="1" a="1"/>
  <c r="AZ30" i="1" a="1"/>
  <c r="BT18" i="1" a="1"/>
  <c r="CZ42" i="1" a="1"/>
  <c r="S30" i="1" a="1"/>
  <c r="W42" i="1" a="1"/>
  <c r="Z30" i="1" a="1"/>
  <c r="BB42" i="1" a="1"/>
  <c r="AX30" i="1" a="1"/>
  <c r="DP42" i="1" a="1"/>
  <c r="AE30" i="1" a="1"/>
  <c r="AU18" i="1" a="1"/>
  <c r="BL18" i="1" a="1"/>
  <c r="BD18" i="1" a="1"/>
  <c r="AD30" i="1" a="1"/>
  <c r="T18" i="1" a="1"/>
  <c r="AX42" i="1" a="1"/>
  <c r="AV42" i="1" a="1"/>
  <c r="BI18" i="1" a="1"/>
  <c r="AG42" i="1" a="1"/>
  <c r="S18" i="1" a="1"/>
  <c r="U42" i="1" a="1"/>
  <c r="BK18" i="1" a="1"/>
  <c r="AS30" i="1" a="1"/>
  <c r="BF30" i="1" a="1"/>
  <c r="DC42" i="1" a="1"/>
  <c r="I42" i="1" a="1"/>
  <c r="AX18" i="1" a="1"/>
  <c r="AM30" i="1" a="1"/>
  <c r="T42" i="1" a="1"/>
  <c r="DJ42" i="1" a="1"/>
  <c r="AC18" i="1" a="1"/>
  <c r="BA42" i="1" a="1"/>
  <c r="V18" i="1" a="1"/>
  <c r="BG30" i="1" a="1"/>
  <c r="BM18" i="1" a="1"/>
  <c r="E42" i="1" a="1"/>
  <c r="G42" i="1" a="1"/>
  <c r="AE42" i="1" a="1"/>
  <c r="AD18" i="1" a="1"/>
  <c r="AE18" i="1" a="1"/>
  <c r="AK42" i="1" a="1"/>
  <c r="H42" i="1" a="1"/>
  <c r="U18" i="1" a="1"/>
  <c r="DW42" i="1" a="1"/>
  <c r="BD30" i="1" a="1"/>
  <c r="BE18" i="1" a="1"/>
  <c r="BC18" i="1" a="1"/>
  <c r="DI42" i="1" a="1"/>
  <c r="Z18" i="1" a="1"/>
  <c r="AC30" i="1" a="1"/>
  <c r="AU42" i="1" a="1"/>
  <c r="AS18" i="1" a="1"/>
  <c r="BU42" i="1" a="1"/>
  <c r="AJ30" i="1" a="1"/>
  <c r="AA42" i="1" a="1"/>
  <c r="AA18" i="1" a="1"/>
  <c r="DK42" i="1" a="1"/>
  <c r="DD42" i="1" a="1"/>
  <c r="AB42" i="1" a="1"/>
  <c r="AS42" i="1" a="1"/>
  <c r="BS18" i="1" a="1"/>
  <c r="AV18" i="1" a="1"/>
  <c r="AI18" i="1" a="1"/>
  <c r="X30" i="1" a="1"/>
  <c r="Z42" i="1" a="1"/>
  <c r="V30" i="1" a="1"/>
  <c r="BJ18" i="1" a="1"/>
  <c r="E30" i="1" a="1"/>
  <c r="BB18" i="1" a="1"/>
  <c r="AQ30" i="1" a="1"/>
  <c r="BR30" i="1" a="1"/>
  <c r="AP42" i="1" a="1"/>
  <c r="AK30" i="1" a="1"/>
  <c r="BP30" i="1" a="1"/>
  <c r="AY42" i="1" a="1"/>
  <c r="Q42" i="1" a="1"/>
  <c r="AP30" i="1" a="1"/>
  <c r="W30" i="1" a="1"/>
  <c r="AD42" i="1" a="1"/>
  <c r="X18" i="1" a="1"/>
  <c r="BU30" i="1" a="1"/>
  <c r="DQ42" i="1" a="1"/>
  <c r="AK18" i="1" a="1"/>
  <c r="BF42" i="1" a="1"/>
  <c r="DM42" i="1" a="1"/>
  <c r="AR30" i="1" a="1"/>
  <c r="J42" i="1" a="1"/>
  <c r="BP18" i="1" a="1"/>
  <c r="BO42" i="1" a="1"/>
  <c r="AZ18" i="1" a="1"/>
  <c r="L42" i="1" a="1"/>
  <c r="BK42" i="1" a="1"/>
  <c r="DO42" i="1" a="1"/>
  <c r="AY30" i="1" a="1"/>
  <c r="AZ42" i="1" a="1"/>
  <c r="AB30" i="1" a="1"/>
  <c r="N42" i="1" a="1"/>
  <c r="U30" i="1" a="1"/>
  <c r="BF18" i="1" a="1"/>
  <c r="BK30" i="1" a="1"/>
  <c r="BT42" i="1" a="1"/>
  <c r="E24" i="4" l="1" a="1"/>
  <c r="E24" i="4" s="1"/>
  <c r="E23" i="4"/>
  <c r="J78" i="4" a="1"/>
  <c r="J78" i="4" s="1"/>
  <c r="J80" i="4" a="1"/>
  <c r="J80" i="4" s="1"/>
  <c r="J101" i="4" a="1"/>
  <c r="J101" i="4" s="1"/>
  <c r="J60" i="4" a="1"/>
  <c r="J60" i="4" s="1"/>
  <c r="J81" i="4" a="1"/>
  <c r="J81" i="4" s="1"/>
  <c r="J61" i="4" a="1"/>
  <c r="J61" i="4" s="1"/>
  <c r="J82" i="4" a="1"/>
  <c r="J82" i="4" s="1"/>
  <c r="J62" i="4" a="1"/>
  <c r="J62" i="4" s="1"/>
  <c r="J84" i="4" a="1"/>
  <c r="J84" i="4" s="1"/>
  <c r="J64" i="4" a="1"/>
  <c r="J64" i="4" s="1"/>
  <c r="J85" i="4" a="1"/>
  <c r="J85" i="4" s="1"/>
  <c r="J65" i="4" a="1"/>
  <c r="J65" i="4" s="1"/>
  <c r="J86" i="4" a="1"/>
  <c r="J86" i="4" s="1"/>
  <c r="J89" i="4" a="1"/>
  <c r="J89" i="4" s="1"/>
  <c r="J66" i="4" a="1"/>
  <c r="J66" i="4" s="1"/>
  <c r="J88" i="4" a="1"/>
  <c r="J88" i="4" s="1"/>
  <c r="J68" i="4" a="1"/>
  <c r="J68" i="4" s="1"/>
  <c r="J69" i="4" a="1"/>
  <c r="J69" i="4" s="1"/>
  <c r="J90" i="4" a="1"/>
  <c r="J90" i="4" s="1"/>
  <c r="J70" i="4" a="1"/>
  <c r="J70" i="4" s="1"/>
  <c r="J92" i="4" a="1"/>
  <c r="J92" i="4" s="1"/>
  <c r="D56" i="4"/>
  <c r="J72" i="4" a="1"/>
  <c r="J72" i="4" s="1"/>
  <c r="J93" i="4" a="1"/>
  <c r="J93" i="4" s="1"/>
  <c r="J102" i="4" a="1"/>
  <c r="J102" i="4" s="1"/>
  <c r="J73" i="4" a="1"/>
  <c r="J73" i="4" s="1"/>
  <c r="J94" i="4" a="1"/>
  <c r="J94" i="4" s="1"/>
  <c r="J74" i="4" a="1"/>
  <c r="J74" i="4" s="1"/>
  <c r="J96" i="4" a="1"/>
  <c r="J96" i="4" s="1"/>
  <c r="J76" i="4" a="1"/>
  <c r="J76" i="4" s="1"/>
  <c r="J97" i="4" a="1"/>
  <c r="J97" i="4" s="1"/>
  <c r="J100" i="4" a="1"/>
  <c r="J100" i="4" s="1"/>
  <c r="J77" i="4" a="1"/>
  <c r="J77" i="4" s="1"/>
  <c r="J98" i="4" a="1"/>
  <c r="J98" i="4" s="1"/>
  <c r="G60" i="4"/>
  <c r="G81" i="4"/>
  <c r="G102" i="4"/>
  <c r="G82" i="4"/>
  <c r="G61" i="4"/>
  <c r="G62" i="4"/>
  <c r="G84" i="4"/>
  <c r="G64" i="4"/>
  <c r="G85" i="4"/>
  <c r="G65" i="4"/>
  <c r="G86" i="4"/>
  <c r="G94" i="4"/>
  <c r="G66" i="4"/>
  <c r="G88" i="4"/>
  <c r="G100" i="4"/>
  <c r="G68" i="4"/>
  <c r="G89" i="4"/>
  <c r="G69" i="4"/>
  <c r="G90" i="4"/>
  <c r="G101" i="4"/>
  <c r="G70" i="4"/>
  <c r="G92" i="4"/>
  <c r="G72" i="4"/>
  <c r="G93" i="4"/>
  <c r="G73" i="4"/>
  <c r="G74" i="4"/>
  <c r="G96" i="4"/>
  <c r="G76" i="4"/>
  <c r="G97" i="4"/>
  <c r="G77" i="4"/>
  <c r="G98" i="4"/>
  <c r="G78" i="4"/>
  <c r="G80" i="4"/>
  <c r="E10" i="4"/>
  <c r="DX42" i="1"/>
  <c r="DX7" i="1" s="1"/>
  <c r="DX6" i="1" s="1"/>
  <c r="DP42" i="1"/>
  <c r="DP7" i="1" s="1"/>
  <c r="DP6" i="1" s="1"/>
  <c r="DG42" i="1"/>
  <c r="DG7" i="1" s="1"/>
  <c r="DG6" i="1" s="1"/>
  <c r="DW42" i="1"/>
  <c r="DW7" i="1" s="1"/>
  <c r="DW6" i="1" s="1"/>
  <c r="DV42" i="1"/>
  <c r="DV7" i="1" s="1"/>
  <c r="DV6" i="1" s="1"/>
  <c r="DN42" i="1"/>
  <c r="DN7" i="1" s="1"/>
  <c r="DN6" i="1" s="1"/>
  <c r="DE42" i="1"/>
  <c r="DE7" i="1" s="1"/>
  <c r="DE6" i="1" s="1"/>
  <c r="DF42" i="1"/>
  <c r="DF7" i="1" s="1"/>
  <c r="DF6" i="1" s="1"/>
  <c r="DO42" i="1"/>
  <c r="DO7" i="1" s="1"/>
  <c r="DO6" i="1" s="1"/>
  <c r="DU42" i="1"/>
  <c r="DU7" i="1" s="1"/>
  <c r="DU6" i="1" s="1"/>
  <c r="DM42" i="1"/>
  <c r="DM7" i="1" s="1"/>
  <c r="DM6" i="1" s="1"/>
  <c r="DD42" i="1"/>
  <c r="DD7" i="1" s="1"/>
  <c r="DD6" i="1" s="1"/>
  <c r="DT42" i="1"/>
  <c r="DT7" i="1" s="1"/>
  <c r="DT6" i="1" s="1"/>
  <c r="DK42" i="1"/>
  <c r="DK7" i="1" s="1"/>
  <c r="DK6" i="1" s="1"/>
  <c r="DC42" i="1"/>
  <c r="DC7" i="1" s="1"/>
  <c r="DC6" i="1" s="1"/>
  <c r="DS42" i="1"/>
  <c r="DS7" i="1" s="1"/>
  <c r="DS6" i="1" s="1"/>
  <c r="DJ42" i="1"/>
  <c r="DJ7" i="1" s="1"/>
  <c r="DJ6" i="1" s="1"/>
  <c r="DB42" i="1"/>
  <c r="DB7" i="1" s="1"/>
  <c r="DB6" i="1" s="1"/>
  <c r="DR42" i="1"/>
  <c r="DR7" i="1" s="1"/>
  <c r="DR6" i="1" s="1"/>
  <c r="DI42" i="1"/>
  <c r="DI7" i="1" s="1"/>
  <c r="DI6" i="1" s="1"/>
  <c r="DA42" i="1"/>
  <c r="DA7" i="1" s="1"/>
  <c r="DA6" i="1" s="1"/>
  <c r="DY42" i="1"/>
  <c r="DY7" i="1" s="1"/>
  <c r="DY6" i="1" s="1"/>
  <c r="DQ42" i="1"/>
  <c r="DQ7" i="1" s="1"/>
  <c r="DQ6" i="1" s="1"/>
  <c r="DH42" i="1"/>
  <c r="DH7" i="1" s="1"/>
  <c r="DH6" i="1" s="1"/>
  <c r="CZ42" i="1"/>
  <c r="CZ7" i="1" s="1"/>
  <c r="CZ6" i="1" s="1"/>
  <c r="D13" i="5"/>
  <c r="I13" i="5" s="1" a="1"/>
  <c r="I13" i="5" s="1"/>
  <c r="C14" i="5" a="1"/>
  <c r="C14" i="5" s="1"/>
  <c r="J14" i="5" s="1" a="1"/>
  <c r="J14" i="5" s="1"/>
  <c r="J13" i="5" a="1"/>
  <c r="J13" i="5" s="1"/>
  <c r="H13" i="5"/>
  <c r="E13" i="4"/>
  <c r="E14" i="4" s="1"/>
  <c r="E22" i="4"/>
  <c r="BO18" i="1"/>
  <c r="BI18" i="1"/>
  <c r="BQ18" i="1"/>
  <c r="BJ18" i="1"/>
  <c r="BR18" i="1"/>
  <c r="BP30" i="1"/>
  <c r="BN42" i="1"/>
  <c r="BI30" i="1"/>
  <c r="BP42" i="1"/>
  <c r="BR30" i="1"/>
  <c r="BS18" i="1"/>
  <c r="BL18" i="1"/>
  <c r="BM18" i="1"/>
  <c r="BU18" i="1"/>
  <c r="BS30" i="1"/>
  <c r="BI42" i="1"/>
  <c r="BQ42" i="1"/>
  <c r="BQ30" i="1"/>
  <c r="BK30" i="1"/>
  <c r="BO42" i="1"/>
  <c r="BT18" i="1"/>
  <c r="BN18" i="1"/>
  <c r="BL30" i="1"/>
  <c r="BT30" i="1"/>
  <c r="BJ42" i="1"/>
  <c r="BR42" i="1"/>
  <c r="BK18" i="1"/>
  <c r="BJ30" i="1"/>
  <c r="BM30" i="1"/>
  <c r="BS42" i="1"/>
  <c r="BU30" i="1"/>
  <c r="BK42" i="1"/>
  <c r="BN30" i="1"/>
  <c r="BL42" i="1"/>
  <c r="BT42" i="1"/>
  <c r="BP18" i="1"/>
  <c r="BO30" i="1"/>
  <c r="BM42" i="1"/>
  <c r="BU42" i="1"/>
  <c r="BE18" i="1"/>
  <c r="AU30" i="1"/>
  <c r="BA42" i="1"/>
  <c r="BC30" i="1"/>
  <c r="BB30" i="1"/>
  <c r="AW18" i="1"/>
  <c r="AX18" i="1"/>
  <c r="BF18" i="1"/>
  <c r="BD30" i="1"/>
  <c r="BB42" i="1"/>
  <c r="AV30" i="1"/>
  <c r="BG18" i="1"/>
  <c r="BE30" i="1"/>
  <c r="BC42" i="1"/>
  <c r="BD18" i="1"/>
  <c r="AW30" i="1"/>
  <c r="AU42" i="1"/>
  <c r="AZ18" i="1"/>
  <c r="BF30" i="1"/>
  <c r="BD42" i="1"/>
  <c r="AX30" i="1"/>
  <c r="AV42" i="1"/>
  <c r="BA18" i="1"/>
  <c r="AY30" i="1"/>
  <c r="AW42" i="1"/>
  <c r="BE42" i="1"/>
  <c r="BG30" i="1"/>
  <c r="AY18" i="1"/>
  <c r="BB18" i="1"/>
  <c r="AZ30" i="1"/>
  <c r="BF42" i="1"/>
  <c r="AV18" i="1"/>
  <c r="AX42" i="1"/>
  <c r="BC18" i="1"/>
  <c r="BA30" i="1"/>
  <c r="BG42" i="1"/>
  <c r="AZ42" i="1"/>
  <c r="AU18" i="1"/>
  <c r="AY42" i="1"/>
  <c r="AH18" i="1"/>
  <c r="AP18" i="1"/>
  <c r="AN30" i="1"/>
  <c r="AL42" i="1"/>
  <c r="AG30" i="1"/>
  <c r="AM42" i="1"/>
  <c r="AO30" i="1"/>
  <c r="AJ18" i="1"/>
  <c r="AR18" i="1"/>
  <c r="AP30" i="1"/>
  <c r="AN42" i="1"/>
  <c r="AH30" i="1"/>
  <c r="AO42" i="1"/>
  <c r="AI18" i="1"/>
  <c r="AS18" i="1"/>
  <c r="AI30" i="1"/>
  <c r="AQ30" i="1"/>
  <c r="AG42" i="1"/>
  <c r="AL18" i="1"/>
  <c r="AJ30" i="1"/>
  <c r="AH42" i="1"/>
  <c r="AP42" i="1"/>
  <c r="AQ18" i="1"/>
  <c r="AR30" i="1"/>
  <c r="AM18" i="1"/>
  <c r="AS30" i="1"/>
  <c r="AQ42" i="1"/>
  <c r="AI42" i="1"/>
  <c r="AL30" i="1"/>
  <c r="AJ42" i="1"/>
  <c r="AR42" i="1"/>
  <c r="AN18" i="1"/>
  <c r="AK18" i="1"/>
  <c r="AK30" i="1"/>
  <c r="AG18" i="1"/>
  <c r="AO18" i="1"/>
  <c r="AK42" i="1"/>
  <c r="AS42" i="1"/>
  <c r="AM30" i="1"/>
  <c r="AA18" i="1"/>
  <c r="Y30" i="1"/>
  <c r="T18" i="1"/>
  <c r="AB18" i="1"/>
  <c r="Z30" i="1"/>
  <c r="X42" i="1"/>
  <c r="Y42" i="1"/>
  <c r="AC18" i="1"/>
  <c r="S30" i="1"/>
  <c r="V18" i="1"/>
  <c r="AD18" i="1"/>
  <c r="T30" i="1"/>
  <c r="AB30" i="1"/>
  <c r="Z42" i="1"/>
  <c r="U18" i="1"/>
  <c r="AA42" i="1"/>
  <c r="S18" i="1"/>
  <c r="AA30" i="1"/>
  <c r="W18" i="1"/>
  <c r="AE18" i="1"/>
  <c r="U30" i="1"/>
  <c r="AC30" i="1"/>
  <c r="S42" i="1"/>
  <c r="AD30" i="1"/>
  <c r="AB42" i="1"/>
  <c r="V30" i="1"/>
  <c r="T42" i="1"/>
  <c r="AC42" i="1"/>
  <c r="U42" i="1"/>
  <c r="V42" i="1"/>
  <c r="X18" i="1"/>
  <c r="Y18" i="1"/>
  <c r="W30" i="1"/>
  <c r="AE30" i="1"/>
  <c r="Z18" i="1"/>
  <c r="X30" i="1"/>
  <c r="AD42" i="1"/>
  <c r="AE42" i="1"/>
  <c r="W42" i="1"/>
  <c r="L42" i="1"/>
  <c r="K42" i="1"/>
  <c r="M42" i="1"/>
  <c r="J42" i="1"/>
  <c r="I42" i="1"/>
  <c r="Q42" i="1"/>
  <c r="P42" i="1"/>
  <c r="H42" i="1"/>
  <c r="O42" i="1"/>
  <c r="G42" i="1"/>
  <c r="N42" i="1"/>
  <c r="F42" i="1"/>
  <c r="E42" i="1"/>
  <c r="E30" i="1"/>
  <c r="F30" i="1" a="1"/>
  <c r="E25" i="4" l="1"/>
  <c r="Z13" i="5"/>
  <c r="AD13" i="5"/>
  <c r="AC13" i="5"/>
  <c r="AB13" i="5"/>
  <c r="AA13" i="5"/>
  <c r="F56" i="4"/>
  <c r="F58" i="4"/>
  <c r="F57" i="4"/>
  <c r="L13" i="5" a="1"/>
  <c r="L13" i="5" s="1"/>
  <c r="C15" i="5" a="1"/>
  <c r="C15" i="5" s="1"/>
  <c r="J15" i="5" s="1" a="1"/>
  <c r="J15" i="5" s="1"/>
  <c r="H14" i="5"/>
  <c r="E14" i="5" a="1"/>
  <c r="E14" i="5" s="1"/>
  <c r="G14" i="5" a="1"/>
  <c r="G14" i="5" s="1"/>
  <c r="F13" i="5"/>
  <c r="K13" i="5" a="1"/>
  <c r="K13" i="5" s="1"/>
  <c r="Y11" i="5"/>
  <c r="AF11" i="5"/>
  <c r="AU7" i="1"/>
  <c r="AU6" i="1" s="1"/>
  <c r="AM7" i="1"/>
  <c r="AM6" i="1" s="1"/>
  <c r="BL7" i="1"/>
  <c r="BL6" i="1" s="1"/>
  <c r="BA7" i="1"/>
  <c r="BA6" i="1" s="1"/>
  <c r="AX7" i="1"/>
  <c r="AX6" i="1" s="1"/>
  <c r="BU7" i="1"/>
  <c r="BU6" i="1" s="1"/>
  <c r="BN7" i="1"/>
  <c r="BN6" i="1" s="1"/>
  <c r="BM7" i="1"/>
  <c r="BM6" i="1" s="1"/>
  <c r="BS7" i="1"/>
  <c r="BS6" i="1" s="1"/>
  <c r="AV7" i="1"/>
  <c r="AV6" i="1" s="1"/>
  <c r="BT7" i="1"/>
  <c r="BT6" i="1" s="1"/>
  <c r="BR7" i="1"/>
  <c r="BR6" i="1" s="1"/>
  <c r="AY7" i="1"/>
  <c r="AY6" i="1" s="1"/>
  <c r="BG7" i="1"/>
  <c r="BG6" i="1" s="1"/>
  <c r="BQ7" i="1"/>
  <c r="BQ6" i="1" s="1"/>
  <c r="BI7" i="1"/>
  <c r="BI6" i="1" s="1"/>
  <c r="BK7" i="1"/>
  <c r="BK6" i="1" s="1"/>
  <c r="BD7" i="1"/>
  <c r="BD6" i="1" s="1"/>
  <c r="BB7" i="1"/>
  <c r="BB6" i="1" s="1"/>
  <c r="BP7" i="1"/>
  <c r="BP6" i="1" s="1"/>
  <c r="BJ7" i="1"/>
  <c r="BJ6" i="1" s="1"/>
  <c r="BO7" i="1"/>
  <c r="BO6" i="1" s="1"/>
  <c r="AN7" i="1"/>
  <c r="AN6" i="1" s="1"/>
  <c r="BF7" i="1"/>
  <c r="BF6" i="1" s="1"/>
  <c r="AS7" i="1"/>
  <c r="AS6" i="1" s="1"/>
  <c r="BC7" i="1"/>
  <c r="BC6" i="1" s="1"/>
  <c r="AZ7" i="1"/>
  <c r="AZ6" i="1" s="1"/>
  <c r="AW7" i="1"/>
  <c r="AW6" i="1" s="1"/>
  <c r="BE7" i="1"/>
  <c r="BE6" i="1" s="1"/>
  <c r="AG7" i="1"/>
  <c r="AG6" i="1" s="1"/>
  <c r="AK7" i="1"/>
  <c r="AK6" i="1" s="1"/>
  <c r="AQ7" i="1"/>
  <c r="AQ6" i="1" s="1"/>
  <c r="AR7" i="1"/>
  <c r="AR6" i="1" s="1"/>
  <c r="AJ7" i="1"/>
  <c r="AJ6" i="1" s="1"/>
  <c r="X7" i="1"/>
  <c r="X6" i="1" s="1"/>
  <c r="U7" i="1"/>
  <c r="U6" i="1" s="1"/>
  <c r="AO7" i="1"/>
  <c r="AO6" i="1" s="1"/>
  <c r="AI7" i="1"/>
  <c r="AI6" i="1" s="1"/>
  <c r="AL7" i="1"/>
  <c r="AL6" i="1" s="1"/>
  <c r="AD7" i="1"/>
  <c r="AD6" i="1" s="1"/>
  <c r="AP7" i="1"/>
  <c r="AP6" i="1" s="1"/>
  <c r="AH7" i="1"/>
  <c r="AH6" i="1" s="1"/>
  <c r="Y7" i="1"/>
  <c r="Y6" i="1" s="1"/>
  <c r="S7" i="1"/>
  <c r="S6" i="1" s="1"/>
  <c r="AC7" i="1"/>
  <c r="AC6" i="1" s="1"/>
  <c r="AE7" i="1"/>
  <c r="AE6" i="1" s="1"/>
  <c r="AB7" i="1"/>
  <c r="AB6" i="1" s="1"/>
  <c r="T7" i="1"/>
  <c r="T6" i="1" s="1"/>
  <c r="V7" i="1"/>
  <c r="V6" i="1" s="1"/>
  <c r="Z7" i="1"/>
  <c r="Z6" i="1" s="1"/>
  <c r="W7" i="1"/>
  <c r="W6" i="1" s="1"/>
  <c r="AA7" i="1"/>
  <c r="AA6" i="1" s="1"/>
  <c r="F30" i="1"/>
  <c r="Q11" i="1"/>
  <c r="Q12" i="1"/>
  <c r="Q13" i="1"/>
  <c r="Q14" i="1"/>
  <c r="Q15" i="1"/>
  <c r="Q16" i="1"/>
  <c r="Q17" i="1"/>
  <c r="Q10" i="1"/>
  <c r="E5" i="1"/>
  <c r="L30" i="1" a="1"/>
  <c r="K30" i="1" a="1"/>
  <c r="I18" i="1" a="1"/>
  <c r="G18" i="1" a="1"/>
  <c r="M18" i="1" a="1"/>
  <c r="O18" i="1" a="1"/>
  <c r="M30" i="1" a="1"/>
  <c r="P30" i="1" a="1"/>
  <c r="J30" i="1" a="1"/>
  <c r="G30" i="1" a="1"/>
  <c r="Q18" i="1" a="1"/>
  <c r="L18" i="1" a="1"/>
  <c r="H30" i="1" a="1"/>
  <c r="H18" i="1" a="1"/>
  <c r="I30" i="1" a="1"/>
  <c r="O30" i="1" a="1"/>
  <c r="N30" i="1" a="1"/>
  <c r="P18" i="1" a="1"/>
  <c r="E18" i="1" a="1"/>
  <c r="F18" i="1" a="1"/>
  <c r="Q30" i="1" a="1"/>
  <c r="N18" i="1" a="1"/>
  <c r="K18" i="1" a="1"/>
  <c r="J18" i="1" a="1"/>
  <c r="J58" i="4" l="1" a="1"/>
  <c r="J58" i="4" s="1"/>
  <c r="G58" i="4"/>
  <c r="J56" i="4" a="1"/>
  <c r="J56" i="4" s="1"/>
  <c r="G56" i="4"/>
  <c r="J57" i="4" a="1"/>
  <c r="J57" i="4" s="1"/>
  <c r="G57" i="4"/>
  <c r="W13" i="5"/>
  <c r="V13" i="5"/>
  <c r="T13" i="5"/>
  <c r="U13" i="5"/>
  <c r="R13" i="5"/>
  <c r="P13" i="5"/>
  <c r="Q13" i="5"/>
  <c r="O13" i="5"/>
  <c r="N13" i="5" a="1"/>
  <c r="N13" i="5" s="1"/>
  <c r="M13" i="5" a="1"/>
  <c r="M13" i="5" s="1"/>
  <c r="X13" i="5"/>
  <c r="Y13" i="5" s="1"/>
  <c r="S13" i="5"/>
  <c r="S5" i="1"/>
  <c r="AE20" i="1" s="1"/>
  <c r="F14" i="5"/>
  <c r="D14" i="5"/>
  <c r="I14" i="5" s="1" a="1"/>
  <c r="I14" i="5" s="1"/>
  <c r="K14" i="5" s="1" a="1"/>
  <c r="K14" i="5" s="1"/>
  <c r="C16" i="5" a="1"/>
  <c r="C16" i="5" s="1"/>
  <c r="H15" i="5"/>
  <c r="E15" i="5" a="1"/>
  <c r="E15" i="5" s="1"/>
  <c r="G15" i="5" a="1"/>
  <c r="G15" i="5" s="1"/>
  <c r="P30" i="1"/>
  <c r="L30" i="1"/>
  <c r="K30" i="1"/>
  <c r="J30" i="1"/>
  <c r="I30" i="1"/>
  <c r="Q30" i="1"/>
  <c r="H30" i="1"/>
  <c r="G30" i="1"/>
  <c r="O30" i="1"/>
  <c r="N30" i="1"/>
  <c r="M30" i="1"/>
  <c r="Q9" i="1"/>
  <c r="Q32" i="1"/>
  <c r="Q20" i="1"/>
  <c r="Q18" i="1"/>
  <c r="M18" i="1"/>
  <c r="L18" i="1"/>
  <c r="K18" i="1"/>
  <c r="J18" i="1"/>
  <c r="I18" i="1"/>
  <c r="P18" i="1"/>
  <c r="H18" i="1"/>
  <c r="O18" i="1"/>
  <c r="G18" i="1"/>
  <c r="N18" i="1"/>
  <c r="F18" i="1"/>
  <c r="E18" i="1"/>
  <c r="AE9" i="1" l="1"/>
  <c r="AE32" i="1"/>
  <c r="AG5" i="1"/>
  <c r="AS20" i="1" s="1"/>
  <c r="F7" i="1"/>
  <c r="F6" i="1" s="1"/>
  <c r="M14" i="5" a="1"/>
  <c r="M14" i="5" s="1"/>
  <c r="V14" i="5" s="1"/>
  <c r="C17" i="5" a="1"/>
  <c r="C17" i="5" s="1"/>
  <c r="N14" i="5" s="1" a="1"/>
  <c r="N14" i="5" s="1"/>
  <c r="H16" i="5"/>
  <c r="E16" i="5" a="1"/>
  <c r="E16" i="5" s="1"/>
  <c r="G16" i="5" a="1"/>
  <c r="G16" i="5" s="1"/>
  <c r="J16" i="5" a="1"/>
  <c r="J16" i="5" s="1"/>
  <c r="D15" i="5"/>
  <c r="I15" i="5" s="1" a="1"/>
  <c r="I15" i="5" s="1"/>
  <c r="K15" i="5" s="1" a="1"/>
  <c r="K15" i="5" s="1"/>
  <c r="F15" i="5"/>
  <c r="E7" i="1"/>
  <c r="E6" i="1" s="1"/>
  <c r="O7" i="1"/>
  <c r="O6" i="1" s="1"/>
  <c r="I7" i="1"/>
  <c r="I6" i="1" s="1"/>
  <c r="J7" i="1"/>
  <c r="J6" i="1" s="1"/>
  <c r="N7" i="1"/>
  <c r="N6" i="1" s="1"/>
  <c r="G7" i="1"/>
  <c r="G6" i="1" s="1"/>
  <c r="H7" i="1"/>
  <c r="H6" i="1" s="1"/>
  <c r="P7" i="1"/>
  <c r="P6" i="1" s="1"/>
  <c r="K7" i="1"/>
  <c r="K6" i="1" s="1"/>
  <c r="L7" i="1"/>
  <c r="L6" i="1" s="1"/>
  <c r="M7" i="1"/>
  <c r="M6" i="1" s="1"/>
  <c r="Q7" i="1"/>
  <c r="Q6" i="1" s="1"/>
  <c r="AU5" i="1"/>
  <c r="AS32" i="1" l="1"/>
  <c r="AS9" i="1"/>
  <c r="M15" i="5" a="1"/>
  <c r="M15" i="5" s="1"/>
  <c r="V15" i="5" s="1"/>
  <c r="N15" i="5" a="1"/>
  <c r="N15" i="5" s="1"/>
  <c r="T15" i="5" s="1"/>
  <c r="T14" i="5"/>
  <c r="Q14" i="5"/>
  <c r="O14" i="5"/>
  <c r="D16" i="5"/>
  <c r="I16" i="5" s="1" a="1"/>
  <c r="I16" i="5" s="1"/>
  <c r="K16" i="5" s="1" a="1"/>
  <c r="K16" i="5" s="1"/>
  <c r="F16" i="5"/>
  <c r="C18" i="5" a="1"/>
  <c r="C18" i="5" s="1"/>
  <c r="H17" i="5"/>
  <c r="E17" i="5" a="1"/>
  <c r="E17" i="5" s="1"/>
  <c r="G17" i="5" a="1"/>
  <c r="G17" i="5" s="1"/>
  <c r="J17" i="5" a="1"/>
  <c r="J17" i="5" s="1"/>
  <c r="BI5" i="1"/>
  <c r="BG20" i="1"/>
  <c r="BG32" i="1"/>
  <c r="BG9" i="1"/>
  <c r="O15" i="5" l="1"/>
  <c r="M16" i="5" a="1"/>
  <c r="M16" i="5" s="1"/>
  <c r="V16" i="5" s="1"/>
  <c r="N16" i="5" a="1"/>
  <c r="N16" i="5" s="1"/>
  <c r="T16" i="5" s="1"/>
  <c r="Q15" i="5"/>
  <c r="BW5" i="1"/>
  <c r="C19" i="5" a="1"/>
  <c r="C19" i="5" s="1"/>
  <c r="H18" i="5"/>
  <c r="E18" i="5" a="1"/>
  <c r="E18" i="5" s="1"/>
  <c r="G18" i="5" a="1"/>
  <c r="G18" i="5" s="1"/>
  <c r="J18" i="5" a="1"/>
  <c r="J18" i="5" s="1"/>
  <c r="D17" i="5"/>
  <c r="F17" i="5"/>
  <c r="BU20" i="1"/>
  <c r="BU9" i="1"/>
  <c r="BU32" i="1"/>
  <c r="CK5" i="1" l="1"/>
  <c r="CI20" i="1"/>
  <c r="CI32" i="1"/>
  <c r="CI9" i="1"/>
  <c r="O16" i="5"/>
  <c r="Q16" i="5"/>
  <c r="M17" i="5" a="1"/>
  <c r="M17" i="5" s="1"/>
  <c r="V17" i="5" s="1"/>
  <c r="N17" i="5" a="1"/>
  <c r="N17" i="5" s="1"/>
  <c r="D18" i="5"/>
  <c r="I18" i="5" s="1" a="1"/>
  <c r="I18" i="5" s="1"/>
  <c r="I17" i="5" a="1"/>
  <c r="I17" i="5" s="1"/>
  <c r="K17" i="5" s="1" a="1"/>
  <c r="K17" i="5" s="1"/>
  <c r="CW9" i="1"/>
  <c r="CW20" i="1"/>
  <c r="CW32" i="1"/>
  <c r="CY5" i="1"/>
  <c r="F18" i="5"/>
  <c r="K18" i="5" a="1"/>
  <c r="K18" i="5" s="1"/>
  <c r="C20" i="5" a="1"/>
  <c r="C20" i="5" s="1"/>
  <c r="E19" i="5" a="1"/>
  <c r="E19" i="5" s="1"/>
  <c r="H19" i="5"/>
  <c r="G19" i="5" a="1"/>
  <c r="G19" i="5" s="1"/>
  <c r="J19" i="5" a="1"/>
  <c r="J19" i="5" s="1"/>
  <c r="P14" i="5"/>
  <c r="P15" i="5"/>
  <c r="P16" i="5"/>
  <c r="K61" i="4" l="1" a="1"/>
  <c r="K61" i="4" s="1"/>
  <c r="K85" i="4" a="1"/>
  <c r="K85" i="4" s="1"/>
  <c r="K70" i="4" a="1"/>
  <c r="K70" i="4" s="1"/>
  <c r="K72" i="4" a="1"/>
  <c r="K72" i="4" s="1"/>
  <c r="X18" i="5"/>
  <c r="W18" i="5"/>
  <c r="U18" i="5"/>
  <c r="S18" i="5"/>
  <c r="Q18" i="5"/>
  <c r="V18" i="5"/>
  <c r="R18" i="5"/>
  <c r="T18" i="5"/>
  <c r="N18" i="5" a="1"/>
  <c r="N18" i="5" s="1"/>
  <c r="M18" i="5" a="1"/>
  <c r="M18" i="5" s="1"/>
  <c r="O18" i="5"/>
  <c r="P18" i="5"/>
  <c r="T17" i="5"/>
  <c r="O17" i="5"/>
  <c r="Q17" i="5"/>
  <c r="AB19" i="5"/>
  <c r="Y19" i="5"/>
  <c r="Z19" i="5"/>
  <c r="AA19" i="5"/>
  <c r="AC19" i="5"/>
  <c r="AD19" i="5"/>
  <c r="L19" i="5" a="1"/>
  <c r="L19" i="5" s="1"/>
  <c r="C21" i="5" a="1"/>
  <c r="C21" i="5" s="1"/>
  <c r="H20" i="5"/>
  <c r="E20" i="5" a="1"/>
  <c r="E20" i="5" s="1"/>
  <c r="L20" i="5" s="1" a="1"/>
  <c r="L20" i="5" s="1"/>
  <c r="G20" i="5" a="1"/>
  <c r="G20" i="5" s="1"/>
  <c r="J20" i="5" a="1"/>
  <c r="J20" i="5" s="1"/>
  <c r="DK9" i="1"/>
  <c r="DM5" i="1"/>
  <c r="K96" i="4" s="1" a="1"/>
  <c r="K96" i="4" s="1"/>
  <c r="DK20" i="1"/>
  <c r="DK32" i="1"/>
  <c r="D19" i="5"/>
  <c r="I19" i="5" s="1" a="1"/>
  <c r="I19" i="5" s="1"/>
  <c r="K19" i="5" a="1"/>
  <c r="K19" i="5" s="1"/>
  <c r="F19" i="5"/>
  <c r="P17" i="5"/>
  <c r="P96" i="4" l="1"/>
  <c r="L96" i="4"/>
  <c r="M96" i="4"/>
  <c r="K66" i="4" a="1"/>
  <c r="K66" i="4" s="1"/>
  <c r="K88" i="4" a="1"/>
  <c r="K88" i="4" s="1"/>
  <c r="K64" i="4" a="1"/>
  <c r="K64" i="4" s="1"/>
  <c r="K80" i="4" a="1"/>
  <c r="K80" i="4" s="1"/>
  <c r="K62" i="4" a="1"/>
  <c r="K62" i="4" s="1"/>
  <c r="L70" i="4"/>
  <c r="M70" i="4"/>
  <c r="P70" i="4"/>
  <c r="K82" i="4" a="1"/>
  <c r="K82" i="4" s="1"/>
  <c r="K101" i="4" a="1"/>
  <c r="K101" i="4" s="1"/>
  <c r="P72" i="4"/>
  <c r="M72" i="4"/>
  <c r="L72" i="4"/>
  <c r="K77" i="4" a="1"/>
  <c r="K77" i="4" s="1"/>
  <c r="K100" i="4" a="1"/>
  <c r="K100" i="4" s="1"/>
  <c r="K78" i="4" a="1"/>
  <c r="K78" i="4" s="1"/>
  <c r="K69" i="4" a="1"/>
  <c r="K69" i="4" s="1"/>
  <c r="K58" i="4" a="1"/>
  <c r="K58" i="4" s="1"/>
  <c r="K98" i="4" a="1"/>
  <c r="K98" i="4" s="1"/>
  <c r="K76" i="4" a="1"/>
  <c r="K76" i="4" s="1"/>
  <c r="K89" i="4" a="1"/>
  <c r="K89" i="4" s="1"/>
  <c r="K74" i="4" a="1"/>
  <c r="K74" i="4" s="1"/>
  <c r="K57" i="4" a="1"/>
  <c r="K57" i="4" s="1"/>
  <c r="K81" i="4" a="1"/>
  <c r="K81" i="4" s="1"/>
  <c r="P85" i="4"/>
  <c r="L85" i="4"/>
  <c r="M85" i="4"/>
  <c r="K65" i="4" a="1"/>
  <c r="K65" i="4" s="1"/>
  <c r="K94" i="4" a="1"/>
  <c r="K94" i="4" s="1"/>
  <c r="K90" i="4" a="1"/>
  <c r="K90" i="4" s="1"/>
  <c r="K97" i="4" a="1"/>
  <c r="K97" i="4" s="1"/>
  <c r="K56" i="4" a="1"/>
  <c r="K56" i="4" s="1"/>
  <c r="K68" i="4" a="1"/>
  <c r="K68" i="4" s="1"/>
  <c r="K92" i="4" a="1"/>
  <c r="K92" i="4" s="1"/>
  <c r="K73" i="4" a="1"/>
  <c r="K73" i="4" s="1"/>
  <c r="K60" i="4" a="1"/>
  <c r="K60" i="4" s="1"/>
  <c r="K84" i="4" a="1"/>
  <c r="K84" i="4" s="1"/>
  <c r="K102" i="4" a="1"/>
  <c r="K102" i="4" s="1"/>
  <c r="P61" i="4"/>
  <c r="M61" i="4"/>
  <c r="L61" i="4"/>
  <c r="K86" i="4" a="1"/>
  <c r="K86" i="4" s="1"/>
  <c r="K93" i="4" a="1"/>
  <c r="K93" i="4" s="1"/>
  <c r="AB20" i="5"/>
  <c r="AA20" i="5"/>
  <c r="AC20" i="5"/>
  <c r="AD20" i="5"/>
  <c r="Z20" i="5"/>
  <c r="X19" i="5"/>
  <c r="W19" i="5"/>
  <c r="U19" i="5"/>
  <c r="V19" i="5"/>
  <c r="S19" i="5"/>
  <c r="Q19" i="5"/>
  <c r="R19" i="5"/>
  <c r="T19" i="5"/>
  <c r="N19" i="5" a="1"/>
  <c r="N19" i="5" s="1"/>
  <c r="M19" i="5" a="1"/>
  <c r="M19" i="5" s="1"/>
  <c r="O19" i="5"/>
  <c r="P19" i="5"/>
  <c r="L18" i="5" a="1"/>
  <c r="L18" i="5" s="1"/>
  <c r="L14" i="5" a="1"/>
  <c r="L14" i="5" s="1"/>
  <c r="L15" i="5" a="1"/>
  <c r="L15" i="5" s="1"/>
  <c r="L16" i="5" a="1"/>
  <c r="L16" i="5" s="1"/>
  <c r="L17" i="5" a="1"/>
  <c r="L17" i="5" s="1"/>
  <c r="DY9" i="1"/>
  <c r="DY20" i="1"/>
  <c r="DY32" i="1"/>
  <c r="D20" i="5"/>
  <c r="K20" i="5" a="1"/>
  <c r="K20" i="5" s="1"/>
  <c r="F20" i="5"/>
  <c r="C22" i="5" a="1"/>
  <c r="C22" i="5" s="1"/>
  <c r="H21" i="5"/>
  <c r="E21" i="5" a="1"/>
  <c r="E21" i="5" s="1"/>
  <c r="L21" i="5" s="1" a="1"/>
  <c r="L21" i="5" s="1"/>
  <c r="G21" i="5" a="1"/>
  <c r="G21" i="5" s="1"/>
  <c r="J21" i="5" a="1"/>
  <c r="J21" i="5" s="1"/>
  <c r="R15" i="5"/>
  <c r="R16" i="5"/>
  <c r="R17" i="5"/>
  <c r="R14" i="5"/>
  <c r="L94" i="4" l="1"/>
  <c r="P94" i="4"/>
  <c r="M94" i="4"/>
  <c r="N72" i="4"/>
  <c r="R72" i="4"/>
  <c r="O72" i="4"/>
  <c r="Q72" i="4"/>
  <c r="P93" i="4"/>
  <c r="L93" i="4"/>
  <c r="M93" i="4"/>
  <c r="P86" i="4"/>
  <c r="L86" i="4"/>
  <c r="M86" i="4"/>
  <c r="L82" i="4"/>
  <c r="P82" i="4"/>
  <c r="M82" i="4"/>
  <c r="P56" i="4"/>
  <c r="L56" i="4"/>
  <c r="M56" i="4"/>
  <c r="P101" i="4"/>
  <c r="L101" i="4"/>
  <c r="M101" i="4"/>
  <c r="R61" i="4"/>
  <c r="N61" i="4"/>
  <c r="O61" i="4"/>
  <c r="Q61" i="4"/>
  <c r="P81" i="4"/>
  <c r="M81" i="4"/>
  <c r="L81" i="4"/>
  <c r="P65" i="4"/>
  <c r="L65" i="4"/>
  <c r="M65" i="4"/>
  <c r="O85" i="4"/>
  <c r="N85" i="4"/>
  <c r="Q85" i="4"/>
  <c r="R85" i="4"/>
  <c r="M57" i="4"/>
  <c r="L57" i="4"/>
  <c r="P57" i="4"/>
  <c r="L102" i="4"/>
  <c r="M102" i="4"/>
  <c r="P102" i="4"/>
  <c r="P74" i="4"/>
  <c r="M74" i="4"/>
  <c r="L74" i="4"/>
  <c r="Q70" i="4"/>
  <c r="R70" i="4"/>
  <c r="N70" i="4"/>
  <c r="O70" i="4"/>
  <c r="P84" i="4"/>
  <c r="M84" i="4"/>
  <c r="L84" i="4"/>
  <c r="P89" i="4"/>
  <c r="M89" i="4"/>
  <c r="L89" i="4"/>
  <c r="P62" i="4"/>
  <c r="M62" i="4"/>
  <c r="L62" i="4"/>
  <c r="P60" i="4"/>
  <c r="L60" i="4"/>
  <c r="M60" i="4"/>
  <c r="P76" i="4"/>
  <c r="L76" i="4"/>
  <c r="M76" i="4"/>
  <c r="P80" i="4"/>
  <c r="M80" i="4"/>
  <c r="L80" i="4"/>
  <c r="P73" i="4"/>
  <c r="L73" i="4"/>
  <c r="M73" i="4"/>
  <c r="M98" i="4"/>
  <c r="L98" i="4"/>
  <c r="P98" i="4"/>
  <c r="P64" i="4"/>
  <c r="L64" i="4"/>
  <c r="M64" i="4"/>
  <c r="P92" i="4"/>
  <c r="L92" i="4"/>
  <c r="M92" i="4"/>
  <c r="L58" i="4"/>
  <c r="M58" i="4"/>
  <c r="P58" i="4"/>
  <c r="P88" i="4"/>
  <c r="M88" i="4"/>
  <c r="L88" i="4"/>
  <c r="P68" i="4"/>
  <c r="M68" i="4"/>
  <c r="L68" i="4"/>
  <c r="P69" i="4"/>
  <c r="M69" i="4"/>
  <c r="L69" i="4"/>
  <c r="L66" i="4"/>
  <c r="P66" i="4"/>
  <c r="M66" i="4"/>
  <c r="L78" i="4"/>
  <c r="M78" i="4"/>
  <c r="P78" i="4"/>
  <c r="P97" i="4"/>
  <c r="L97" i="4"/>
  <c r="M97" i="4"/>
  <c r="P100" i="4"/>
  <c r="M100" i="4"/>
  <c r="L100" i="4"/>
  <c r="O96" i="4"/>
  <c r="N96" i="4"/>
  <c r="Q96" i="4"/>
  <c r="R96" i="4"/>
  <c r="P90" i="4"/>
  <c r="L90" i="4"/>
  <c r="M90" i="4"/>
  <c r="P77" i="4"/>
  <c r="L77" i="4"/>
  <c r="M77" i="4"/>
  <c r="X20" i="5"/>
  <c r="V20" i="5"/>
  <c r="W20" i="5"/>
  <c r="U20" i="5"/>
  <c r="S20" i="5"/>
  <c r="Q20" i="5"/>
  <c r="R20" i="5"/>
  <c r="P20" i="5"/>
  <c r="T20" i="5"/>
  <c r="N20" i="5" a="1"/>
  <c r="N20" i="5" s="1"/>
  <c r="M20" i="5" a="1"/>
  <c r="M20" i="5" s="1"/>
  <c r="O20" i="5"/>
  <c r="S17" i="5"/>
  <c r="S16" i="5"/>
  <c r="S15" i="5"/>
  <c r="S14" i="5"/>
  <c r="C23" i="5" a="1"/>
  <c r="C23" i="5" s="1"/>
  <c r="E22" i="5" a="1"/>
  <c r="E22" i="5" s="1"/>
  <c r="L22" i="5" s="1" a="1"/>
  <c r="L22" i="5" s="1"/>
  <c r="H22" i="5"/>
  <c r="G22" i="5" a="1"/>
  <c r="G22" i="5" s="1"/>
  <c r="J22" i="5" a="1"/>
  <c r="J22" i="5" s="1"/>
  <c r="F21" i="5"/>
  <c r="D21" i="5"/>
  <c r="I20" i="5" a="1"/>
  <c r="I20" i="5" s="1"/>
  <c r="U14" i="5"/>
  <c r="U15" i="5"/>
  <c r="U16" i="5"/>
  <c r="U17" i="5"/>
  <c r="N77" i="4" l="1"/>
  <c r="O77" i="4"/>
  <c r="Q77" i="4"/>
  <c r="R77" i="4"/>
  <c r="N58" i="4"/>
  <c r="R58" i="4"/>
  <c r="O58" i="4"/>
  <c r="Q58" i="4"/>
  <c r="R81" i="4"/>
  <c r="N81" i="4"/>
  <c r="Q81" i="4"/>
  <c r="O81" i="4"/>
  <c r="N82" i="4"/>
  <c r="R82" i="4"/>
  <c r="O82" i="4"/>
  <c r="Q82" i="4"/>
  <c r="N60" i="4"/>
  <c r="Q60" i="4"/>
  <c r="R60" i="4"/>
  <c r="O60" i="4"/>
  <c r="Q86" i="4"/>
  <c r="O86" i="4"/>
  <c r="N86" i="4"/>
  <c r="R86" i="4"/>
  <c r="O74" i="4"/>
  <c r="R74" i="4"/>
  <c r="Q74" i="4"/>
  <c r="N74" i="4"/>
  <c r="Q69" i="4"/>
  <c r="R69" i="4"/>
  <c r="N69" i="4"/>
  <c r="O69" i="4"/>
  <c r="O64" i="4"/>
  <c r="Q64" i="4"/>
  <c r="R64" i="4"/>
  <c r="N64" i="4"/>
  <c r="N65" i="4"/>
  <c r="R65" i="4"/>
  <c r="Q65" i="4"/>
  <c r="O65" i="4"/>
  <c r="N66" i="4"/>
  <c r="O66" i="4"/>
  <c r="Q66" i="4"/>
  <c r="R66" i="4"/>
  <c r="Q62" i="4"/>
  <c r="O62" i="4"/>
  <c r="R62" i="4"/>
  <c r="N62" i="4"/>
  <c r="R93" i="4"/>
  <c r="Q93" i="4"/>
  <c r="O93" i="4"/>
  <c r="N93" i="4"/>
  <c r="O68" i="4"/>
  <c r="Q68" i="4"/>
  <c r="N68" i="4"/>
  <c r="R68" i="4"/>
  <c r="O98" i="4"/>
  <c r="N98" i="4"/>
  <c r="Q98" i="4"/>
  <c r="R98" i="4"/>
  <c r="R102" i="4"/>
  <c r="Q102" i="4"/>
  <c r="N102" i="4"/>
  <c r="O102" i="4"/>
  <c r="R89" i="4"/>
  <c r="N89" i="4"/>
  <c r="O89" i="4"/>
  <c r="Q89" i="4"/>
  <c r="N76" i="4"/>
  <c r="Q76" i="4"/>
  <c r="R76" i="4"/>
  <c r="O76" i="4"/>
  <c r="N57" i="4"/>
  <c r="Q57" i="4"/>
  <c r="O57" i="4"/>
  <c r="R57" i="4"/>
  <c r="Q88" i="4"/>
  <c r="N88" i="4"/>
  <c r="O88" i="4"/>
  <c r="R88" i="4"/>
  <c r="N73" i="4"/>
  <c r="O73" i="4"/>
  <c r="R73" i="4"/>
  <c r="Q73" i="4"/>
  <c r="R101" i="4"/>
  <c r="N101" i="4"/>
  <c r="O101" i="4"/>
  <c r="Q101" i="4"/>
  <c r="N92" i="4"/>
  <c r="O92" i="4"/>
  <c r="Q92" i="4"/>
  <c r="R92" i="4"/>
  <c r="Q84" i="4"/>
  <c r="R84" i="4"/>
  <c r="N84" i="4"/>
  <c r="O84" i="4"/>
  <c r="N78" i="4"/>
  <c r="O78" i="4"/>
  <c r="Q78" i="4"/>
  <c r="R78" i="4"/>
  <c r="Q90" i="4"/>
  <c r="R90" i="4"/>
  <c r="N90" i="4"/>
  <c r="O90" i="4"/>
  <c r="N97" i="4"/>
  <c r="O97" i="4"/>
  <c r="Q97" i="4"/>
  <c r="R97" i="4"/>
  <c r="R80" i="4"/>
  <c r="N80" i="4"/>
  <c r="O80" i="4"/>
  <c r="Q80" i="4"/>
  <c r="R56" i="4"/>
  <c r="Q56" i="4"/>
  <c r="N56" i="4"/>
  <c r="O56" i="4"/>
  <c r="N100" i="4"/>
  <c r="O100" i="4"/>
  <c r="Q100" i="4"/>
  <c r="R100" i="4"/>
  <c r="R94" i="4"/>
  <c r="N94" i="4"/>
  <c r="O94" i="4"/>
  <c r="Q94" i="4"/>
  <c r="M21" i="5" a="1"/>
  <c r="M21" i="5" s="1"/>
  <c r="V21" i="5" s="1"/>
  <c r="D22" i="5"/>
  <c r="I21" i="5" a="1"/>
  <c r="I21" i="5" s="1"/>
  <c r="K21" i="5" s="1" a="1"/>
  <c r="K21" i="5" s="1"/>
  <c r="F22" i="5"/>
  <c r="C24" i="5" a="1"/>
  <c r="C24" i="5" s="1"/>
  <c r="H23" i="5"/>
  <c r="G23" i="5" a="1"/>
  <c r="G23" i="5" s="1"/>
  <c r="E23" i="5" a="1"/>
  <c r="E23" i="5" s="1"/>
  <c r="L23" i="5" s="1" a="1"/>
  <c r="L23" i="5" s="1"/>
  <c r="J23" i="5" a="1"/>
  <c r="J23" i="5" s="1"/>
  <c r="W17" i="5"/>
  <c r="W15" i="5"/>
  <c r="W16" i="5"/>
  <c r="W14" i="5"/>
  <c r="X17" i="5" l="1"/>
  <c r="X14" i="5"/>
  <c r="X16" i="5"/>
  <c r="X15" i="5"/>
  <c r="M22" i="5" a="1"/>
  <c r="M22" i="5" s="1"/>
  <c r="V22" i="5" s="1"/>
  <c r="F42" i="4" a="1"/>
  <c r="F42" i="4" s="1"/>
  <c r="Y18" i="5"/>
  <c r="Y20" i="5"/>
  <c r="F23" i="5"/>
  <c r="D23" i="5"/>
  <c r="I22" i="5" a="1"/>
  <c r="I22" i="5" s="1"/>
  <c r="K22" i="5" s="1" a="1"/>
  <c r="K22" i="5" s="1"/>
  <c r="C25" i="5" a="1"/>
  <c r="C25" i="5" s="1"/>
  <c r="G24" i="5" a="1"/>
  <c r="G24" i="5" s="1"/>
  <c r="E24" i="5" a="1"/>
  <c r="E24" i="5" s="1"/>
  <c r="L24" i="5" s="1" a="1"/>
  <c r="L24" i="5" s="1"/>
  <c r="H24" i="5"/>
  <c r="J24" i="5" a="1"/>
  <c r="J24" i="5" s="1"/>
  <c r="Z18" i="5" l="1"/>
  <c r="AA18" i="5"/>
  <c r="M23" i="5" a="1"/>
  <c r="M23" i="5" s="1"/>
  <c r="F24" i="5"/>
  <c r="C26" i="5" a="1"/>
  <c r="C26" i="5" s="1"/>
  <c r="G25" i="5" a="1"/>
  <c r="G25" i="5" s="1"/>
  <c r="E25" i="5" a="1"/>
  <c r="E25" i="5" s="1"/>
  <c r="L25" i="5" s="1" a="1"/>
  <c r="L25" i="5" s="1"/>
  <c r="H25" i="5"/>
  <c r="J25" i="5" a="1"/>
  <c r="J25" i="5" s="1"/>
  <c r="D24" i="5"/>
  <c r="I23" i="5" a="1"/>
  <c r="I23" i="5" s="1"/>
  <c r="K23" i="5" s="1" a="1"/>
  <c r="K23" i="5" s="1"/>
  <c r="AB18" i="5" l="1"/>
  <c r="AC18" i="5"/>
  <c r="AD18" i="5"/>
  <c r="M24" i="5" a="1"/>
  <c r="M24" i="5" s="1"/>
  <c r="V23" i="5"/>
  <c r="D25" i="5"/>
  <c r="I24" i="5" a="1"/>
  <c r="I24" i="5" s="1"/>
  <c r="K24" i="5" s="1" a="1"/>
  <c r="K24" i="5" s="1"/>
  <c r="C27" i="5" a="1"/>
  <c r="C27" i="5" s="1"/>
  <c r="G26" i="5" a="1"/>
  <c r="G26" i="5" s="1"/>
  <c r="E26" i="5" a="1"/>
  <c r="E26" i="5" s="1"/>
  <c r="L26" i="5" s="1" a="1"/>
  <c r="L26" i="5" s="1"/>
  <c r="H26" i="5"/>
  <c r="J26" i="5" a="1"/>
  <c r="J26" i="5" s="1"/>
  <c r="F25" i="5"/>
  <c r="V24" i="5" l="1"/>
  <c r="M25" i="5" a="1"/>
  <c r="M25" i="5" s="1"/>
  <c r="F26" i="5"/>
  <c r="C28" i="5" a="1"/>
  <c r="C28" i="5" s="1"/>
  <c r="N24" i="5" s="1" a="1"/>
  <c r="N24" i="5" s="1"/>
  <c r="G27" i="5" a="1"/>
  <c r="G27" i="5" s="1"/>
  <c r="E27" i="5" a="1"/>
  <c r="E27" i="5" s="1"/>
  <c r="H27" i="5"/>
  <c r="J27" i="5" a="1"/>
  <c r="J27" i="5" s="1"/>
  <c r="D26" i="5"/>
  <c r="I25" i="5" a="1"/>
  <c r="I25" i="5" s="1"/>
  <c r="K25" i="5" s="1" a="1"/>
  <c r="K25" i="5" s="1"/>
  <c r="L27" i="5" l="1" a="1"/>
  <c r="L27" i="5" s="1"/>
  <c r="T24" i="5"/>
  <c r="Q24" i="5"/>
  <c r="O24" i="5"/>
  <c r="N25" i="5" a="1"/>
  <c r="N25" i="5" s="1"/>
  <c r="O25" i="5" s="1"/>
  <c r="N26" i="5" a="1"/>
  <c r="N26" i="5" s="1"/>
  <c r="M26" i="5" a="1"/>
  <c r="M26" i="5" s="1"/>
  <c r="O26" i="5" s="1"/>
  <c r="V25" i="5"/>
  <c r="N23" i="5" a="1"/>
  <c r="N23" i="5" s="1"/>
  <c r="F27" i="5"/>
  <c r="D27" i="5"/>
  <c r="I26" i="5" a="1"/>
  <c r="I26" i="5" s="1"/>
  <c r="K26" i="5" s="1" a="1"/>
  <c r="K26" i="5" s="1"/>
  <c r="C29" i="5" a="1"/>
  <c r="C29" i="5" s="1"/>
  <c r="H28" i="5"/>
  <c r="G28" i="5" a="1"/>
  <c r="G28" i="5" s="1"/>
  <c r="E28" i="5" a="1"/>
  <c r="E28" i="5" s="1"/>
  <c r="J28" i="5" a="1"/>
  <c r="J28" i="5" s="1"/>
  <c r="T25" i="5" l="1"/>
  <c r="Q25" i="5"/>
  <c r="L28" i="5" a="1"/>
  <c r="L28" i="5" s="1"/>
  <c r="N27" i="5" a="1"/>
  <c r="N27" i="5" s="1"/>
  <c r="M27" i="5" a="1"/>
  <c r="M27" i="5" s="1"/>
  <c r="O27" i="5" s="1"/>
  <c r="Q26" i="5"/>
  <c r="T23" i="5"/>
  <c r="O23" i="5"/>
  <c r="Q23" i="5"/>
  <c r="V26" i="5"/>
  <c r="T26" i="5"/>
  <c r="F28" i="5"/>
  <c r="C30" i="5" a="1"/>
  <c r="C30" i="5" s="1"/>
  <c r="E29" i="5" a="1"/>
  <c r="E29" i="5" s="1"/>
  <c r="L29" i="5" s="1" a="1"/>
  <c r="L29" i="5" s="1"/>
  <c r="H29" i="5"/>
  <c r="G29" i="5" a="1"/>
  <c r="G29" i="5" s="1"/>
  <c r="J29" i="5" a="1"/>
  <c r="J29" i="5" s="1"/>
  <c r="D28" i="5"/>
  <c r="I28" i="5" s="1" a="1"/>
  <c r="I28" i="5" s="1"/>
  <c r="I27" i="5" a="1"/>
  <c r="I27" i="5" s="1"/>
  <c r="K27" i="5" s="1" a="1"/>
  <c r="K27" i="5" s="1"/>
  <c r="K28" i="5" a="1"/>
  <c r="K28" i="5" s="1"/>
  <c r="R25" i="5"/>
  <c r="P24" i="5"/>
  <c r="P23" i="5"/>
  <c r="R23" i="5"/>
  <c r="R26" i="5"/>
  <c r="R24" i="5"/>
  <c r="P25" i="5"/>
  <c r="P27" i="5"/>
  <c r="P26" i="5"/>
  <c r="T27" i="5" l="1"/>
  <c r="N28" i="5" a="1"/>
  <c r="N28" i="5" s="1"/>
  <c r="M28" i="5" a="1"/>
  <c r="M28" i="5" s="1"/>
  <c r="O28" i="5" s="1"/>
  <c r="V27" i="5"/>
  <c r="Q27" i="5"/>
  <c r="S25" i="5"/>
  <c r="S23" i="5"/>
  <c r="S24" i="5"/>
  <c r="S26" i="5"/>
  <c r="C31" i="5" a="1"/>
  <c r="C31" i="5" s="1"/>
  <c r="H30" i="5"/>
  <c r="E30" i="5" a="1"/>
  <c r="E30" i="5" s="1"/>
  <c r="L30" i="5" s="1" a="1"/>
  <c r="L30" i="5" s="1"/>
  <c r="G30" i="5" a="1"/>
  <c r="G30" i="5" s="1"/>
  <c r="J30" i="5" a="1"/>
  <c r="J30" i="5" s="1"/>
  <c r="F29" i="5"/>
  <c r="D29" i="5"/>
  <c r="I29" i="5" s="1" a="1"/>
  <c r="I29" i="5" s="1"/>
  <c r="K29" i="5" s="1" a="1"/>
  <c r="K29" i="5" s="1"/>
  <c r="P28" i="5"/>
  <c r="R27" i="5"/>
  <c r="V28" i="5" l="1"/>
  <c r="S27" i="5"/>
  <c r="T28" i="5"/>
  <c r="V29" i="5"/>
  <c r="W29" i="5"/>
  <c r="U29" i="5"/>
  <c r="X29" i="5"/>
  <c r="S29" i="5"/>
  <c r="Q29" i="5"/>
  <c r="T29" i="5"/>
  <c r="M29" i="5" a="1"/>
  <c r="M29" i="5" s="1"/>
  <c r="P29" i="5"/>
  <c r="R29" i="5"/>
  <c r="O29" i="5"/>
  <c r="N29" i="5" a="1"/>
  <c r="N29" i="5" s="1"/>
  <c r="Q28" i="5"/>
  <c r="AB30" i="5"/>
  <c r="Z30" i="5"/>
  <c r="AA30" i="5"/>
  <c r="AC30" i="5"/>
  <c r="AD30" i="5"/>
  <c r="Y30" i="5"/>
  <c r="F30" i="5"/>
  <c r="K30" i="5" a="1"/>
  <c r="K30" i="5" s="1"/>
  <c r="D30" i="5"/>
  <c r="I30" i="5" s="1" a="1"/>
  <c r="I30" i="5" s="1"/>
  <c r="C32" i="5" a="1"/>
  <c r="C32" i="5" s="1"/>
  <c r="H31" i="5"/>
  <c r="E31" i="5" a="1"/>
  <c r="E31" i="5" s="1"/>
  <c r="L31" i="5" s="1" a="1"/>
  <c r="L31" i="5" s="1"/>
  <c r="G31" i="5" a="1"/>
  <c r="G31" i="5" s="1"/>
  <c r="J31" i="5" a="1"/>
  <c r="J31" i="5" s="1"/>
  <c r="R28" i="5"/>
  <c r="S28" i="5" l="1"/>
  <c r="X30" i="5"/>
  <c r="V30" i="5"/>
  <c r="W30" i="5"/>
  <c r="U30" i="5"/>
  <c r="T30" i="5"/>
  <c r="S30" i="5"/>
  <c r="Q30" i="5"/>
  <c r="R30" i="5"/>
  <c r="P30" i="5"/>
  <c r="M30" i="5" a="1"/>
  <c r="M30" i="5" s="1"/>
  <c r="O30" i="5"/>
  <c r="N30" i="5" a="1"/>
  <c r="N30" i="5" s="1"/>
  <c r="AB31" i="5"/>
  <c r="Z31" i="5"/>
  <c r="AA31" i="5"/>
  <c r="AC31" i="5"/>
  <c r="AD31" i="5"/>
  <c r="F31" i="5"/>
  <c r="K31" i="5" a="1"/>
  <c r="K31" i="5" s="1"/>
  <c r="D31" i="5"/>
  <c r="C33" i="5" a="1"/>
  <c r="C33" i="5" s="1"/>
  <c r="H32" i="5"/>
  <c r="E32" i="5" a="1"/>
  <c r="E32" i="5" s="1"/>
  <c r="L32" i="5" s="1" a="1"/>
  <c r="L32" i="5" s="1"/>
  <c r="G32" i="5" a="1"/>
  <c r="G32" i="5" s="1"/>
  <c r="J32" i="5" a="1"/>
  <c r="J32" i="5" s="1"/>
  <c r="X31" i="5" l="1"/>
  <c r="V31" i="5"/>
  <c r="W31" i="5"/>
  <c r="U31" i="5"/>
  <c r="R31" i="5"/>
  <c r="T31" i="5"/>
  <c r="S31" i="5"/>
  <c r="Q31" i="5"/>
  <c r="P31" i="5"/>
  <c r="M31" i="5" a="1"/>
  <c r="M31" i="5" s="1"/>
  <c r="O31" i="5"/>
  <c r="N31" i="5" a="1"/>
  <c r="N31" i="5" s="1"/>
  <c r="F32" i="5"/>
  <c r="D32" i="5"/>
  <c r="I31" i="5" a="1"/>
  <c r="I31" i="5" s="1"/>
  <c r="C34" i="5" a="1"/>
  <c r="C34" i="5" s="1"/>
  <c r="H33" i="5"/>
  <c r="E33" i="5" a="1"/>
  <c r="E33" i="5" s="1"/>
  <c r="L33" i="5" s="1" a="1"/>
  <c r="L33" i="5" s="1"/>
  <c r="G33" i="5" a="1"/>
  <c r="G33" i="5" s="1"/>
  <c r="J33" i="5" a="1"/>
  <c r="J33" i="5" s="1"/>
  <c r="M32" i="5" l="1" a="1"/>
  <c r="M32" i="5" s="1"/>
  <c r="V32" i="5" s="1"/>
  <c r="N32" i="5" a="1"/>
  <c r="N32" i="5" s="1"/>
  <c r="C35" i="5" a="1"/>
  <c r="C35" i="5" s="1"/>
  <c r="H34" i="5"/>
  <c r="E34" i="5" a="1"/>
  <c r="E34" i="5" s="1"/>
  <c r="L34" i="5" s="1" a="1"/>
  <c r="L34" i="5" s="1"/>
  <c r="G34" i="5" a="1"/>
  <c r="G34" i="5" s="1"/>
  <c r="J34" i="5" a="1"/>
  <c r="J34" i="5" s="1"/>
  <c r="F33" i="5"/>
  <c r="D33" i="5"/>
  <c r="I32" i="5" a="1"/>
  <c r="I32" i="5" s="1"/>
  <c r="K32" i="5" s="1" a="1"/>
  <c r="K32" i="5" s="1"/>
  <c r="O32" i="5" l="1"/>
  <c r="T32" i="5"/>
  <c r="Q32" i="5"/>
  <c r="M33" i="5" a="1"/>
  <c r="M33" i="5" s="1"/>
  <c r="V33" i="5" s="1"/>
  <c r="N33" i="5" a="1"/>
  <c r="N33" i="5" s="1"/>
  <c r="D34" i="5"/>
  <c r="I33" i="5" a="1"/>
  <c r="I33" i="5" s="1"/>
  <c r="K33" i="5" s="1" a="1"/>
  <c r="K33" i="5" s="1"/>
  <c r="F34" i="5"/>
  <c r="C36" i="5" a="1"/>
  <c r="C36" i="5" s="1"/>
  <c r="H35" i="5"/>
  <c r="E35" i="5" a="1"/>
  <c r="E35" i="5" s="1"/>
  <c r="L35" i="5" s="1" a="1"/>
  <c r="L35" i="5" s="1"/>
  <c r="G35" i="5" a="1"/>
  <c r="G35" i="5" s="1"/>
  <c r="J35" i="5" a="1"/>
  <c r="J35" i="5" s="1"/>
  <c r="R32" i="5"/>
  <c r="N34" i="5" l="1" a="1"/>
  <c r="N34" i="5" s="1"/>
  <c r="M34" i="5" a="1"/>
  <c r="M34" i="5" s="1"/>
  <c r="V34" i="5" s="1"/>
  <c r="O33" i="5"/>
  <c r="T33" i="5"/>
  <c r="Q33" i="5"/>
  <c r="F35" i="5"/>
  <c r="C37" i="5" a="1"/>
  <c r="C37" i="5" s="1"/>
  <c r="H36" i="5"/>
  <c r="E36" i="5" a="1"/>
  <c r="E36" i="5" s="1"/>
  <c r="L36" i="5" s="1" a="1"/>
  <c r="L36" i="5" s="1"/>
  <c r="G36" i="5" a="1"/>
  <c r="G36" i="5" s="1"/>
  <c r="J36" i="5" a="1"/>
  <c r="J36" i="5" s="1"/>
  <c r="D35" i="5"/>
  <c r="I35" i="5" s="1" a="1"/>
  <c r="I35" i="5" s="1"/>
  <c r="K35" i="5" s="1" a="1"/>
  <c r="K35" i="5" s="1"/>
  <c r="I34" i="5" a="1"/>
  <c r="I34" i="5" s="1"/>
  <c r="K34" i="5" s="1" a="1"/>
  <c r="K34" i="5" s="1"/>
  <c r="P33" i="5"/>
  <c r="R33" i="5"/>
  <c r="P32" i="5"/>
  <c r="O34" i="5" l="1"/>
  <c r="Q34" i="5"/>
  <c r="T34" i="5"/>
  <c r="AC36" i="5"/>
  <c r="AD36" i="5"/>
  <c r="AB36" i="5"/>
  <c r="Y36" i="5"/>
  <c r="Z36" i="5"/>
  <c r="AA36" i="5"/>
  <c r="V35" i="5"/>
  <c r="W35" i="5"/>
  <c r="X35" i="5"/>
  <c r="U35" i="5"/>
  <c r="R35" i="5"/>
  <c r="T35" i="5"/>
  <c r="N35" i="5" a="1"/>
  <c r="N35" i="5" s="1"/>
  <c r="P35" i="5"/>
  <c r="M35" i="5" a="1"/>
  <c r="M35" i="5" s="1"/>
  <c r="S35" i="5"/>
  <c r="Q35" i="5"/>
  <c r="O35" i="5"/>
  <c r="S32" i="5"/>
  <c r="S33" i="5"/>
  <c r="K36" i="5" a="1"/>
  <c r="K36" i="5" s="1"/>
  <c r="F36" i="5"/>
  <c r="D36" i="5"/>
  <c r="I36" i="5" s="1" a="1"/>
  <c r="I36" i="5" s="1"/>
  <c r="C38" i="5" a="1"/>
  <c r="C38" i="5" s="1"/>
  <c r="G37" i="5" a="1"/>
  <c r="G37" i="5" s="1"/>
  <c r="H37" i="5"/>
  <c r="E37" i="5" a="1"/>
  <c r="E37" i="5" s="1"/>
  <c r="L37" i="5" s="1" a="1"/>
  <c r="L37" i="5" s="1"/>
  <c r="J37" i="5" a="1"/>
  <c r="J37" i="5" s="1"/>
  <c r="P34" i="5"/>
  <c r="R34" i="5"/>
  <c r="S34" i="5" l="1"/>
  <c r="Y37" i="5"/>
  <c r="Z37" i="5"/>
  <c r="AA37" i="5"/>
  <c r="AC37" i="5"/>
  <c r="AD37" i="5"/>
  <c r="AB37" i="5"/>
  <c r="V36" i="5"/>
  <c r="W36" i="5"/>
  <c r="X36" i="5"/>
  <c r="R36" i="5"/>
  <c r="T36" i="5"/>
  <c r="U36" i="5"/>
  <c r="S36" i="5"/>
  <c r="Q36" i="5"/>
  <c r="N36" i="5" a="1"/>
  <c r="N36" i="5" s="1"/>
  <c r="P36" i="5"/>
  <c r="M36" i="5" a="1"/>
  <c r="M36" i="5" s="1"/>
  <c r="O36" i="5"/>
  <c r="C39" i="5" a="1"/>
  <c r="C39" i="5" s="1"/>
  <c r="G38" i="5" a="1"/>
  <c r="G38" i="5" s="1"/>
  <c r="H38" i="5"/>
  <c r="E38" i="5" a="1"/>
  <c r="E38" i="5" s="1"/>
  <c r="L38" i="5" s="1" a="1"/>
  <c r="L38" i="5" s="1"/>
  <c r="J38" i="5" a="1"/>
  <c r="J38" i="5" s="1"/>
  <c r="K37" i="5" a="1"/>
  <c r="K37" i="5" s="1"/>
  <c r="F37" i="5"/>
  <c r="D37" i="5"/>
  <c r="I37" i="5" s="1" a="1"/>
  <c r="I37" i="5" s="1"/>
  <c r="U34" i="5"/>
  <c r="U32" i="5"/>
  <c r="U33" i="5"/>
  <c r="X37" i="5" l="1"/>
  <c r="V37" i="5"/>
  <c r="U37" i="5"/>
  <c r="W37" i="5"/>
  <c r="R37" i="5"/>
  <c r="T37" i="5"/>
  <c r="S37" i="5"/>
  <c r="Q37" i="5"/>
  <c r="N37" i="5" a="1"/>
  <c r="N37" i="5" s="1"/>
  <c r="P37" i="5"/>
  <c r="M37" i="5" a="1"/>
  <c r="M37" i="5" s="1"/>
  <c r="O37" i="5"/>
  <c r="Y38" i="5"/>
  <c r="Z38" i="5"/>
  <c r="AA38" i="5"/>
  <c r="AC38" i="5"/>
  <c r="AD38" i="5"/>
  <c r="AB38" i="5"/>
  <c r="D38" i="5"/>
  <c r="I38" i="5" s="1" a="1"/>
  <c r="I38" i="5" s="1"/>
  <c r="K38" i="5" a="1"/>
  <c r="K38" i="5" s="1"/>
  <c r="F38" i="5"/>
  <c r="C40" i="5" a="1"/>
  <c r="C40" i="5" s="1"/>
  <c r="G39" i="5" a="1"/>
  <c r="G39" i="5" s="1"/>
  <c r="H39" i="5"/>
  <c r="E39" i="5" a="1"/>
  <c r="E39" i="5" s="1"/>
  <c r="L39" i="5" s="1" a="1"/>
  <c r="L39" i="5" s="1"/>
  <c r="J39" i="5" a="1"/>
  <c r="J39" i="5" s="1"/>
  <c r="W34" i="5"/>
  <c r="W33" i="5"/>
  <c r="W32" i="5"/>
  <c r="X33" i="5" l="1"/>
  <c r="X34" i="5"/>
  <c r="X32" i="5"/>
  <c r="U38" i="5"/>
  <c r="V38" i="5"/>
  <c r="X38" i="5"/>
  <c r="W38" i="5"/>
  <c r="R38" i="5"/>
  <c r="T38" i="5"/>
  <c r="S38" i="5"/>
  <c r="Q38" i="5"/>
  <c r="N38" i="5" a="1"/>
  <c r="N38" i="5" s="1"/>
  <c r="P38" i="5"/>
  <c r="M38" i="5" a="1"/>
  <c r="M38" i="5" s="1"/>
  <c r="O38" i="5"/>
  <c r="AB39" i="5"/>
  <c r="AD39" i="5"/>
  <c r="Y39" i="5"/>
  <c r="Z39" i="5"/>
  <c r="AA39" i="5"/>
  <c r="AC39" i="5"/>
  <c r="AJ19" i="5"/>
  <c r="AJ21" i="5"/>
  <c r="D39" i="5"/>
  <c r="I39" i="5" s="1" a="1"/>
  <c r="I39" i="5" s="1"/>
  <c r="K39" i="5" a="1"/>
  <c r="K39" i="5" s="1"/>
  <c r="F39" i="5"/>
  <c r="C41" i="5" a="1"/>
  <c r="C41" i="5" s="1"/>
  <c r="G40" i="5" a="1"/>
  <c r="G40" i="5" s="1"/>
  <c r="H40" i="5"/>
  <c r="E40" i="5" a="1"/>
  <c r="E40" i="5" s="1"/>
  <c r="L40" i="5" s="1" a="1"/>
  <c r="L40" i="5" s="1"/>
  <c r="J40" i="5" a="1"/>
  <c r="J40" i="5" s="1"/>
  <c r="AB40" i="5" l="1"/>
  <c r="Y40" i="5"/>
  <c r="Z40" i="5"/>
  <c r="AA40" i="5"/>
  <c r="AC40" i="5"/>
  <c r="AD40" i="5"/>
  <c r="X39" i="5"/>
  <c r="W39" i="5"/>
  <c r="U39" i="5"/>
  <c r="V39" i="5"/>
  <c r="R39" i="5"/>
  <c r="T39" i="5"/>
  <c r="Q39" i="5"/>
  <c r="N39" i="5" a="1"/>
  <c r="N39" i="5" s="1"/>
  <c r="P39" i="5"/>
  <c r="S39" i="5"/>
  <c r="O39" i="5"/>
  <c r="M39" i="5" a="1"/>
  <c r="M39" i="5" s="1"/>
  <c r="F40" i="5"/>
  <c r="D40" i="5"/>
  <c r="I40" i="5" s="1" a="1"/>
  <c r="I40" i="5" s="1"/>
  <c r="K40" i="5" a="1"/>
  <c r="K40" i="5" s="1"/>
  <c r="C42" i="5" a="1"/>
  <c r="C42" i="5" s="1"/>
  <c r="G41" i="5" a="1"/>
  <c r="G41" i="5" s="1"/>
  <c r="H41" i="5"/>
  <c r="E41" i="5" a="1"/>
  <c r="E41" i="5" s="1"/>
  <c r="L41" i="5" s="1" a="1"/>
  <c r="L41" i="5" s="1"/>
  <c r="J41" i="5" a="1"/>
  <c r="J41" i="5" s="1"/>
  <c r="AB41" i="5" l="1"/>
  <c r="Y41" i="5"/>
  <c r="Z41" i="5"/>
  <c r="AA41" i="5"/>
  <c r="AC41" i="5"/>
  <c r="AD41" i="5"/>
  <c r="X40" i="5"/>
  <c r="W40" i="5"/>
  <c r="U40" i="5"/>
  <c r="V40" i="5"/>
  <c r="R40" i="5"/>
  <c r="T40" i="5"/>
  <c r="S40" i="5"/>
  <c r="Q40" i="5"/>
  <c r="O40" i="5"/>
  <c r="N40" i="5" a="1"/>
  <c r="N40" i="5" s="1"/>
  <c r="P40" i="5"/>
  <c r="M40" i="5" a="1"/>
  <c r="M40" i="5" s="1"/>
  <c r="C43" i="5" a="1"/>
  <c r="C43" i="5" s="1"/>
  <c r="G42" i="5" a="1"/>
  <c r="G42" i="5" s="1"/>
  <c r="H42" i="5"/>
  <c r="E42" i="5" a="1"/>
  <c r="E42" i="5" s="1"/>
  <c r="L42" i="5" s="1" a="1"/>
  <c r="L42" i="5" s="1"/>
  <c r="J42" i="5" a="1"/>
  <c r="J42" i="5" s="1"/>
  <c r="K41" i="5" a="1"/>
  <c r="K41" i="5" s="1"/>
  <c r="F41" i="5"/>
  <c r="D41" i="5"/>
  <c r="I41" i="5" s="1" a="1"/>
  <c r="I41" i="5" s="1"/>
  <c r="X41" i="5" l="1"/>
  <c r="W41" i="5"/>
  <c r="U41" i="5"/>
  <c r="V41" i="5"/>
  <c r="S41" i="5"/>
  <c r="Q41" i="5"/>
  <c r="R41" i="5"/>
  <c r="T41" i="5"/>
  <c r="O41" i="5"/>
  <c r="N41" i="5" a="1"/>
  <c r="N41" i="5" s="1"/>
  <c r="P41" i="5"/>
  <c r="M41" i="5" a="1"/>
  <c r="M41" i="5" s="1"/>
  <c r="AB42" i="5"/>
  <c r="Y42" i="5"/>
  <c r="Z42" i="5"/>
  <c r="AA42" i="5"/>
  <c r="AC42" i="5"/>
  <c r="AD42" i="5"/>
  <c r="K42" i="5" a="1"/>
  <c r="K42" i="5" s="1"/>
  <c r="F42" i="5"/>
  <c r="D42" i="5"/>
  <c r="I42" i="5" s="1" a="1"/>
  <c r="I42" i="5" s="1"/>
  <c r="C44" i="5" a="1"/>
  <c r="C44" i="5" s="1"/>
  <c r="G43" i="5" a="1"/>
  <c r="G43" i="5" s="1"/>
  <c r="H43" i="5"/>
  <c r="E43" i="5" a="1"/>
  <c r="E43" i="5" s="1"/>
  <c r="L43" i="5" s="1" a="1"/>
  <c r="L43" i="5" s="1"/>
  <c r="J43" i="5" a="1"/>
  <c r="J43" i="5" s="1"/>
  <c r="Y43" i="5" l="1"/>
  <c r="Z43" i="5"/>
  <c r="AA43" i="5"/>
  <c r="AC43" i="5"/>
  <c r="AB43" i="5"/>
  <c r="AD43" i="5"/>
  <c r="X42" i="5"/>
  <c r="W42" i="5"/>
  <c r="U42" i="5"/>
  <c r="V42" i="5"/>
  <c r="S42" i="5"/>
  <c r="Q42" i="5"/>
  <c r="R42" i="5"/>
  <c r="T42" i="5"/>
  <c r="O42" i="5"/>
  <c r="N42" i="5" a="1"/>
  <c r="N42" i="5" s="1"/>
  <c r="M42" i="5" a="1"/>
  <c r="M42" i="5" s="1"/>
  <c r="P42" i="5"/>
  <c r="K43" i="5" a="1"/>
  <c r="K43" i="5" s="1"/>
  <c r="F43" i="5"/>
  <c r="D43" i="5"/>
  <c r="I43" i="5" s="1" a="1"/>
  <c r="I43" i="5" s="1"/>
  <c r="C45" i="5" a="1"/>
  <c r="C45" i="5" s="1"/>
  <c r="G44" i="5" a="1"/>
  <c r="G44" i="5" s="1"/>
  <c r="H44" i="5"/>
  <c r="E44" i="5" a="1"/>
  <c r="E44" i="5" s="1"/>
  <c r="L44" i="5" s="1" a="1"/>
  <c r="L44" i="5" s="1"/>
  <c r="J44" i="5" a="1"/>
  <c r="J44" i="5" s="1"/>
  <c r="AB44" i="5" l="1"/>
  <c r="Y44" i="5"/>
  <c r="Z44" i="5"/>
  <c r="AA44" i="5"/>
  <c r="AC44" i="5"/>
  <c r="AD44" i="5"/>
  <c r="X43" i="5"/>
  <c r="W43" i="5"/>
  <c r="U43" i="5"/>
  <c r="V43" i="5"/>
  <c r="S43" i="5"/>
  <c r="Q43" i="5"/>
  <c r="R43" i="5"/>
  <c r="M43" i="5" a="1"/>
  <c r="M43" i="5" s="1"/>
  <c r="T43" i="5"/>
  <c r="O43" i="5"/>
  <c r="N43" i="5" a="1"/>
  <c r="N43" i="5" s="1"/>
  <c r="P43" i="5"/>
  <c r="K44" i="5" a="1"/>
  <c r="K44" i="5" s="1"/>
  <c r="F44" i="5"/>
  <c r="D44" i="5"/>
  <c r="I44" i="5" s="1" a="1"/>
  <c r="I44" i="5" s="1"/>
  <c r="C46" i="5" a="1"/>
  <c r="C46" i="5" s="1"/>
  <c r="E45" i="5" a="1"/>
  <c r="E45" i="5" s="1"/>
  <c r="L45" i="5" s="1" a="1"/>
  <c r="L45" i="5" s="1"/>
  <c r="G45" i="5" a="1"/>
  <c r="G45" i="5" s="1"/>
  <c r="H45" i="5"/>
  <c r="J45" i="5" a="1"/>
  <c r="J45" i="5" s="1"/>
  <c r="AB45" i="5" l="1"/>
  <c r="Y45" i="5"/>
  <c r="Z45" i="5"/>
  <c r="AA45" i="5"/>
  <c r="AC45" i="5"/>
  <c r="AD45" i="5"/>
  <c r="X44" i="5"/>
  <c r="W44" i="5"/>
  <c r="V44" i="5"/>
  <c r="S44" i="5"/>
  <c r="Q44" i="5"/>
  <c r="U44" i="5"/>
  <c r="T44" i="5"/>
  <c r="M44" i="5" a="1"/>
  <c r="M44" i="5" s="1"/>
  <c r="O44" i="5"/>
  <c r="R44" i="5"/>
  <c r="N44" i="5" a="1"/>
  <c r="N44" i="5" s="1"/>
  <c r="P44" i="5"/>
  <c r="K45" i="5" a="1"/>
  <c r="K45" i="5" s="1"/>
  <c r="F45" i="5"/>
  <c r="D45" i="5"/>
  <c r="I45" i="5" s="1" a="1"/>
  <c r="I45" i="5" s="1"/>
  <c r="C47" i="5" a="1"/>
  <c r="C47" i="5" s="1"/>
  <c r="E46" i="5" a="1"/>
  <c r="E46" i="5" s="1"/>
  <c r="G46" i="5" a="1"/>
  <c r="G46" i="5" s="1"/>
  <c r="H46" i="5"/>
  <c r="J46" i="5" a="1"/>
  <c r="J46" i="5" s="1"/>
  <c r="L46" i="5" l="1" a="1"/>
  <c r="L46" i="5" s="1"/>
  <c r="X45" i="5"/>
  <c r="W45" i="5"/>
  <c r="U45" i="5"/>
  <c r="S45" i="5"/>
  <c r="Q45" i="5"/>
  <c r="V45" i="5"/>
  <c r="R45" i="5"/>
  <c r="T45" i="5"/>
  <c r="M45" i="5" a="1"/>
  <c r="M45" i="5" s="1"/>
  <c r="O45" i="5"/>
  <c r="N45" i="5" a="1"/>
  <c r="N45" i="5" s="1"/>
  <c r="P45" i="5"/>
  <c r="Z46" i="5"/>
  <c r="AA46" i="5"/>
  <c r="AC46" i="5"/>
  <c r="AD46" i="5"/>
  <c r="AB46" i="5"/>
  <c r="Y46" i="5"/>
  <c r="K46" i="5" a="1"/>
  <c r="K46" i="5" s="1"/>
  <c r="F46" i="5"/>
  <c r="D46" i="5"/>
  <c r="I46" i="5" s="1" a="1"/>
  <c r="I46" i="5" s="1"/>
  <c r="C48" i="5" a="1"/>
  <c r="C48" i="5" s="1"/>
  <c r="H47" i="5"/>
  <c r="E47" i="5" a="1"/>
  <c r="E47" i="5" s="1"/>
  <c r="L47" i="5" s="1" a="1"/>
  <c r="L47" i="5" s="1"/>
  <c r="G47" i="5" a="1"/>
  <c r="G47" i="5" s="1"/>
  <c r="J47" i="5" a="1"/>
  <c r="J47" i="5" s="1"/>
  <c r="X46" i="5" l="1"/>
  <c r="W46" i="5"/>
  <c r="U46" i="5"/>
  <c r="V46" i="5"/>
  <c r="S46" i="5"/>
  <c r="Q46" i="5"/>
  <c r="R46" i="5"/>
  <c r="T46" i="5"/>
  <c r="M46" i="5" a="1"/>
  <c r="M46" i="5" s="1"/>
  <c r="O46" i="5"/>
  <c r="P46" i="5"/>
  <c r="N46" i="5" a="1"/>
  <c r="N46" i="5" s="1"/>
  <c r="Y47" i="5"/>
  <c r="Z47" i="5"/>
  <c r="AA47" i="5"/>
  <c r="AC47" i="5"/>
  <c r="AB47" i="5"/>
  <c r="AD47" i="5"/>
  <c r="K47" i="5" a="1"/>
  <c r="K47" i="5" s="1"/>
  <c r="F47" i="5"/>
  <c r="D47" i="5"/>
  <c r="I47" i="5" s="1" a="1"/>
  <c r="I47" i="5" s="1"/>
  <c r="C49" i="5" a="1"/>
  <c r="C49" i="5" s="1"/>
  <c r="H48" i="5"/>
  <c r="E48" i="5" a="1"/>
  <c r="E48" i="5" s="1"/>
  <c r="L48" i="5" s="1" a="1"/>
  <c r="L48" i="5" s="1"/>
  <c r="G48" i="5" a="1"/>
  <c r="G48" i="5" s="1"/>
  <c r="J48" i="5" a="1"/>
  <c r="J48" i="5" s="1"/>
  <c r="AB48" i="5" l="1"/>
  <c r="Y48" i="5"/>
  <c r="Z48" i="5"/>
  <c r="AA48" i="5"/>
  <c r="AC48" i="5"/>
  <c r="AD48" i="5"/>
  <c r="X47" i="5"/>
  <c r="V47" i="5"/>
  <c r="W47" i="5"/>
  <c r="U47" i="5"/>
  <c r="S47" i="5"/>
  <c r="Q47" i="5"/>
  <c r="R47" i="5"/>
  <c r="P47" i="5"/>
  <c r="T47" i="5"/>
  <c r="M47" i="5" a="1"/>
  <c r="M47" i="5" s="1"/>
  <c r="O47" i="5"/>
  <c r="N47" i="5" a="1"/>
  <c r="N47" i="5" s="1"/>
  <c r="K48" i="5" a="1"/>
  <c r="K48" i="5" s="1"/>
  <c r="F48" i="5"/>
  <c r="D48" i="5"/>
  <c r="I48" i="5" s="1" a="1"/>
  <c r="I48" i="5" s="1"/>
  <c r="C50" i="5" a="1"/>
  <c r="C50" i="5" s="1"/>
  <c r="H49" i="5"/>
  <c r="E49" i="5" a="1"/>
  <c r="E49" i="5" s="1"/>
  <c r="L49" i="5" s="1" a="1"/>
  <c r="L49" i="5" s="1"/>
  <c r="G49" i="5" a="1"/>
  <c r="G49" i="5" s="1"/>
  <c r="J49" i="5" a="1"/>
  <c r="J49" i="5" s="1"/>
  <c r="AA49" i="5" l="1"/>
  <c r="AC49" i="5"/>
  <c r="AD49" i="5"/>
  <c r="AB49" i="5"/>
  <c r="Y49" i="5"/>
  <c r="Z49" i="5"/>
  <c r="V48" i="5"/>
  <c r="X48" i="5"/>
  <c r="W48" i="5"/>
  <c r="U48" i="5"/>
  <c r="S48" i="5"/>
  <c r="Q48" i="5"/>
  <c r="T48" i="5"/>
  <c r="P48" i="5"/>
  <c r="M48" i="5" a="1"/>
  <c r="M48" i="5" s="1"/>
  <c r="R48" i="5"/>
  <c r="O48" i="5"/>
  <c r="N48" i="5" a="1"/>
  <c r="N48" i="5" s="1"/>
  <c r="K49" i="5" a="1"/>
  <c r="K49" i="5" s="1"/>
  <c r="F49" i="5"/>
  <c r="D49" i="5"/>
  <c r="I49" i="5" s="1" a="1"/>
  <c r="I49" i="5" s="1"/>
  <c r="C51" i="5" a="1"/>
  <c r="C51" i="5" s="1"/>
  <c r="H50" i="5"/>
  <c r="E50" i="5" a="1"/>
  <c r="E50" i="5" s="1"/>
  <c r="L50" i="5" s="1" a="1"/>
  <c r="L50" i="5" s="1"/>
  <c r="G50" i="5" a="1"/>
  <c r="G50" i="5" s="1"/>
  <c r="J50" i="5" a="1"/>
  <c r="J50" i="5" s="1"/>
  <c r="Y50" i="5" l="1"/>
  <c r="Z50" i="5"/>
  <c r="AA50" i="5"/>
  <c r="AC50" i="5"/>
  <c r="AD50" i="5"/>
  <c r="AB50" i="5"/>
  <c r="X49" i="5"/>
  <c r="V49" i="5"/>
  <c r="W49" i="5"/>
  <c r="U49" i="5"/>
  <c r="T49" i="5"/>
  <c r="S49" i="5"/>
  <c r="Q49" i="5"/>
  <c r="R49" i="5"/>
  <c r="P49" i="5"/>
  <c r="M49" i="5" a="1"/>
  <c r="M49" i="5" s="1"/>
  <c r="O49" i="5"/>
  <c r="N49" i="5" a="1"/>
  <c r="N49" i="5" s="1"/>
  <c r="K50" i="5" a="1"/>
  <c r="K50" i="5" s="1"/>
  <c r="F50" i="5"/>
  <c r="D50" i="5"/>
  <c r="I50" i="5" s="1" a="1"/>
  <c r="I50" i="5" s="1"/>
  <c r="C52" i="5" a="1"/>
  <c r="C52" i="5" s="1"/>
  <c r="H51" i="5"/>
  <c r="L51" i="5" a="1"/>
  <c r="L51" i="5" s="1"/>
  <c r="G51" i="5" a="1"/>
  <c r="G51" i="5" s="1"/>
  <c r="J51" i="5" a="1"/>
  <c r="J51" i="5" s="1"/>
  <c r="Y51" i="5" l="1"/>
  <c r="Z51" i="5"/>
  <c r="AA51" i="5"/>
  <c r="AC51" i="5"/>
  <c r="AB51" i="5"/>
  <c r="AD51" i="5"/>
  <c r="X50" i="5"/>
  <c r="V50" i="5"/>
  <c r="W50" i="5"/>
  <c r="U50" i="5"/>
  <c r="R50" i="5"/>
  <c r="T50" i="5"/>
  <c r="S50" i="5"/>
  <c r="Q50" i="5"/>
  <c r="N50" i="5" a="1"/>
  <c r="N50" i="5" s="1"/>
  <c r="P50" i="5"/>
  <c r="M50" i="5" a="1"/>
  <c r="M50" i="5" s="1"/>
  <c r="O50" i="5"/>
  <c r="K51" i="5" a="1"/>
  <c r="K51" i="5" s="1"/>
  <c r="F51" i="5"/>
  <c r="D51" i="5"/>
  <c r="I51" i="5" s="1" a="1"/>
  <c r="I51" i="5" s="1"/>
  <c r="C53" i="5" a="1"/>
  <c r="C53" i="5" s="1"/>
  <c r="H52" i="5"/>
  <c r="E52" i="5" a="1"/>
  <c r="E52" i="5" s="1"/>
  <c r="L52" i="5" s="1" a="1"/>
  <c r="L52" i="5" s="1"/>
  <c r="G52" i="5" a="1"/>
  <c r="G52" i="5" s="1"/>
  <c r="J52" i="5" a="1"/>
  <c r="J52" i="5" s="1"/>
  <c r="AC52" i="5" l="1"/>
  <c r="AD52" i="5"/>
  <c r="AB52" i="5"/>
  <c r="Y52" i="5"/>
  <c r="Z52" i="5"/>
  <c r="AA52" i="5"/>
  <c r="X51" i="5"/>
  <c r="V51" i="5"/>
  <c r="W51" i="5"/>
  <c r="U51" i="5"/>
  <c r="R51" i="5"/>
  <c r="T51" i="5"/>
  <c r="Q51" i="5"/>
  <c r="N51" i="5" a="1"/>
  <c r="N51" i="5" s="1"/>
  <c r="P51" i="5"/>
  <c r="M51" i="5" a="1"/>
  <c r="M51" i="5" s="1"/>
  <c r="S51" i="5"/>
  <c r="O51" i="5"/>
  <c r="C54" i="5" a="1"/>
  <c r="C54" i="5" s="1"/>
  <c r="G53" i="5" a="1"/>
  <c r="G53" i="5" s="1"/>
  <c r="H53" i="5"/>
  <c r="E53" i="5" a="1"/>
  <c r="E53" i="5" s="1"/>
  <c r="L53" i="5" s="1" a="1"/>
  <c r="L53" i="5" s="1"/>
  <c r="J53" i="5" a="1"/>
  <c r="J53" i="5" s="1"/>
  <c r="K52" i="5" a="1"/>
  <c r="K52" i="5" s="1"/>
  <c r="F52" i="5"/>
  <c r="D52" i="5"/>
  <c r="I52" i="5" s="1" a="1"/>
  <c r="I52" i="5" s="1"/>
  <c r="X52" i="5" l="1"/>
  <c r="V52" i="5"/>
  <c r="W52" i="5"/>
  <c r="R52" i="5"/>
  <c r="T52" i="5"/>
  <c r="U52" i="5"/>
  <c r="S52" i="5"/>
  <c r="Q52" i="5"/>
  <c r="N52" i="5" a="1"/>
  <c r="N52" i="5" s="1"/>
  <c r="P52" i="5"/>
  <c r="M52" i="5" a="1"/>
  <c r="M52" i="5" s="1"/>
  <c r="O52" i="5"/>
  <c r="Y53" i="5"/>
  <c r="Z53" i="5"/>
  <c r="AA53" i="5"/>
  <c r="AC53" i="5"/>
  <c r="AD53" i="5"/>
  <c r="AB53" i="5"/>
  <c r="K53" i="5" a="1"/>
  <c r="K53" i="5" s="1"/>
  <c r="F53" i="5"/>
  <c r="D53" i="5"/>
  <c r="I53" i="5" s="1" a="1"/>
  <c r="I53" i="5" s="1"/>
  <c r="C55" i="5" a="1"/>
  <c r="C55" i="5" s="1"/>
  <c r="G54" i="5" a="1"/>
  <c r="G54" i="5" s="1"/>
  <c r="H54" i="5"/>
  <c r="E54" i="5" a="1"/>
  <c r="E54" i="5" s="1"/>
  <c r="L54" i="5" s="1" a="1"/>
  <c r="L54" i="5" s="1"/>
  <c r="J54" i="5" a="1"/>
  <c r="J54" i="5" s="1"/>
  <c r="Y54" i="5" l="1"/>
  <c r="Z54" i="5"/>
  <c r="AA54" i="5"/>
  <c r="AC54" i="5"/>
  <c r="AD54" i="5"/>
  <c r="AB54" i="5"/>
  <c r="X53" i="5"/>
  <c r="V53" i="5"/>
  <c r="U53" i="5"/>
  <c r="R53" i="5"/>
  <c r="W53" i="5"/>
  <c r="T53" i="5"/>
  <c r="S53" i="5"/>
  <c r="Q53" i="5"/>
  <c r="N53" i="5" a="1"/>
  <c r="N53" i="5" s="1"/>
  <c r="P53" i="5"/>
  <c r="M53" i="5" a="1"/>
  <c r="M53" i="5" s="1"/>
  <c r="O53" i="5"/>
  <c r="D54" i="5"/>
  <c r="I54" i="5" s="1" a="1"/>
  <c r="I54" i="5" s="1"/>
  <c r="K54" i="5" a="1"/>
  <c r="K54" i="5" s="1"/>
  <c r="F54" i="5"/>
  <c r="C56" i="5" a="1"/>
  <c r="C56" i="5" s="1"/>
  <c r="G55" i="5" a="1"/>
  <c r="G55" i="5" s="1"/>
  <c r="H55" i="5"/>
  <c r="E55" i="5" a="1"/>
  <c r="E55" i="5" s="1"/>
  <c r="L55" i="5" s="1" a="1"/>
  <c r="L55" i="5" s="1"/>
  <c r="J55" i="5" a="1"/>
  <c r="J55" i="5" s="1"/>
  <c r="AB55" i="5" l="1"/>
  <c r="AD55" i="5"/>
  <c r="Y55" i="5"/>
  <c r="Z55" i="5"/>
  <c r="AA55" i="5"/>
  <c r="AC55" i="5"/>
  <c r="U54" i="5"/>
  <c r="X54" i="5"/>
  <c r="V54" i="5"/>
  <c r="W54" i="5"/>
  <c r="R54" i="5"/>
  <c r="T54" i="5"/>
  <c r="S54" i="5"/>
  <c r="Q54" i="5"/>
  <c r="N54" i="5" a="1"/>
  <c r="N54" i="5" s="1"/>
  <c r="P54" i="5"/>
  <c r="O54" i="5"/>
  <c r="M54" i="5" a="1"/>
  <c r="M54" i="5" s="1"/>
  <c r="D55" i="5"/>
  <c r="I55" i="5" s="1" a="1"/>
  <c r="I55" i="5" s="1"/>
  <c r="K55" i="5" a="1"/>
  <c r="K55" i="5" s="1"/>
  <c r="F55" i="5"/>
  <c r="C57" i="5" a="1"/>
  <c r="C57" i="5" s="1"/>
  <c r="G56" i="5" a="1"/>
  <c r="G56" i="5" s="1"/>
  <c r="H56" i="5"/>
  <c r="E56" i="5" a="1"/>
  <c r="E56" i="5" s="1"/>
  <c r="L56" i="5" s="1" a="1"/>
  <c r="L56" i="5" s="1"/>
  <c r="J56" i="5" a="1"/>
  <c r="J56" i="5" s="1"/>
  <c r="X55" i="5" l="1"/>
  <c r="W55" i="5"/>
  <c r="U55" i="5"/>
  <c r="V55" i="5"/>
  <c r="R55" i="5"/>
  <c r="T55" i="5"/>
  <c r="Q55" i="5"/>
  <c r="N55" i="5" a="1"/>
  <c r="N55" i="5" s="1"/>
  <c r="P55" i="5"/>
  <c r="O55" i="5"/>
  <c r="M55" i="5" a="1"/>
  <c r="M55" i="5" s="1"/>
  <c r="S55" i="5"/>
  <c r="AB56" i="5"/>
  <c r="Y56" i="5"/>
  <c r="Z56" i="5"/>
  <c r="AA56" i="5"/>
  <c r="AC56" i="5"/>
  <c r="AD56" i="5"/>
  <c r="C58" i="5" a="1"/>
  <c r="C58" i="5" s="1"/>
  <c r="G57" i="5" a="1"/>
  <c r="G57" i="5" s="1"/>
  <c r="H57" i="5"/>
  <c r="E57" i="5" a="1"/>
  <c r="E57" i="5" s="1"/>
  <c r="L57" i="5" s="1" a="1"/>
  <c r="L57" i="5" s="1"/>
  <c r="J57" i="5" a="1"/>
  <c r="J57" i="5" s="1"/>
  <c r="F56" i="5"/>
  <c r="D56" i="5"/>
  <c r="I56" i="5" s="1" a="1"/>
  <c r="I56" i="5" s="1"/>
  <c r="K56" i="5" a="1"/>
  <c r="K56" i="5" s="1"/>
  <c r="X56" i="5" l="1"/>
  <c r="W56" i="5"/>
  <c r="U56" i="5"/>
  <c r="V56" i="5"/>
  <c r="R56" i="5"/>
  <c r="T56" i="5"/>
  <c r="S56" i="5"/>
  <c r="Q56" i="5"/>
  <c r="O56" i="5"/>
  <c r="N56" i="5" a="1"/>
  <c r="N56" i="5" s="1"/>
  <c r="P56" i="5"/>
  <c r="M56" i="5" a="1"/>
  <c r="M56" i="5" s="1"/>
  <c r="AB57" i="5"/>
  <c r="Y57" i="5"/>
  <c r="Z57" i="5"/>
  <c r="AA57" i="5"/>
  <c r="AC57" i="5"/>
  <c r="AD57" i="5"/>
  <c r="K57" i="5" a="1"/>
  <c r="K57" i="5" s="1"/>
  <c r="F57" i="5"/>
  <c r="D57" i="5"/>
  <c r="I57" i="5" s="1" a="1"/>
  <c r="I57" i="5" s="1"/>
  <c r="C59" i="5" a="1"/>
  <c r="C59" i="5" s="1"/>
  <c r="G58" i="5" a="1"/>
  <c r="G58" i="5" s="1"/>
  <c r="H58" i="5"/>
  <c r="E58" i="5" a="1"/>
  <c r="E58" i="5" s="1"/>
  <c r="L58" i="5" s="1" a="1"/>
  <c r="L58" i="5" s="1"/>
  <c r="J58" i="5" a="1"/>
  <c r="J58" i="5" s="1"/>
  <c r="X57" i="5" l="1"/>
  <c r="W57" i="5"/>
  <c r="U57" i="5"/>
  <c r="V57" i="5"/>
  <c r="S57" i="5"/>
  <c r="Q57" i="5"/>
  <c r="R57" i="5"/>
  <c r="T57" i="5"/>
  <c r="O57" i="5"/>
  <c r="N57" i="5" a="1"/>
  <c r="N57" i="5" s="1"/>
  <c r="P57" i="5"/>
  <c r="M57" i="5" a="1"/>
  <c r="M57" i="5" s="1"/>
  <c r="AB58" i="5"/>
  <c r="Y58" i="5"/>
  <c r="Z58" i="5"/>
  <c r="AA58" i="5"/>
  <c r="AC58" i="5"/>
  <c r="AD58" i="5"/>
  <c r="K58" i="5" a="1"/>
  <c r="K58" i="5" s="1"/>
  <c r="F58" i="5"/>
  <c r="D58" i="5"/>
  <c r="I58" i="5" s="1" a="1"/>
  <c r="I58" i="5" s="1"/>
  <c r="C60" i="5" a="1"/>
  <c r="C60" i="5" s="1"/>
  <c r="G59" i="5" a="1"/>
  <c r="G59" i="5" s="1"/>
  <c r="H59" i="5"/>
  <c r="E59" i="5" a="1"/>
  <c r="E59" i="5" s="1"/>
  <c r="L59" i="5" s="1" a="1"/>
  <c r="L59" i="5" s="1"/>
  <c r="J59" i="5" a="1"/>
  <c r="J59" i="5" s="1"/>
  <c r="Y59" i="5" l="1"/>
  <c r="Z59" i="5"/>
  <c r="AA59" i="5"/>
  <c r="AC59" i="5"/>
  <c r="AB59" i="5"/>
  <c r="AD59" i="5"/>
  <c r="X58" i="5"/>
  <c r="W58" i="5"/>
  <c r="U58" i="5"/>
  <c r="V58" i="5"/>
  <c r="S58" i="5"/>
  <c r="Q58" i="5"/>
  <c r="R58" i="5"/>
  <c r="T58" i="5"/>
  <c r="M58" i="5" a="1"/>
  <c r="M58" i="5" s="1"/>
  <c r="O58" i="5"/>
  <c r="N58" i="5" a="1"/>
  <c r="N58" i="5" s="1"/>
  <c r="P58" i="5"/>
  <c r="K59" i="5" a="1"/>
  <c r="K59" i="5" s="1"/>
  <c r="F59" i="5"/>
  <c r="D59" i="5"/>
  <c r="I59" i="5" s="1" a="1"/>
  <c r="I59" i="5" s="1"/>
  <c r="C61" i="5" a="1"/>
  <c r="C61" i="5" s="1"/>
  <c r="G60" i="5" a="1"/>
  <c r="G60" i="5" s="1"/>
  <c r="H60" i="5"/>
  <c r="E60" i="5" a="1"/>
  <c r="E60" i="5" s="1"/>
  <c r="L60" i="5" s="1" a="1"/>
  <c r="L60" i="5" s="1"/>
  <c r="J60" i="5" a="1"/>
  <c r="J60" i="5" s="1"/>
  <c r="AB60" i="5" l="1"/>
  <c r="Y60" i="5"/>
  <c r="Z60" i="5"/>
  <c r="AA60" i="5"/>
  <c r="AC60" i="5"/>
  <c r="AD60" i="5"/>
  <c r="W59" i="5"/>
  <c r="U59" i="5"/>
  <c r="X59" i="5"/>
  <c r="V59" i="5"/>
  <c r="S59" i="5"/>
  <c r="Q59" i="5"/>
  <c r="R59" i="5"/>
  <c r="M59" i="5" a="1"/>
  <c r="M59" i="5" s="1"/>
  <c r="O59" i="5"/>
  <c r="T59" i="5"/>
  <c r="N59" i="5" a="1"/>
  <c r="N59" i="5" s="1"/>
  <c r="P59" i="5"/>
  <c r="K60" i="5" a="1"/>
  <c r="K60" i="5" s="1"/>
  <c r="F60" i="5"/>
  <c r="D60" i="5"/>
  <c r="I60" i="5" s="1" a="1"/>
  <c r="I60" i="5" s="1"/>
  <c r="C62" i="5" a="1"/>
  <c r="C62" i="5" s="1"/>
  <c r="E61" i="5" a="1"/>
  <c r="E61" i="5" s="1"/>
  <c r="L61" i="5" s="1" a="1"/>
  <c r="L61" i="5" s="1"/>
  <c r="G61" i="5" a="1"/>
  <c r="G61" i="5" s="1"/>
  <c r="H61" i="5"/>
  <c r="J61" i="5" a="1"/>
  <c r="J61" i="5" s="1"/>
  <c r="AB61" i="5" l="1"/>
  <c r="Y61" i="5"/>
  <c r="Z61" i="5"/>
  <c r="AA61" i="5"/>
  <c r="AC61" i="5"/>
  <c r="AD61" i="5"/>
  <c r="W60" i="5"/>
  <c r="X60" i="5"/>
  <c r="V60" i="5"/>
  <c r="S60" i="5"/>
  <c r="Q60" i="5"/>
  <c r="U60" i="5"/>
  <c r="T60" i="5"/>
  <c r="M60" i="5" a="1"/>
  <c r="M60" i="5" s="1"/>
  <c r="O60" i="5"/>
  <c r="R60" i="5"/>
  <c r="N60" i="5" a="1"/>
  <c r="N60" i="5" s="1"/>
  <c r="P60" i="5"/>
  <c r="K61" i="5" a="1"/>
  <c r="K61" i="5" s="1"/>
  <c r="F61" i="5"/>
  <c r="D61" i="5"/>
  <c r="I61" i="5" s="1" a="1"/>
  <c r="I61" i="5" s="1"/>
  <c r="C63" i="5" a="1"/>
  <c r="C63" i="5" s="1"/>
  <c r="E62" i="5" a="1"/>
  <c r="E62" i="5" s="1"/>
  <c r="L62" i="5" s="1" a="1"/>
  <c r="L62" i="5" s="1"/>
  <c r="G62" i="5" a="1"/>
  <c r="G62" i="5" s="1"/>
  <c r="H62" i="5"/>
  <c r="J62" i="5" a="1"/>
  <c r="J62" i="5" s="1"/>
  <c r="Z62" i="5" l="1"/>
  <c r="AA62" i="5"/>
  <c r="AC62" i="5"/>
  <c r="AD62" i="5"/>
  <c r="AB62" i="5"/>
  <c r="Y62" i="5"/>
  <c r="X61" i="5"/>
  <c r="W61" i="5"/>
  <c r="U61" i="5"/>
  <c r="S61" i="5"/>
  <c r="Q61" i="5"/>
  <c r="R61" i="5"/>
  <c r="T61" i="5"/>
  <c r="V61" i="5"/>
  <c r="M61" i="5" a="1"/>
  <c r="M61" i="5" s="1"/>
  <c r="O61" i="5"/>
  <c r="N61" i="5" a="1"/>
  <c r="N61" i="5" s="1"/>
  <c r="P61" i="5"/>
  <c r="K62" i="5" a="1"/>
  <c r="K62" i="5" s="1"/>
  <c r="F62" i="5"/>
  <c r="D62" i="5"/>
  <c r="I62" i="5" s="1" a="1"/>
  <c r="I62" i="5" s="1"/>
  <c r="C64" i="5" a="1"/>
  <c r="C64" i="5" s="1"/>
  <c r="H63" i="5"/>
  <c r="E63" i="5" a="1"/>
  <c r="E63" i="5" s="1"/>
  <c r="L63" i="5" s="1" a="1"/>
  <c r="L63" i="5" s="1"/>
  <c r="G63" i="5" a="1"/>
  <c r="G63" i="5" s="1"/>
  <c r="J63" i="5" a="1"/>
  <c r="J63" i="5" s="1"/>
  <c r="Y63" i="5" l="1"/>
  <c r="Z63" i="5"/>
  <c r="AA63" i="5"/>
  <c r="AC63" i="5"/>
  <c r="AB63" i="5"/>
  <c r="AD63" i="5"/>
  <c r="X62" i="5"/>
  <c r="W62" i="5"/>
  <c r="U62" i="5"/>
  <c r="V62" i="5"/>
  <c r="S62" i="5"/>
  <c r="Q62" i="5"/>
  <c r="R62" i="5"/>
  <c r="T62" i="5"/>
  <c r="M62" i="5" a="1"/>
  <c r="M62" i="5" s="1"/>
  <c r="O62" i="5"/>
  <c r="P62" i="5"/>
  <c r="N62" i="5" a="1"/>
  <c r="N62" i="5" s="1"/>
  <c r="K63" i="5" a="1"/>
  <c r="K63" i="5" s="1"/>
  <c r="F63" i="5"/>
  <c r="D63" i="5"/>
  <c r="I63" i="5" s="1" a="1"/>
  <c r="I63" i="5" s="1"/>
  <c r="C65" i="5" a="1"/>
  <c r="C65" i="5" s="1"/>
  <c r="H64" i="5"/>
  <c r="E64" i="5" a="1"/>
  <c r="E64" i="5" s="1"/>
  <c r="L64" i="5" s="1" a="1"/>
  <c r="L64" i="5" s="1"/>
  <c r="G64" i="5" a="1"/>
  <c r="G64" i="5" s="1"/>
  <c r="J64" i="5" a="1"/>
  <c r="J64" i="5" s="1"/>
  <c r="X63" i="5" l="1"/>
  <c r="V63" i="5"/>
  <c r="W63" i="5"/>
  <c r="U63" i="5"/>
  <c r="S63" i="5"/>
  <c r="Q63" i="5"/>
  <c r="R63" i="5"/>
  <c r="P63" i="5"/>
  <c r="T63" i="5"/>
  <c r="M63" i="5" a="1"/>
  <c r="M63" i="5" s="1"/>
  <c r="O63" i="5"/>
  <c r="N63" i="5" a="1"/>
  <c r="N63" i="5" s="1"/>
  <c r="AB64" i="5"/>
  <c r="Y64" i="5"/>
  <c r="Z64" i="5"/>
  <c r="AA64" i="5"/>
  <c r="AC64" i="5"/>
  <c r="AD64" i="5"/>
  <c r="K64" i="5" a="1"/>
  <c r="K64" i="5" s="1"/>
  <c r="F64" i="5"/>
  <c r="D64" i="5"/>
  <c r="I64" i="5" s="1" a="1"/>
  <c r="I64" i="5" s="1"/>
  <c r="C66" i="5" a="1"/>
  <c r="C66" i="5" s="1"/>
  <c r="H65" i="5"/>
  <c r="E65" i="5" a="1"/>
  <c r="E65" i="5" s="1"/>
  <c r="L65" i="5" s="1" a="1"/>
  <c r="L65" i="5" s="1"/>
  <c r="G65" i="5" a="1"/>
  <c r="G65" i="5" s="1"/>
  <c r="J65" i="5" a="1"/>
  <c r="J65" i="5" s="1"/>
  <c r="AA65" i="5" l="1"/>
  <c r="AC65" i="5"/>
  <c r="AD65" i="5"/>
  <c r="AB65" i="5"/>
  <c r="Y65" i="5"/>
  <c r="Z65" i="5"/>
  <c r="V64" i="5"/>
  <c r="X64" i="5"/>
  <c r="W64" i="5"/>
  <c r="U64" i="5"/>
  <c r="S64" i="5"/>
  <c r="Q64" i="5"/>
  <c r="T64" i="5"/>
  <c r="P64" i="5"/>
  <c r="M64" i="5" a="1"/>
  <c r="M64" i="5" s="1"/>
  <c r="R64" i="5"/>
  <c r="O64" i="5"/>
  <c r="N64" i="5" a="1"/>
  <c r="N64" i="5" s="1"/>
  <c r="K65" i="5" a="1"/>
  <c r="K65" i="5" s="1"/>
  <c r="F65" i="5"/>
  <c r="D65" i="5"/>
  <c r="I65" i="5" s="1" a="1"/>
  <c r="I65" i="5" s="1"/>
  <c r="C67" i="5" a="1"/>
  <c r="C67" i="5" s="1"/>
  <c r="H66" i="5"/>
  <c r="E66" i="5" a="1"/>
  <c r="E66" i="5" s="1"/>
  <c r="L66" i="5" s="1" a="1"/>
  <c r="L66" i="5" s="1"/>
  <c r="G66" i="5" a="1"/>
  <c r="G66" i="5" s="1"/>
  <c r="J66" i="5" a="1"/>
  <c r="J66" i="5" s="1"/>
  <c r="Y66" i="5" l="1"/>
  <c r="Z66" i="5"/>
  <c r="AA66" i="5"/>
  <c r="AC66" i="5"/>
  <c r="AD66" i="5"/>
  <c r="AB66" i="5"/>
  <c r="X65" i="5"/>
  <c r="V65" i="5"/>
  <c r="W65" i="5"/>
  <c r="U65" i="5"/>
  <c r="T65" i="5"/>
  <c r="S65" i="5"/>
  <c r="Q65" i="5"/>
  <c r="R65" i="5"/>
  <c r="N65" i="5" a="1"/>
  <c r="N65" i="5" s="1"/>
  <c r="P65" i="5"/>
  <c r="M65" i="5" a="1"/>
  <c r="M65" i="5" s="1"/>
  <c r="O65" i="5"/>
  <c r="K66" i="5" a="1"/>
  <c r="K66" i="5" s="1"/>
  <c r="F66" i="5"/>
  <c r="D66" i="5"/>
  <c r="I66" i="5" s="1" a="1"/>
  <c r="I66" i="5" s="1"/>
  <c r="C68" i="5" a="1"/>
  <c r="C68" i="5" s="1"/>
  <c r="H67" i="5"/>
  <c r="E67" i="5" a="1"/>
  <c r="E67" i="5" s="1"/>
  <c r="L67" i="5" s="1" a="1"/>
  <c r="L67" i="5" s="1"/>
  <c r="G67" i="5" a="1"/>
  <c r="G67" i="5" s="1"/>
  <c r="J67" i="5" a="1"/>
  <c r="J67" i="5" s="1"/>
  <c r="Y67" i="5" l="1"/>
  <c r="Z67" i="5"/>
  <c r="AA67" i="5"/>
  <c r="AC67" i="5"/>
  <c r="AB67" i="5"/>
  <c r="AD67" i="5"/>
  <c r="X66" i="5"/>
  <c r="V66" i="5"/>
  <c r="W66" i="5"/>
  <c r="U66" i="5"/>
  <c r="R66" i="5"/>
  <c r="T66" i="5"/>
  <c r="S66" i="5"/>
  <c r="Q66" i="5"/>
  <c r="N66" i="5" a="1"/>
  <c r="N66" i="5" s="1"/>
  <c r="P66" i="5"/>
  <c r="M66" i="5" a="1"/>
  <c r="M66" i="5" s="1"/>
  <c r="O66" i="5"/>
  <c r="K67" i="5" a="1"/>
  <c r="K67" i="5" s="1"/>
  <c r="F67" i="5"/>
  <c r="D67" i="5"/>
  <c r="I67" i="5" s="1" a="1"/>
  <c r="I67" i="5" s="1"/>
  <c r="C69" i="5" a="1"/>
  <c r="C69" i="5" s="1"/>
  <c r="H68" i="5"/>
  <c r="E68" i="5" a="1"/>
  <c r="E68" i="5" s="1"/>
  <c r="L68" i="5" s="1" a="1"/>
  <c r="L68" i="5" s="1"/>
  <c r="G68" i="5" a="1"/>
  <c r="G68" i="5" s="1"/>
  <c r="J68" i="5" a="1"/>
  <c r="J68" i="5" s="1"/>
  <c r="AC68" i="5" l="1"/>
  <c r="AD68" i="5"/>
  <c r="AB68" i="5"/>
  <c r="Y68" i="5"/>
  <c r="Z68" i="5"/>
  <c r="AA68" i="5"/>
  <c r="V67" i="5"/>
  <c r="X67" i="5"/>
  <c r="W67" i="5"/>
  <c r="U67" i="5"/>
  <c r="R67" i="5"/>
  <c r="T67" i="5"/>
  <c r="N67" i="5" a="1"/>
  <c r="N67" i="5" s="1"/>
  <c r="Q67" i="5"/>
  <c r="P67" i="5"/>
  <c r="M67" i="5" a="1"/>
  <c r="M67" i="5" s="1"/>
  <c r="S67" i="5"/>
  <c r="O67" i="5"/>
  <c r="C70" i="5" a="1"/>
  <c r="C70" i="5" s="1"/>
  <c r="G69" i="5" a="1"/>
  <c r="G69" i="5" s="1"/>
  <c r="H69" i="5"/>
  <c r="E69" i="5" a="1"/>
  <c r="E69" i="5" s="1"/>
  <c r="L69" i="5" s="1" a="1"/>
  <c r="L69" i="5" s="1"/>
  <c r="J69" i="5" a="1"/>
  <c r="J69" i="5" s="1"/>
  <c r="K68" i="5" a="1"/>
  <c r="K68" i="5" s="1"/>
  <c r="F68" i="5"/>
  <c r="D68" i="5"/>
  <c r="I68" i="5" s="1" a="1"/>
  <c r="I68" i="5" s="1"/>
  <c r="V68" i="5" l="1"/>
  <c r="X68" i="5"/>
  <c r="W68" i="5"/>
  <c r="R68" i="5"/>
  <c r="T68" i="5"/>
  <c r="U68" i="5"/>
  <c r="S68" i="5"/>
  <c r="Q68" i="5"/>
  <c r="N68" i="5" a="1"/>
  <c r="N68" i="5" s="1"/>
  <c r="P68" i="5"/>
  <c r="M68" i="5" a="1"/>
  <c r="M68" i="5" s="1"/>
  <c r="O68" i="5"/>
  <c r="Y69" i="5"/>
  <c r="Z69" i="5"/>
  <c r="AA69" i="5"/>
  <c r="AC69" i="5"/>
  <c r="AD69" i="5"/>
  <c r="AB69" i="5"/>
  <c r="K69" i="5" a="1"/>
  <c r="K69" i="5" s="1"/>
  <c r="F69" i="5"/>
  <c r="D69" i="5"/>
  <c r="I69" i="5" s="1" a="1"/>
  <c r="I69" i="5" s="1"/>
  <c r="C71" i="5" a="1"/>
  <c r="C71" i="5" s="1"/>
  <c r="G70" i="5" a="1"/>
  <c r="G70" i="5" s="1"/>
  <c r="H70" i="5"/>
  <c r="E70" i="5" a="1"/>
  <c r="E70" i="5" s="1"/>
  <c r="L70" i="5" s="1" a="1"/>
  <c r="L70" i="5" s="1"/>
  <c r="J70" i="5" a="1"/>
  <c r="J70" i="5" s="1"/>
  <c r="Y70" i="5" l="1"/>
  <c r="Z70" i="5"/>
  <c r="AA70" i="5"/>
  <c r="AC70" i="5"/>
  <c r="AD70" i="5"/>
  <c r="AB70" i="5"/>
  <c r="X69" i="5"/>
  <c r="V69" i="5"/>
  <c r="U69" i="5"/>
  <c r="R69" i="5"/>
  <c r="T69" i="5"/>
  <c r="W69" i="5"/>
  <c r="S69" i="5"/>
  <c r="Q69" i="5"/>
  <c r="N69" i="5" a="1"/>
  <c r="N69" i="5" s="1"/>
  <c r="P69" i="5"/>
  <c r="M69" i="5" a="1"/>
  <c r="M69" i="5" s="1"/>
  <c r="O69" i="5"/>
  <c r="D70" i="5"/>
  <c r="I70" i="5" s="1" a="1"/>
  <c r="I70" i="5" s="1"/>
  <c r="K70" i="5" a="1"/>
  <c r="K70" i="5" s="1"/>
  <c r="F70" i="5"/>
  <c r="C72" i="5" a="1"/>
  <c r="C72" i="5" s="1"/>
  <c r="G71" i="5" a="1"/>
  <c r="G71" i="5" s="1"/>
  <c r="H71" i="5"/>
  <c r="E71" i="5" a="1"/>
  <c r="E71" i="5" s="1"/>
  <c r="L71" i="5" s="1" a="1"/>
  <c r="L71" i="5" s="1"/>
  <c r="J71" i="5" a="1"/>
  <c r="J71" i="5" s="1"/>
  <c r="U70" i="5" l="1"/>
  <c r="V70" i="5"/>
  <c r="X70" i="5"/>
  <c r="W70" i="5"/>
  <c r="R70" i="5"/>
  <c r="T70" i="5"/>
  <c r="S70" i="5"/>
  <c r="Q70" i="5"/>
  <c r="N70" i="5" a="1"/>
  <c r="N70" i="5" s="1"/>
  <c r="P70" i="5"/>
  <c r="M70" i="5" a="1"/>
  <c r="M70" i="5" s="1"/>
  <c r="O70" i="5"/>
  <c r="AB71" i="5"/>
  <c r="AD71" i="5"/>
  <c r="Y71" i="5"/>
  <c r="Z71" i="5"/>
  <c r="AA71" i="5"/>
  <c r="AC71" i="5"/>
  <c r="D71" i="5"/>
  <c r="I71" i="5" s="1" a="1"/>
  <c r="I71" i="5" s="1"/>
  <c r="K71" i="5" a="1"/>
  <c r="K71" i="5" s="1"/>
  <c r="F71" i="5"/>
  <c r="C73" i="5" a="1"/>
  <c r="C73" i="5" s="1"/>
  <c r="G72" i="5" a="1"/>
  <c r="G72" i="5" s="1"/>
  <c r="H72" i="5"/>
  <c r="E72" i="5" a="1"/>
  <c r="E72" i="5" s="1"/>
  <c r="L72" i="5" s="1" a="1"/>
  <c r="L72" i="5" s="1"/>
  <c r="J72" i="5" a="1"/>
  <c r="J72" i="5" s="1"/>
  <c r="AB72" i="5" l="1"/>
  <c r="Y72" i="5"/>
  <c r="Z72" i="5"/>
  <c r="AA72" i="5"/>
  <c r="AC72" i="5"/>
  <c r="AD72" i="5"/>
  <c r="X71" i="5"/>
  <c r="W71" i="5"/>
  <c r="U71" i="5"/>
  <c r="V71" i="5"/>
  <c r="R71" i="5"/>
  <c r="T71" i="5"/>
  <c r="S71" i="5"/>
  <c r="Q71" i="5"/>
  <c r="N71" i="5" a="1"/>
  <c r="N71" i="5" s="1"/>
  <c r="P71" i="5"/>
  <c r="O71" i="5"/>
  <c r="M71" i="5" a="1"/>
  <c r="M71" i="5" s="1"/>
  <c r="F72" i="5"/>
  <c r="D72" i="5"/>
  <c r="I72" i="5" s="1" a="1"/>
  <c r="I72" i="5" s="1"/>
  <c r="K72" i="5" a="1"/>
  <c r="K72" i="5" s="1"/>
  <c r="C74" i="5" a="1"/>
  <c r="C74" i="5" s="1"/>
  <c r="G73" i="5" a="1"/>
  <c r="G73" i="5" s="1"/>
  <c r="H73" i="5"/>
  <c r="E73" i="5" a="1"/>
  <c r="E73" i="5" s="1"/>
  <c r="L73" i="5" s="1" a="1"/>
  <c r="L73" i="5" s="1"/>
  <c r="J73" i="5" a="1"/>
  <c r="J73" i="5" s="1"/>
  <c r="AB73" i="5" l="1"/>
  <c r="Y73" i="5"/>
  <c r="Z73" i="5"/>
  <c r="AA73" i="5"/>
  <c r="AC73" i="5"/>
  <c r="AD73" i="5"/>
  <c r="X72" i="5"/>
  <c r="W72" i="5"/>
  <c r="U72" i="5"/>
  <c r="V72" i="5"/>
  <c r="R72" i="5"/>
  <c r="T72" i="5"/>
  <c r="S72" i="5"/>
  <c r="Q72" i="5"/>
  <c r="O72" i="5"/>
  <c r="N72" i="5" a="1"/>
  <c r="N72" i="5" s="1"/>
  <c r="P72" i="5"/>
  <c r="M72" i="5" a="1"/>
  <c r="M72" i="5" s="1"/>
  <c r="K73" i="5" a="1"/>
  <c r="K73" i="5" s="1"/>
  <c r="F73" i="5"/>
  <c r="D73" i="5"/>
  <c r="I73" i="5" s="1" a="1"/>
  <c r="I73" i="5" s="1"/>
  <c r="C75" i="5" a="1"/>
  <c r="C75" i="5" s="1"/>
  <c r="G74" i="5" a="1"/>
  <c r="G74" i="5" s="1"/>
  <c r="H74" i="5"/>
  <c r="E74" i="5" a="1"/>
  <c r="E74" i="5" s="1"/>
  <c r="L74" i="5" s="1" a="1"/>
  <c r="L74" i="5" s="1"/>
  <c r="J74" i="5" a="1"/>
  <c r="J74" i="5" s="1"/>
  <c r="X73" i="5" l="1"/>
  <c r="W73" i="5"/>
  <c r="U73" i="5"/>
  <c r="V73" i="5"/>
  <c r="S73" i="5"/>
  <c r="Q73" i="5"/>
  <c r="R73" i="5"/>
  <c r="T73" i="5"/>
  <c r="O73" i="5"/>
  <c r="N73" i="5" a="1"/>
  <c r="N73" i="5" s="1"/>
  <c r="P73" i="5"/>
  <c r="M73" i="5" a="1"/>
  <c r="M73" i="5" s="1"/>
  <c r="AB74" i="5"/>
  <c r="Y74" i="5"/>
  <c r="Z74" i="5"/>
  <c r="AA74" i="5"/>
  <c r="AC74" i="5"/>
  <c r="AD74" i="5"/>
  <c r="K74" i="5" a="1"/>
  <c r="K74" i="5" s="1"/>
  <c r="F74" i="5"/>
  <c r="D74" i="5"/>
  <c r="I74" i="5" s="1" a="1"/>
  <c r="I74" i="5" s="1"/>
  <c r="C76" i="5" a="1"/>
  <c r="C76" i="5" s="1"/>
  <c r="G75" i="5" a="1"/>
  <c r="G75" i="5" s="1"/>
  <c r="H75" i="5"/>
  <c r="E75" i="5" a="1"/>
  <c r="E75" i="5" s="1"/>
  <c r="L75" i="5" s="1" a="1"/>
  <c r="L75" i="5" s="1"/>
  <c r="J75" i="5" a="1"/>
  <c r="J75" i="5" s="1"/>
  <c r="Y75" i="5" l="1"/>
  <c r="Z75" i="5"/>
  <c r="AA75" i="5"/>
  <c r="AC75" i="5"/>
  <c r="AB75" i="5"/>
  <c r="AD75" i="5"/>
  <c r="X74" i="5"/>
  <c r="W74" i="5"/>
  <c r="U74" i="5"/>
  <c r="V74" i="5"/>
  <c r="S74" i="5"/>
  <c r="Q74" i="5"/>
  <c r="R74" i="5"/>
  <c r="T74" i="5"/>
  <c r="M74" i="5" a="1"/>
  <c r="M74" i="5" s="1"/>
  <c r="O74" i="5"/>
  <c r="N74" i="5" a="1"/>
  <c r="N74" i="5" s="1"/>
  <c r="P74" i="5"/>
  <c r="K75" i="5" a="1"/>
  <c r="K75" i="5" s="1"/>
  <c r="F75" i="5"/>
  <c r="D75" i="5"/>
  <c r="I75" i="5" s="1" a="1"/>
  <c r="I75" i="5" s="1"/>
  <c r="C77" i="5" a="1"/>
  <c r="C77" i="5" s="1"/>
  <c r="G76" i="5" a="1"/>
  <c r="G76" i="5" s="1"/>
  <c r="H76" i="5"/>
  <c r="E76" i="5" a="1"/>
  <c r="E76" i="5" s="1"/>
  <c r="L76" i="5" s="1" a="1"/>
  <c r="L76" i="5" s="1"/>
  <c r="J76" i="5" a="1"/>
  <c r="J76" i="5" s="1"/>
  <c r="AB76" i="5" l="1"/>
  <c r="Y76" i="5"/>
  <c r="Z76" i="5"/>
  <c r="AA76" i="5"/>
  <c r="AC76" i="5"/>
  <c r="AD76" i="5"/>
  <c r="W75" i="5"/>
  <c r="U75" i="5"/>
  <c r="X75" i="5"/>
  <c r="V75" i="5"/>
  <c r="S75" i="5"/>
  <c r="Q75" i="5"/>
  <c r="R75" i="5"/>
  <c r="M75" i="5" a="1"/>
  <c r="M75" i="5" s="1"/>
  <c r="O75" i="5"/>
  <c r="T75" i="5"/>
  <c r="N75" i="5" a="1"/>
  <c r="N75" i="5" s="1"/>
  <c r="P75" i="5"/>
  <c r="K76" i="5" a="1"/>
  <c r="K76" i="5" s="1"/>
  <c r="F76" i="5"/>
  <c r="D76" i="5"/>
  <c r="I76" i="5" s="1" a="1"/>
  <c r="I76" i="5" s="1"/>
  <c r="C78" i="5" a="1"/>
  <c r="C78" i="5" s="1"/>
  <c r="E77" i="5" a="1"/>
  <c r="E77" i="5" s="1"/>
  <c r="L77" i="5" s="1" a="1"/>
  <c r="L77" i="5" s="1"/>
  <c r="G77" i="5" a="1"/>
  <c r="G77" i="5" s="1"/>
  <c r="H77" i="5"/>
  <c r="J77" i="5" a="1"/>
  <c r="J77" i="5" s="1"/>
  <c r="AB77" i="5" l="1"/>
  <c r="Y77" i="5"/>
  <c r="Z77" i="5"/>
  <c r="AA77" i="5"/>
  <c r="AC77" i="5"/>
  <c r="AD77" i="5"/>
  <c r="W76" i="5"/>
  <c r="X76" i="5"/>
  <c r="V76" i="5"/>
  <c r="S76" i="5"/>
  <c r="Q76" i="5"/>
  <c r="U76" i="5"/>
  <c r="T76" i="5"/>
  <c r="M76" i="5" a="1"/>
  <c r="M76" i="5" s="1"/>
  <c r="O76" i="5"/>
  <c r="R76" i="5"/>
  <c r="P76" i="5"/>
  <c r="N76" i="5" a="1"/>
  <c r="N76" i="5" s="1"/>
  <c r="C79" i="5" a="1"/>
  <c r="C79" i="5" s="1"/>
  <c r="E78" i="5" a="1"/>
  <c r="E78" i="5" s="1"/>
  <c r="L78" i="5" s="1" a="1"/>
  <c r="L78" i="5" s="1"/>
  <c r="G78" i="5" a="1"/>
  <c r="G78" i="5" s="1"/>
  <c r="H78" i="5"/>
  <c r="J78" i="5" a="1"/>
  <c r="J78" i="5" s="1"/>
  <c r="K77" i="5" a="1"/>
  <c r="K77" i="5" s="1"/>
  <c r="F77" i="5"/>
  <c r="D77" i="5"/>
  <c r="I77" i="5" s="1" a="1"/>
  <c r="I77" i="5" s="1"/>
  <c r="Z78" i="5" l="1"/>
  <c r="AA78" i="5"/>
  <c r="AC78" i="5"/>
  <c r="AD78" i="5"/>
  <c r="AB78" i="5"/>
  <c r="Y78" i="5"/>
  <c r="X77" i="5"/>
  <c r="W77" i="5"/>
  <c r="U77" i="5"/>
  <c r="S77" i="5"/>
  <c r="Q77" i="5"/>
  <c r="V77" i="5"/>
  <c r="R77" i="5"/>
  <c r="T77" i="5"/>
  <c r="M77" i="5" a="1"/>
  <c r="M77" i="5" s="1"/>
  <c r="O77" i="5"/>
  <c r="P77" i="5"/>
  <c r="N77" i="5" a="1"/>
  <c r="N77" i="5" s="1"/>
  <c r="K78" i="5" a="1"/>
  <c r="K78" i="5" s="1"/>
  <c r="F78" i="5"/>
  <c r="D78" i="5"/>
  <c r="I78" i="5" s="1" a="1"/>
  <c r="I78" i="5" s="1"/>
  <c r="C80" i="5" a="1"/>
  <c r="C80" i="5" s="1"/>
  <c r="H79" i="5"/>
  <c r="E79" i="5" a="1"/>
  <c r="E79" i="5" s="1"/>
  <c r="L79" i="5" s="1" a="1"/>
  <c r="L79" i="5" s="1"/>
  <c r="G79" i="5" a="1"/>
  <c r="G79" i="5" s="1"/>
  <c r="J79" i="5" a="1"/>
  <c r="J79" i="5" s="1"/>
  <c r="Y79" i="5" l="1"/>
  <c r="Z79" i="5"/>
  <c r="AA79" i="5"/>
  <c r="AC79" i="5"/>
  <c r="AB79" i="5"/>
  <c r="AD79" i="5"/>
  <c r="X78" i="5"/>
  <c r="W78" i="5"/>
  <c r="U78" i="5"/>
  <c r="V78" i="5"/>
  <c r="S78" i="5"/>
  <c r="Q78" i="5"/>
  <c r="R78" i="5"/>
  <c r="T78" i="5"/>
  <c r="M78" i="5" a="1"/>
  <c r="M78" i="5" s="1"/>
  <c r="O78" i="5"/>
  <c r="P78" i="5"/>
  <c r="N78" i="5" a="1"/>
  <c r="N78" i="5" s="1"/>
  <c r="K79" i="5" a="1"/>
  <c r="K79" i="5" s="1"/>
  <c r="F79" i="5"/>
  <c r="D79" i="5"/>
  <c r="I79" i="5" s="1" a="1"/>
  <c r="I79" i="5" s="1"/>
  <c r="C81" i="5" a="1"/>
  <c r="C81" i="5" s="1"/>
  <c r="H80" i="5"/>
  <c r="E80" i="5" a="1"/>
  <c r="E80" i="5" s="1"/>
  <c r="G80" i="5" a="1"/>
  <c r="G80" i="5" s="1"/>
  <c r="J80" i="5" a="1"/>
  <c r="J80" i="5" s="1"/>
  <c r="AB80" i="5" l="1"/>
  <c r="Y80" i="5"/>
  <c r="Z80" i="5"/>
  <c r="AA80" i="5"/>
  <c r="AC80" i="5"/>
  <c r="AD80" i="5"/>
  <c r="L80" i="5" a="1"/>
  <c r="L80" i="5" s="1"/>
  <c r="X79" i="5"/>
  <c r="V79" i="5"/>
  <c r="W79" i="5"/>
  <c r="U79" i="5"/>
  <c r="S79" i="5"/>
  <c r="Q79" i="5"/>
  <c r="R79" i="5"/>
  <c r="P79" i="5"/>
  <c r="M79" i="5" a="1"/>
  <c r="M79" i="5" s="1"/>
  <c r="T79" i="5"/>
  <c r="O79" i="5"/>
  <c r="N79" i="5" a="1"/>
  <c r="N79" i="5" s="1"/>
  <c r="K80" i="5" a="1"/>
  <c r="K80" i="5" s="1"/>
  <c r="F80" i="5"/>
  <c r="D80" i="5"/>
  <c r="I80" i="5" s="1" a="1"/>
  <c r="I80" i="5" s="1"/>
  <c r="C82" i="5" a="1"/>
  <c r="C82" i="5" s="1"/>
  <c r="H81" i="5"/>
  <c r="E81" i="5" a="1"/>
  <c r="E81" i="5" s="1"/>
  <c r="L81" i="5" s="1" a="1"/>
  <c r="L81" i="5" s="1"/>
  <c r="G81" i="5" a="1"/>
  <c r="G81" i="5" s="1"/>
  <c r="J81" i="5" a="1"/>
  <c r="J81" i="5" s="1"/>
  <c r="V80" i="5" l="1"/>
  <c r="W80" i="5"/>
  <c r="U80" i="5"/>
  <c r="X80" i="5"/>
  <c r="S80" i="5"/>
  <c r="Q80" i="5"/>
  <c r="T80" i="5"/>
  <c r="N80" i="5" a="1"/>
  <c r="N80" i="5" s="1"/>
  <c r="P80" i="5"/>
  <c r="M80" i="5" a="1"/>
  <c r="M80" i="5" s="1"/>
  <c r="O80" i="5"/>
  <c r="R80" i="5"/>
  <c r="AA81" i="5"/>
  <c r="AC81" i="5"/>
  <c r="AD81" i="5"/>
  <c r="AB81" i="5"/>
  <c r="Y81" i="5"/>
  <c r="Z81" i="5"/>
  <c r="K81" i="5" a="1"/>
  <c r="K81" i="5" s="1"/>
  <c r="F81" i="5"/>
  <c r="D81" i="5"/>
  <c r="I81" i="5" s="1" a="1"/>
  <c r="I81" i="5" s="1"/>
  <c r="C83" i="5" a="1"/>
  <c r="C83" i="5" s="1"/>
  <c r="H82" i="5"/>
  <c r="E82" i="5" a="1"/>
  <c r="E82" i="5" s="1"/>
  <c r="L82" i="5" s="1" a="1"/>
  <c r="L82" i="5" s="1"/>
  <c r="G82" i="5" a="1"/>
  <c r="G82" i="5" s="1"/>
  <c r="J82" i="5" a="1"/>
  <c r="J82" i="5" s="1"/>
  <c r="Y82" i="5" l="1"/>
  <c r="Z82" i="5"/>
  <c r="AA82" i="5"/>
  <c r="AC82" i="5"/>
  <c r="AD82" i="5"/>
  <c r="AB82" i="5"/>
  <c r="X81" i="5"/>
  <c r="V81" i="5"/>
  <c r="W81" i="5"/>
  <c r="U81" i="5"/>
  <c r="T81" i="5"/>
  <c r="S81" i="5"/>
  <c r="Q81" i="5"/>
  <c r="R81" i="5"/>
  <c r="N81" i="5" a="1"/>
  <c r="N81" i="5" s="1"/>
  <c r="P81" i="5"/>
  <c r="M81" i="5" a="1"/>
  <c r="M81" i="5" s="1"/>
  <c r="O81" i="5"/>
  <c r="K82" i="5" a="1"/>
  <c r="K82" i="5" s="1"/>
  <c r="F82" i="5"/>
  <c r="D82" i="5"/>
  <c r="I82" i="5" s="1" a="1"/>
  <c r="I82" i="5" s="1"/>
  <c r="C84" i="5" a="1"/>
  <c r="C84" i="5" s="1"/>
  <c r="H83" i="5"/>
  <c r="E83" i="5" a="1"/>
  <c r="E83" i="5" s="1"/>
  <c r="L83" i="5" s="1" a="1"/>
  <c r="L83" i="5" s="1"/>
  <c r="G83" i="5" a="1"/>
  <c r="G83" i="5" s="1"/>
  <c r="J83" i="5" a="1"/>
  <c r="J83" i="5" s="1"/>
  <c r="Y83" i="5" l="1"/>
  <c r="Z83" i="5"/>
  <c r="AA83" i="5"/>
  <c r="AC83" i="5"/>
  <c r="AB83" i="5"/>
  <c r="AD83" i="5"/>
  <c r="X82" i="5"/>
  <c r="V82" i="5"/>
  <c r="W82" i="5"/>
  <c r="U82" i="5"/>
  <c r="R82" i="5"/>
  <c r="T82" i="5"/>
  <c r="S82" i="5"/>
  <c r="Q82" i="5"/>
  <c r="N82" i="5" a="1"/>
  <c r="N82" i="5" s="1"/>
  <c r="P82" i="5"/>
  <c r="M82" i="5" a="1"/>
  <c r="M82" i="5" s="1"/>
  <c r="O82" i="5"/>
  <c r="K83" i="5" a="1"/>
  <c r="K83" i="5" s="1"/>
  <c r="F83" i="5"/>
  <c r="D83" i="5"/>
  <c r="I83" i="5" s="1" a="1"/>
  <c r="I83" i="5" s="1"/>
  <c r="C85" i="5" a="1"/>
  <c r="C85" i="5" s="1"/>
  <c r="H84" i="5"/>
  <c r="E84" i="5" a="1"/>
  <c r="E84" i="5" s="1"/>
  <c r="L84" i="5" s="1" a="1"/>
  <c r="L84" i="5" s="1"/>
  <c r="G84" i="5" a="1"/>
  <c r="G84" i="5" s="1"/>
  <c r="J84" i="5" a="1"/>
  <c r="J84" i="5" s="1"/>
  <c r="AC84" i="5" l="1"/>
  <c r="AD84" i="5"/>
  <c r="AB84" i="5"/>
  <c r="Y84" i="5"/>
  <c r="Z84" i="5"/>
  <c r="AA84" i="5"/>
  <c r="V83" i="5"/>
  <c r="W83" i="5"/>
  <c r="U83" i="5"/>
  <c r="X83" i="5"/>
  <c r="R83" i="5"/>
  <c r="T83" i="5"/>
  <c r="S83" i="5"/>
  <c r="N83" i="5" a="1"/>
  <c r="N83" i="5" s="1"/>
  <c r="P83" i="5"/>
  <c r="Q83" i="5"/>
  <c r="M83" i="5" a="1"/>
  <c r="M83" i="5" s="1"/>
  <c r="O83" i="5"/>
  <c r="K84" i="5" a="1"/>
  <c r="K84" i="5" s="1"/>
  <c r="F84" i="5"/>
  <c r="D84" i="5"/>
  <c r="I84" i="5" s="1" a="1"/>
  <c r="I84" i="5" s="1"/>
  <c r="C86" i="5" a="1"/>
  <c r="C86" i="5" s="1"/>
  <c r="G85" i="5" a="1"/>
  <c r="G85" i="5" s="1"/>
  <c r="H85" i="5"/>
  <c r="E85" i="5" a="1"/>
  <c r="E85" i="5" s="1"/>
  <c r="L85" i="5" s="1" a="1"/>
  <c r="L85" i="5" s="1"/>
  <c r="J85" i="5" a="1"/>
  <c r="J85" i="5" s="1"/>
  <c r="X84" i="5" l="1"/>
  <c r="V84" i="5"/>
  <c r="W84" i="5"/>
  <c r="R84" i="5"/>
  <c r="T84" i="5"/>
  <c r="S84" i="5"/>
  <c r="Q84" i="5"/>
  <c r="N84" i="5" a="1"/>
  <c r="N84" i="5" s="1"/>
  <c r="P84" i="5"/>
  <c r="U84" i="5"/>
  <c r="M84" i="5" a="1"/>
  <c r="M84" i="5" s="1"/>
  <c r="O84" i="5"/>
  <c r="Y85" i="5"/>
  <c r="Z85" i="5"/>
  <c r="AA85" i="5"/>
  <c r="AC85" i="5"/>
  <c r="AD85" i="5"/>
  <c r="AB85" i="5"/>
  <c r="K85" i="5" a="1"/>
  <c r="K85" i="5" s="1"/>
  <c r="F85" i="5"/>
  <c r="D85" i="5"/>
  <c r="I85" i="5" s="1" a="1"/>
  <c r="I85" i="5" s="1"/>
  <c r="C87" i="5" a="1"/>
  <c r="C87" i="5" s="1"/>
  <c r="G86" i="5" a="1"/>
  <c r="G86" i="5" s="1"/>
  <c r="H86" i="5"/>
  <c r="E86" i="5" a="1"/>
  <c r="E86" i="5" s="1"/>
  <c r="L86" i="5" s="1" a="1"/>
  <c r="L86" i="5" s="1"/>
  <c r="J86" i="5" a="1"/>
  <c r="J86" i="5" s="1"/>
  <c r="X85" i="5" l="1"/>
  <c r="V85" i="5"/>
  <c r="U85" i="5"/>
  <c r="R85" i="5"/>
  <c r="T85" i="5"/>
  <c r="W85" i="5"/>
  <c r="S85" i="5"/>
  <c r="Q85" i="5"/>
  <c r="N85" i="5" a="1"/>
  <c r="N85" i="5" s="1"/>
  <c r="P85" i="5"/>
  <c r="M85" i="5" a="1"/>
  <c r="M85" i="5" s="1"/>
  <c r="O85" i="5"/>
  <c r="Y86" i="5"/>
  <c r="Z86" i="5"/>
  <c r="AA86" i="5"/>
  <c r="AC86" i="5"/>
  <c r="AD86" i="5"/>
  <c r="AB86" i="5"/>
  <c r="D86" i="5"/>
  <c r="I86" i="5" s="1" a="1"/>
  <c r="I86" i="5" s="1"/>
  <c r="K86" i="5" a="1"/>
  <c r="K86" i="5" s="1"/>
  <c r="F86" i="5"/>
  <c r="C88" i="5" a="1"/>
  <c r="C88" i="5" s="1"/>
  <c r="G87" i="5" a="1"/>
  <c r="G87" i="5" s="1"/>
  <c r="H87" i="5"/>
  <c r="E87" i="5" a="1"/>
  <c r="E87" i="5" s="1"/>
  <c r="L87" i="5" s="1" a="1"/>
  <c r="L87" i="5" s="1"/>
  <c r="J87" i="5" a="1"/>
  <c r="J87" i="5" s="1"/>
  <c r="U86" i="5" l="1"/>
  <c r="X86" i="5"/>
  <c r="V86" i="5"/>
  <c r="W86" i="5"/>
  <c r="R86" i="5"/>
  <c r="T86" i="5"/>
  <c r="S86" i="5"/>
  <c r="Q86" i="5"/>
  <c r="N86" i="5" a="1"/>
  <c r="N86" i="5" s="1"/>
  <c r="P86" i="5"/>
  <c r="M86" i="5" a="1"/>
  <c r="M86" i="5" s="1"/>
  <c r="O86" i="5"/>
  <c r="AB87" i="5"/>
  <c r="AD87" i="5"/>
  <c r="Y87" i="5"/>
  <c r="Z87" i="5"/>
  <c r="AA87" i="5"/>
  <c r="AC87" i="5"/>
  <c r="D87" i="5"/>
  <c r="I87" i="5" s="1" a="1"/>
  <c r="I87" i="5" s="1"/>
  <c r="K87" i="5" a="1"/>
  <c r="K87" i="5" s="1"/>
  <c r="F87" i="5"/>
  <c r="C89" i="5" a="1"/>
  <c r="C89" i="5" s="1"/>
  <c r="G88" i="5" a="1"/>
  <c r="G88" i="5" s="1"/>
  <c r="H88" i="5"/>
  <c r="E88" i="5" a="1"/>
  <c r="E88" i="5" s="1"/>
  <c r="L88" i="5" s="1" a="1"/>
  <c r="L88" i="5" s="1"/>
  <c r="J88" i="5" a="1"/>
  <c r="J88" i="5" s="1"/>
  <c r="X87" i="5" l="1"/>
  <c r="W87" i="5"/>
  <c r="U87" i="5"/>
  <c r="V87" i="5"/>
  <c r="R87" i="5"/>
  <c r="T87" i="5"/>
  <c r="S87" i="5"/>
  <c r="Q87" i="5"/>
  <c r="N87" i="5" a="1"/>
  <c r="N87" i="5" s="1"/>
  <c r="P87" i="5"/>
  <c r="O87" i="5"/>
  <c r="M87" i="5" a="1"/>
  <c r="M87" i="5" s="1"/>
  <c r="AB88" i="5"/>
  <c r="Y88" i="5"/>
  <c r="Z88" i="5"/>
  <c r="AA88" i="5"/>
  <c r="AC88" i="5"/>
  <c r="AD88" i="5"/>
  <c r="F88" i="5"/>
  <c r="D88" i="5"/>
  <c r="I88" i="5" s="1" a="1"/>
  <c r="I88" i="5" s="1"/>
  <c r="K88" i="5" a="1"/>
  <c r="K88" i="5" s="1"/>
  <c r="C90" i="5" a="1"/>
  <c r="C90" i="5" s="1"/>
  <c r="G89" i="5" a="1"/>
  <c r="G89" i="5" s="1"/>
  <c r="H89" i="5"/>
  <c r="E89" i="5" a="1"/>
  <c r="E89" i="5" s="1"/>
  <c r="L89" i="5" s="1" a="1"/>
  <c r="L89" i="5" s="1"/>
  <c r="J89" i="5" a="1"/>
  <c r="J89" i="5" s="1"/>
  <c r="AB89" i="5" l="1"/>
  <c r="Y89" i="5"/>
  <c r="Z89" i="5"/>
  <c r="AA89" i="5"/>
  <c r="AC89" i="5"/>
  <c r="AD89" i="5"/>
  <c r="X88" i="5"/>
  <c r="W88" i="5"/>
  <c r="U88" i="5"/>
  <c r="V88" i="5"/>
  <c r="R88" i="5"/>
  <c r="T88" i="5"/>
  <c r="S88" i="5"/>
  <c r="Q88" i="5"/>
  <c r="O88" i="5"/>
  <c r="N88" i="5" a="1"/>
  <c r="N88" i="5" s="1"/>
  <c r="P88" i="5"/>
  <c r="M88" i="5" a="1"/>
  <c r="M88" i="5" s="1"/>
  <c r="C91" i="5" a="1"/>
  <c r="C91" i="5" s="1"/>
  <c r="G90" i="5" a="1"/>
  <c r="G90" i="5" s="1"/>
  <c r="H90" i="5"/>
  <c r="E90" i="5" a="1"/>
  <c r="E90" i="5" s="1"/>
  <c r="L90" i="5" s="1" a="1"/>
  <c r="L90" i="5" s="1"/>
  <c r="J90" i="5" a="1"/>
  <c r="J90" i="5" s="1"/>
  <c r="K89" i="5" a="1"/>
  <c r="K89" i="5" s="1"/>
  <c r="F89" i="5"/>
  <c r="D89" i="5"/>
  <c r="I89" i="5" s="1" a="1"/>
  <c r="I89" i="5" s="1"/>
  <c r="X89" i="5" l="1"/>
  <c r="W89" i="5"/>
  <c r="U89" i="5"/>
  <c r="V89" i="5"/>
  <c r="S89" i="5"/>
  <c r="Q89" i="5"/>
  <c r="R89" i="5"/>
  <c r="T89" i="5"/>
  <c r="O89" i="5"/>
  <c r="N89" i="5" a="1"/>
  <c r="N89" i="5" s="1"/>
  <c r="P89" i="5"/>
  <c r="M89" i="5" a="1"/>
  <c r="M89" i="5" s="1"/>
  <c r="AB90" i="5"/>
  <c r="Y90" i="5"/>
  <c r="Z90" i="5"/>
  <c r="AA90" i="5"/>
  <c r="AC90" i="5"/>
  <c r="AD90" i="5"/>
  <c r="K90" i="5" a="1"/>
  <c r="K90" i="5" s="1"/>
  <c r="F90" i="5"/>
  <c r="D90" i="5"/>
  <c r="I90" i="5" s="1" a="1"/>
  <c r="I90" i="5" s="1"/>
  <c r="C92" i="5" a="1"/>
  <c r="C92" i="5" s="1"/>
  <c r="G91" i="5" a="1"/>
  <c r="G91" i="5" s="1"/>
  <c r="H91" i="5"/>
  <c r="E91" i="5" a="1"/>
  <c r="E91" i="5" s="1"/>
  <c r="L91" i="5" s="1" a="1"/>
  <c r="L91" i="5" s="1"/>
  <c r="J91" i="5" a="1"/>
  <c r="J91" i="5" s="1"/>
  <c r="X90" i="5" l="1"/>
  <c r="W90" i="5"/>
  <c r="U90" i="5"/>
  <c r="V90" i="5"/>
  <c r="S90" i="5"/>
  <c r="Q90" i="5"/>
  <c r="R90" i="5"/>
  <c r="T90" i="5"/>
  <c r="M90" i="5" a="1"/>
  <c r="M90" i="5" s="1"/>
  <c r="O90" i="5"/>
  <c r="N90" i="5" a="1"/>
  <c r="N90" i="5" s="1"/>
  <c r="P90" i="5"/>
  <c r="Y91" i="5"/>
  <c r="Z91" i="5"/>
  <c r="AA91" i="5"/>
  <c r="AC91" i="5"/>
  <c r="AB91" i="5"/>
  <c r="AD91" i="5"/>
  <c r="K91" i="5" a="1"/>
  <c r="K91" i="5" s="1"/>
  <c r="F91" i="5"/>
  <c r="D91" i="5"/>
  <c r="I91" i="5" s="1" a="1"/>
  <c r="I91" i="5" s="1"/>
  <c r="C93" i="5" a="1"/>
  <c r="C93" i="5" s="1"/>
  <c r="G92" i="5" a="1"/>
  <c r="G92" i="5" s="1"/>
  <c r="H92" i="5"/>
  <c r="E92" i="5" a="1"/>
  <c r="E92" i="5" s="1"/>
  <c r="L92" i="5" s="1" a="1"/>
  <c r="L92" i="5" s="1"/>
  <c r="J92" i="5" a="1"/>
  <c r="J92" i="5" s="1"/>
  <c r="X91" i="5" l="1"/>
  <c r="W91" i="5"/>
  <c r="U91" i="5"/>
  <c r="V91" i="5"/>
  <c r="S91" i="5"/>
  <c r="Q91" i="5"/>
  <c r="R91" i="5"/>
  <c r="M91" i="5" a="1"/>
  <c r="M91" i="5" s="1"/>
  <c r="O91" i="5"/>
  <c r="T91" i="5"/>
  <c r="P91" i="5"/>
  <c r="N91" i="5" a="1"/>
  <c r="N91" i="5" s="1"/>
  <c r="AB92" i="5"/>
  <c r="Y92" i="5"/>
  <c r="Z92" i="5"/>
  <c r="AA92" i="5"/>
  <c r="AC92" i="5"/>
  <c r="AD92" i="5"/>
  <c r="C94" i="5" a="1"/>
  <c r="C94" i="5" s="1"/>
  <c r="E93" i="5" a="1"/>
  <c r="E93" i="5" s="1"/>
  <c r="G93" i="5" a="1"/>
  <c r="G93" i="5" s="1"/>
  <c r="H93" i="5"/>
  <c r="J93" i="5" a="1"/>
  <c r="J93" i="5" s="1"/>
  <c r="K92" i="5" a="1"/>
  <c r="K92" i="5" s="1"/>
  <c r="F92" i="5"/>
  <c r="D92" i="5"/>
  <c r="I92" i="5" s="1" a="1"/>
  <c r="I92" i="5" s="1"/>
  <c r="X92" i="5" l="1"/>
  <c r="W92" i="5"/>
  <c r="V92" i="5"/>
  <c r="S92" i="5"/>
  <c r="Q92" i="5"/>
  <c r="U92" i="5"/>
  <c r="T92" i="5"/>
  <c r="M92" i="5" a="1"/>
  <c r="M92" i="5" s="1"/>
  <c r="O92" i="5"/>
  <c r="R92" i="5"/>
  <c r="P92" i="5"/>
  <c r="N92" i="5" a="1"/>
  <c r="N92" i="5" s="1"/>
  <c r="L93" i="5" a="1"/>
  <c r="L93" i="5" s="1"/>
  <c r="AB93" i="5"/>
  <c r="Y93" i="5"/>
  <c r="Z93" i="5"/>
  <c r="AA93" i="5"/>
  <c r="AC93" i="5"/>
  <c r="AD93" i="5"/>
  <c r="K93" i="5" a="1"/>
  <c r="K93" i="5" s="1"/>
  <c r="F93" i="5"/>
  <c r="D93" i="5"/>
  <c r="I93" i="5" s="1" a="1"/>
  <c r="I93" i="5" s="1"/>
  <c r="C95" i="5" a="1"/>
  <c r="C95" i="5" s="1"/>
  <c r="E94" i="5" a="1"/>
  <c r="E94" i="5" s="1"/>
  <c r="L94" i="5" s="1" a="1"/>
  <c r="L94" i="5" s="1"/>
  <c r="G94" i="5" a="1"/>
  <c r="G94" i="5" s="1"/>
  <c r="H94" i="5"/>
  <c r="J94" i="5" a="1"/>
  <c r="J94" i="5" s="1"/>
  <c r="Z94" i="5" l="1"/>
  <c r="AA94" i="5"/>
  <c r="AC94" i="5"/>
  <c r="AD94" i="5"/>
  <c r="AB94" i="5"/>
  <c r="Y94" i="5"/>
  <c r="X93" i="5"/>
  <c r="W93" i="5"/>
  <c r="U93" i="5"/>
  <c r="S93" i="5"/>
  <c r="Q93" i="5"/>
  <c r="R93" i="5"/>
  <c r="V93" i="5"/>
  <c r="T93" i="5"/>
  <c r="M93" i="5" a="1"/>
  <c r="M93" i="5" s="1"/>
  <c r="O93" i="5"/>
  <c r="N93" i="5" a="1"/>
  <c r="N93" i="5" s="1"/>
  <c r="P93" i="5"/>
  <c r="K94" i="5" a="1"/>
  <c r="K94" i="5" s="1"/>
  <c r="F94" i="5"/>
  <c r="D94" i="5"/>
  <c r="I94" i="5" s="1" a="1"/>
  <c r="I94" i="5" s="1"/>
  <c r="C96" i="5" a="1"/>
  <c r="C96" i="5" s="1"/>
  <c r="H95" i="5"/>
  <c r="E95" i="5" a="1"/>
  <c r="E95" i="5" s="1"/>
  <c r="L95" i="5" s="1" a="1"/>
  <c r="L95" i="5" s="1"/>
  <c r="G95" i="5" a="1"/>
  <c r="G95" i="5" s="1"/>
  <c r="J95" i="5" a="1"/>
  <c r="J95" i="5" s="1"/>
  <c r="Y95" i="5" l="1"/>
  <c r="Z95" i="5"/>
  <c r="AA95" i="5"/>
  <c r="AC95" i="5"/>
  <c r="AB95" i="5"/>
  <c r="AD95" i="5"/>
  <c r="X94" i="5"/>
  <c r="W94" i="5"/>
  <c r="U94" i="5"/>
  <c r="V94" i="5"/>
  <c r="S94" i="5"/>
  <c r="Q94" i="5"/>
  <c r="R94" i="5"/>
  <c r="T94" i="5"/>
  <c r="M94" i="5" a="1"/>
  <c r="M94" i="5" s="1"/>
  <c r="O94" i="5"/>
  <c r="P94" i="5"/>
  <c r="N94" i="5" a="1"/>
  <c r="N94" i="5" s="1"/>
  <c r="K95" i="5" a="1"/>
  <c r="K95" i="5" s="1"/>
  <c r="F95" i="5"/>
  <c r="D95" i="5"/>
  <c r="I95" i="5" s="1" a="1"/>
  <c r="I95" i="5" s="1"/>
  <c r="C97" i="5" a="1"/>
  <c r="C97" i="5" s="1"/>
  <c r="H96" i="5"/>
  <c r="E96" i="5" a="1"/>
  <c r="E96" i="5" s="1"/>
  <c r="L96" i="5" s="1" a="1"/>
  <c r="L96" i="5" s="1"/>
  <c r="G96" i="5" a="1"/>
  <c r="G96" i="5" s="1"/>
  <c r="J96" i="5" a="1"/>
  <c r="J96" i="5" s="1"/>
  <c r="AB96" i="5" l="1"/>
  <c r="Y96" i="5"/>
  <c r="Z96" i="5"/>
  <c r="AA96" i="5"/>
  <c r="AC96" i="5"/>
  <c r="AD96" i="5"/>
  <c r="X95" i="5"/>
  <c r="V95" i="5"/>
  <c r="W95" i="5"/>
  <c r="U95" i="5"/>
  <c r="S95" i="5"/>
  <c r="Q95" i="5"/>
  <c r="R95" i="5"/>
  <c r="P95" i="5"/>
  <c r="M95" i="5" a="1"/>
  <c r="M95" i="5" s="1"/>
  <c r="O95" i="5"/>
  <c r="T95" i="5"/>
  <c r="N95" i="5" a="1"/>
  <c r="N95" i="5" s="1"/>
  <c r="K96" i="5" a="1"/>
  <c r="K96" i="5" s="1"/>
  <c r="F96" i="5"/>
  <c r="D96" i="5"/>
  <c r="I96" i="5" s="1" a="1"/>
  <c r="I96" i="5" s="1"/>
  <c r="C98" i="5" a="1"/>
  <c r="C98" i="5" s="1"/>
  <c r="H97" i="5"/>
  <c r="E97" i="5" a="1"/>
  <c r="E97" i="5" s="1"/>
  <c r="L97" i="5" s="1" a="1"/>
  <c r="L97" i="5" s="1"/>
  <c r="G97" i="5" a="1"/>
  <c r="G97" i="5" s="1"/>
  <c r="J97" i="5" a="1"/>
  <c r="J97" i="5" s="1"/>
  <c r="AA97" i="5" l="1"/>
  <c r="AC97" i="5"/>
  <c r="AD97" i="5"/>
  <c r="AB97" i="5"/>
  <c r="Y97" i="5"/>
  <c r="Z97" i="5"/>
  <c r="V96" i="5"/>
  <c r="X96" i="5"/>
  <c r="W96" i="5"/>
  <c r="U96" i="5"/>
  <c r="S96" i="5"/>
  <c r="Q96" i="5"/>
  <c r="T96" i="5"/>
  <c r="N96" i="5" a="1"/>
  <c r="N96" i="5" s="1"/>
  <c r="P96" i="5"/>
  <c r="M96" i="5" a="1"/>
  <c r="M96" i="5" s="1"/>
  <c r="O96" i="5"/>
  <c r="R96" i="5"/>
  <c r="K97" i="5" a="1"/>
  <c r="K97" i="5" s="1"/>
  <c r="F97" i="5"/>
  <c r="D97" i="5"/>
  <c r="I97" i="5" s="1" a="1"/>
  <c r="I97" i="5" s="1"/>
  <c r="C99" i="5" a="1"/>
  <c r="C99" i="5" s="1"/>
  <c r="H98" i="5"/>
  <c r="E98" i="5" a="1"/>
  <c r="E98" i="5" s="1"/>
  <c r="L98" i="5" s="1" a="1"/>
  <c r="L98" i="5" s="1"/>
  <c r="G98" i="5" a="1"/>
  <c r="G98" i="5" s="1"/>
  <c r="J98" i="5" a="1"/>
  <c r="J98" i="5" s="1"/>
  <c r="Y98" i="5" l="1"/>
  <c r="Z98" i="5"/>
  <c r="AA98" i="5"/>
  <c r="AC98" i="5"/>
  <c r="AD98" i="5"/>
  <c r="AB98" i="5"/>
  <c r="X97" i="5"/>
  <c r="V97" i="5"/>
  <c r="W97" i="5"/>
  <c r="U97" i="5"/>
  <c r="T97" i="5"/>
  <c r="S97" i="5"/>
  <c r="Q97" i="5"/>
  <c r="R97" i="5"/>
  <c r="N97" i="5" a="1"/>
  <c r="N97" i="5" s="1"/>
  <c r="P97" i="5"/>
  <c r="M97" i="5" a="1"/>
  <c r="M97" i="5" s="1"/>
  <c r="O97" i="5"/>
  <c r="K98" i="5" a="1"/>
  <c r="K98" i="5" s="1"/>
  <c r="F98" i="5"/>
  <c r="D98" i="5"/>
  <c r="I98" i="5" s="1" a="1"/>
  <c r="I98" i="5" s="1"/>
  <c r="C100" i="5" a="1"/>
  <c r="C100" i="5" s="1"/>
  <c r="H99" i="5"/>
  <c r="E99" i="5" a="1"/>
  <c r="E99" i="5" s="1"/>
  <c r="L99" i="5" s="1" a="1"/>
  <c r="L99" i="5" s="1"/>
  <c r="G99" i="5" a="1"/>
  <c r="G99" i="5" s="1"/>
  <c r="J99" i="5" a="1"/>
  <c r="J99" i="5" s="1"/>
  <c r="Y99" i="5" l="1"/>
  <c r="Z99" i="5"/>
  <c r="AA99" i="5"/>
  <c r="AC99" i="5"/>
  <c r="AB99" i="5"/>
  <c r="AD99" i="5"/>
  <c r="X98" i="5"/>
  <c r="V98" i="5"/>
  <c r="W98" i="5"/>
  <c r="U98" i="5"/>
  <c r="R98" i="5"/>
  <c r="T98" i="5"/>
  <c r="S98" i="5"/>
  <c r="Q98" i="5"/>
  <c r="N98" i="5" a="1"/>
  <c r="N98" i="5" s="1"/>
  <c r="P98" i="5"/>
  <c r="M98" i="5" a="1"/>
  <c r="M98" i="5" s="1"/>
  <c r="O98" i="5"/>
  <c r="K99" i="5" a="1"/>
  <c r="K99" i="5" s="1"/>
  <c r="F99" i="5"/>
  <c r="D99" i="5"/>
  <c r="I99" i="5" s="1" a="1"/>
  <c r="I99" i="5" s="1"/>
  <c r="C101" i="5" a="1"/>
  <c r="C101" i="5" s="1"/>
  <c r="H100" i="5"/>
  <c r="E100" i="5" a="1"/>
  <c r="E100" i="5" s="1"/>
  <c r="L100" i="5" s="1" a="1"/>
  <c r="L100" i="5" s="1"/>
  <c r="G100" i="5" a="1"/>
  <c r="G100" i="5" s="1"/>
  <c r="J100" i="5" a="1"/>
  <c r="J100" i="5" s="1"/>
  <c r="AC100" i="5" l="1"/>
  <c r="AD100" i="5"/>
  <c r="AB100" i="5"/>
  <c r="Y100" i="5"/>
  <c r="Z100" i="5"/>
  <c r="AA100" i="5"/>
  <c r="V99" i="5"/>
  <c r="X99" i="5"/>
  <c r="W99" i="5"/>
  <c r="U99" i="5"/>
  <c r="R99" i="5"/>
  <c r="T99" i="5"/>
  <c r="S99" i="5"/>
  <c r="N99" i="5" a="1"/>
  <c r="N99" i="5" s="1"/>
  <c r="P99" i="5"/>
  <c r="Q99" i="5"/>
  <c r="M99" i="5" a="1"/>
  <c r="M99" i="5" s="1"/>
  <c r="O99" i="5"/>
  <c r="K100" i="5" a="1"/>
  <c r="K100" i="5" s="1"/>
  <c r="F100" i="5"/>
  <c r="D100" i="5"/>
  <c r="I100" i="5" s="1" a="1"/>
  <c r="I100" i="5" s="1"/>
  <c r="C102" i="5" a="1"/>
  <c r="C102" i="5" s="1"/>
  <c r="G101" i="5" a="1"/>
  <c r="G101" i="5" s="1"/>
  <c r="H101" i="5"/>
  <c r="E101" i="5" a="1"/>
  <c r="E101" i="5" s="1"/>
  <c r="L101" i="5" s="1" a="1"/>
  <c r="L101" i="5" s="1"/>
  <c r="J101" i="5" a="1"/>
  <c r="J101" i="5" s="1"/>
  <c r="Y101" i="5" l="1"/>
  <c r="Z101" i="5"/>
  <c r="AA101" i="5"/>
  <c r="AC101" i="5"/>
  <c r="AD101" i="5"/>
  <c r="AB101" i="5"/>
  <c r="V100" i="5"/>
  <c r="X100" i="5"/>
  <c r="W100" i="5"/>
  <c r="R100" i="5"/>
  <c r="T100" i="5"/>
  <c r="S100" i="5"/>
  <c r="Q100" i="5"/>
  <c r="U100" i="5"/>
  <c r="N100" i="5" a="1"/>
  <c r="N100" i="5" s="1"/>
  <c r="P100" i="5"/>
  <c r="M100" i="5" a="1"/>
  <c r="M100" i="5" s="1"/>
  <c r="O100" i="5"/>
  <c r="C103" i="5" a="1"/>
  <c r="C103" i="5" s="1"/>
  <c r="G102" i="5" a="1"/>
  <c r="G102" i="5" s="1"/>
  <c r="H102" i="5"/>
  <c r="E102" i="5" a="1"/>
  <c r="E102" i="5" s="1"/>
  <c r="L102" i="5" s="1" a="1"/>
  <c r="L102" i="5" s="1"/>
  <c r="J102" i="5" a="1"/>
  <c r="J102" i="5" s="1"/>
  <c r="K101" i="5" a="1"/>
  <c r="K101" i="5" s="1"/>
  <c r="F101" i="5"/>
  <c r="D101" i="5"/>
  <c r="I101" i="5" s="1" a="1"/>
  <c r="I101" i="5" s="1"/>
  <c r="Y102" i="5" l="1"/>
  <c r="Z102" i="5"/>
  <c r="AA102" i="5"/>
  <c r="AC102" i="5"/>
  <c r="AD102" i="5"/>
  <c r="AB102" i="5"/>
  <c r="X101" i="5"/>
  <c r="V101" i="5"/>
  <c r="U101" i="5"/>
  <c r="R101" i="5"/>
  <c r="T101" i="5"/>
  <c r="W101" i="5"/>
  <c r="S101" i="5"/>
  <c r="Q101" i="5"/>
  <c r="N101" i="5" a="1"/>
  <c r="N101" i="5" s="1"/>
  <c r="P101" i="5"/>
  <c r="O101" i="5"/>
  <c r="M101" i="5" a="1"/>
  <c r="M101" i="5" s="1"/>
  <c r="D102" i="5"/>
  <c r="I102" i="5" s="1" a="1"/>
  <c r="I102" i="5" s="1"/>
  <c r="K102" i="5" a="1"/>
  <c r="K102" i="5" s="1"/>
  <c r="F102" i="5"/>
  <c r="C104" i="5" a="1"/>
  <c r="C104" i="5" s="1"/>
  <c r="G103" i="5" a="1"/>
  <c r="G103" i="5" s="1"/>
  <c r="H103" i="5"/>
  <c r="E103" i="5" a="1"/>
  <c r="E103" i="5" s="1"/>
  <c r="L103" i="5" s="1" a="1"/>
  <c r="L103" i="5" s="1"/>
  <c r="J103" i="5" a="1"/>
  <c r="J103" i="5" s="1"/>
  <c r="AB103" i="5" l="1"/>
  <c r="AD103" i="5"/>
  <c r="Y103" i="5"/>
  <c r="Z103" i="5"/>
  <c r="AA103" i="5"/>
  <c r="AC103" i="5"/>
  <c r="U102" i="5"/>
  <c r="X102" i="5"/>
  <c r="V102" i="5"/>
  <c r="W102" i="5"/>
  <c r="R102" i="5"/>
  <c r="T102" i="5"/>
  <c r="S102" i="5"/>
  <c r="Q102" i="5"/>
  <c r="N102" i="5" a="1"/>
  <c r="N102" i="5" s="1"/>
  <c r="P102" i="5"/>
  <c r="M102" i="5" a="1"/>
  <c r="M102" i="5" s="1"/>
  <c r="O102" i="5"/>
  <c r="D103" i="5"/>
  <c r="I103" i="5" s="1" a="1"/>
  <c r="I103" i="5" s="1"/>
  <c r="K103" i="5" a="1"/>
  <c r="K103" i="5" s="1"/>
  <c r="F103" i="5"/>
  <c r="C105" i="5" a="1"/>
  <c r="C105" i="5" s="1"/>
  <c r="G104" i="5" a="1"/>
  <c r="G104" i="5" s="1"/>
  <c r="H104" i="5"/>
  <c r="E104" i="5" a="1"/>
  <c r="E104" i="5" s="1"/>
  <c r="L104" i="5" s="1" a="1"/>
  <c r="L104" i="5" s="1"/>
  <c r="J104" i="5" a="1"/>
  <c r="J104" i="5" s="1"/>
  <c r="W103" i="5" l="1"/>
  <c r="U103" i="5"/>
  <c r="X103" i="5"/>
  <c r="V103" i="5"/>
  <c r="R103" i="5"/>
  <c r="T103" i="5"/>
  <c r="S103" i="5"/>
  <c r="Q103" i="5"/>
  <c r="P103" i="5"/>
  <c r="N103" i="5" a="1"/>
  <c r="N103" i="5" s="1"/>
  <c r="O103" i="5"/>
  <c r="M103" i="5" a="1"/>
  <c r="M103" i="5" s="1"/>
  <c r="AB104" i="5"/>
  <c r="Y104" i="5"/>
  <c r="Z104" i="5"/>
  <c r="AA104" i="5"/>
  <c r="AC104" i="5"/>
  <c r="AD104" i="5"/>
  <c r="F104" i="5"/>
  <c r="D104" i="5"/>
  <c r="I104" i="5" s="1" a="1"/>
  <c r="I104" i="5" s="1"/>
  <c r="K104" i="5" a="1"/>
  <c r="K104" i="5" s="1"/>
  <c r="C106" i="5" a="1"/>
  <c r="C106" i="5" s="1"/>
  <c r="G105" i="5" a="1"/>
  <c r="G105" i="5" s="1"/>
  <c r="H105" i="5"/>
  <c r="E105" i="5" a="1"/>
  <c r="E105" i="5" s="1"/>
  <c r="L105" i="5" s="1" a="1"/>
  <c r="L105" i="5" s="1"/>
  <c r="J105" i="5" a="1"/>
  <c r="J105" i="5" s="1"/>
  <c r="AB105" i="5" l="1"/>
  <c r="Y105" i="5"/>
  <c r="Z105" i="5"/>
  <c r="AA105" i="5"/>
  <c r="AC105" i="5"/>
  <c r="AD105" i="5"/>
  <c r="X104" i="5"/>
  <c r="W104" i="5"/>
  <c r="U104" i="5"/>
  <c r="V104" i="5"/>
  <c r="R104" i="5"/>
  <c r="T104" i="5"/>
  <c r="S104" i="5"/>
  <c r="Q104" i="5"/>
  <c r="O104" i="5"/>
  <c r="P104" i="5"/>
  <c r="N104" i="5" a="1"/>
  <c r="N104" i="5" s="1"/>
  <c r="M104" i="5" a="1"/>
  <c r="M104" i="5" s="1"/>
  <c r="K105" i="5" a="1"/>
  <c r="K105" i="5" s="1"/>
  <c r="F105" i="5"/>
  <c r="D105" i="5"/>
  <c r="I105" i="5" s="1" a="1"/>
  <c r="I105" i="5" s="1"/>
  <c r="C107" i="5" a="1"/>
  <c r="C107" i="5" s="1"/>
  <c r="G106" i="5" a="1"/>
  <c r="G106" i="5" s="1"/>
  <c r="H106" i="5"/>
  <c r="E106" i="5" a="1"/>
  <c r="E106" i="5" s="1"/>
  <c r="L106" i="5" s="1" a="1"/>
  <c r="L106" i="5" s="1"/>
  <c r="J106" i="5" a="1"/>
  <c r="J106" i="5" s="1"/>
  <c r="AB106" i="5" l="1"/>
  <c r="Y106" i="5"/>
  <c r="Z106" i="5"/>
  <c r="AA106" i="5"/>
  <c r="AC106" i="5"/>
  <c r="AD106" i="5"/>
  <c r="X105" i="5"/>
  <c r="W105" i="5"/>
  <c r="U105" i="5"/>
  <c r="V105" i="5"/>
  <c r="S105" i="5"/>
  <c r="Q105" i="5"/>
  <c r="R105" i="5"/>
  <c r="T105" i="5"/>
  <c r="O105" i="5"/>
  <c r="P105" i="5"/>
  <c r="N105" i="5" a="1"/>
  <c r="N105" i="5" s="1"/>
  <c r="M105" i="5" a="1"/>
  <c r="M105" i="5" s="1"/>
  <c r="C108" i="5" a="1"/>
  <c r="C108" i="5" s="1"/>
  <c r="G107" i="5" a="1"/>
  <c r="G107" i="5" s="1"/>
  <c r="H107" i="5"/>
  <c r="E107" i="5" a="1"/>
  <c r="E107" i="5" s="1"/>
  <c r="L107" i="5" s="1" a="1"/>
  <c r="L107" i="5" s="1"/>
  <c r="J107" i="5" a="1"/>
  <c r="J107" i="5" s="1"/>
  <c r="K106" i="5" a="1"/>
  <c r="K106" i="5" s="1"/>
  <c r="F106" i="5"/>
  <c r="D106" i="5"/>
  <c r="I106" i="5" s="1" a="1"/>
  <c r="I106" i="5" s="1"/>
  <c r="Y107" i="5" l="1"/>
  <c r="Z107" i="5"/>
  <c r="AA107" i="5"/>
  <c r="AC107" i="5"/>
  <c r="AB107" i="5"/>
  <c r="AD107" i="5"/>
  <c r="X106" i="5"/>
  <c r="W106" i="5"/>
  <c r="U106" i="5"/>
  <c r="V106" i="5"/>
  <c r="S106" i="5"/>
  <c r="Q106" i="5"/>
  <c r="R106" i="5"/>
  <c r="T106" i="5"/>
  <c r="M106" i="5" a="1"/>
  <c r="M106" i="5" s="1"/>
  <c r="O106" i="5"/>
  <c r="N106" i="5" a="1"/>
  <c r="N106" i="5" s="1"/>
  <c r="P106" i="5"/>
  <c r="K107" i="5" a="1"/>
  <c r="K107" i="5" s="1"/>
  <c r="F107" i="5"/>
  <c r="D107" i="5"/>
  <c r="I107" i="5" s="1" a="1"/>
  <c r="I107" i="5" s="1"/>
  <c r="C109" i="5" a="1"/>
  <c r="C109" i="5" s="1"/>
  <c r="G108" i="5" a="1"/>
  <c r="G108" i="5" s="1"/>
  <c r="H108" i="5"/>
  <c r="E108" i="5" a="1"/>
  <c r="E108" i="5" s="1"/>
  <c r="L108" i="5" s="1" a="1"/>
  <c r="L108" i="5" s="1"/>
  <c r="J108" i="5" a="1"/>
  <c r="J108" i="5" s="1"/>
  <c r="AB108" i="5" l="1"/>
  <c r="Y108" i="5"/>
  <c r="Z108" i="5"/>
  <c r="AA108" i="5"/>
  <c r="AC108" i="5"/>
  <c r="AD108" i="5"/>
  <c r="W107" i="5"/>
  <c r="U107" i="5"/>
  <c r="X107" i="5"/>
  <c r="V107" i="5"/>
  <c r="S107" i="5"/>
  <c r="Q107" i="5"/>
  <c r="R107" i="5"/>
  <c r="M107" i="5" a="1"/>
  <c r="M107" i="5" s="1"/>
  <c r="O107" i="5"/>
  <c r="T107" i="5"/>
  <c r="P107" i="5"/>
  <c r="N107" i="5" a="1"/>
  <c r="N107" i="5" s="1"/>
  <c r="K108" i="5" a="1"/>
  <c r="K108" i="5" s="1"/>
  <c r="F108" i="5"/>
  <c r="D108" i="5"/>
  <c r="I108" i="5" s="1" a="1"/>
  <c r="I108" i="5" s="1"/>
  <c r="C110" i="5" a="1"/>
  <c r="C110" i="5" s="1"/>
  <c r="E109" i="5" a="1"/>
  <c r="E109" i="5" s="1"/>
  <c r="L109" i="5" s="1" a="1"/>
  <c r="L109" i="5" s="1"/>
  <c r="G109" i="5" a="1"/>
  <c r="G109" i="5" s="1"/>
  <c r="H109" i="5"/>
  <c r="J109" i="5" a="1"/>
  <c r="J109" i="5" s="1"/>
  <c r="AB109" i="5" l="1"/>
  <c r="Y109" i="5"/>
  <c r="Z109" i="5"/>
  <c r="AA109" i="5"/>
  <c r="AC109" i="5"/>
  <c r="AD109" i="5"/>
  <c r="W108" i="5"/>
  <c r="X108" i="5"/>
  <c r="V108" i="5"/>
  <c r="S108" i="5"/>
  <c r="Q108" i="5"/>
  <c r="T108" i="5"/>
  <c r="U108" i="5"/>
  <c r="M108" i="5" a="1"/>
  <c r="M108" i="5" s="1"/>
  <c r="O108" i="5"/>
  <c r="R108" i="5"/>
  <c r="N108" i="5" a="1"/>
  <c r="N108" i="5" s="1"/>
  <c r="P108" i="5"/>
  <c r="K109" i="5" a="1"/>
  <c r="K109" i="5" s="1"/>
  <c r="F109" i="5"/>
  <c r="D109" i="5"/>
  <c r="I109" i="5" s="1" a="1"/>
  <c r="I109" i="5" s="1"/>
  <c r="C111" i="5" a="1"/>
  <c r="C111" i="5" s="1"/>
  <c r="E110" i="5" a="1"/>
  <c r="E110" i="5" s="1"/>
  <c r="L110" i="5" s="1" a="1"/>
  <c r="L110" i="5" s="1"/>
  <c r="G110" i="5" a="1"/>
  <c r="G110" i="5" s="1"/>
  <c r="H110" i="5"/>
  <c r="J110" i="5" a="1"/>
  <c r="J110" i="5" s="1"/>
  <c r="Z110" i="5" l="1"/>
  <c r="AA110" i="5"/>
  <c r="AC110" i="5"/>
  <c r="AD110" i="5"/>
  <c r="AB110" i="5"/>
  <c r="Y110" i="5"/>
  <c r="X109" i="5"/>
  <c r="W109" i="5"/>
  <c r="U109" i="5"/>
  <c r="S109" i="5"/>
  <c r="Q109" i="5"/>
  <c r="R109" i="5"/>
  <c r="T109" i="5"/>
  <c r="V109" i="5"/>
  <c r="M109" i="5" a="1"/>
  <c r="M109" i="5" s="1"/>
  <c r="O109" i="5"/>
  <c r="N109" i="5" a="1"/>
  <c r="N109" i="5" s="1"/>
  <c r="P109" i="5"/>
  <c r="K110" i="5" a="1"/>
  <c r="K110" i="5" s="1"/>
  <c r="F110" i="5"/>
  <c r="D110" i="5"/>
  <c r="I110" i="5" s="1" a="1"/>
  <c r="I110" i="5" s="1"/>
  <c r="C112" i="5" a="1"/>
  <c r="C112" i="5" s="1"/>
  <c r="H111" i="5"/>
  <c r="E111" i="5" a="1"/>
  <c r="E111" i="5" s="1"/>
  <c r="L111" i="5" s="1" a="1"/>
  <c r="L111" i="5" s="1"/>
  <c r="G111" i="5" a="1"/>
  <c r="G111" i="5" s="1"/>
  <c r="J111" i="5" a="1"/>
  <c r="J111" i="5" s="1"/>
  <c r="Y111" i="5" l="1"/>
  <c r="Z111" i="5"/>
  <c r="AA111" i="5"/>
  <c r="AC111" i="5"/>
  <c r="AB111" i="5"/>
  <c r="AD111" i="5"/>
  <c r="X110" i="5"/>
  <c r="W110" i="5"/>
  <c r="U110" i="5"/>
  <c r="V110" i="5"/>
  <c r="S110" i="5"/>
  <c r="Q110" i="5"/>
  <c r="R110" i="5"/>
  <c r="T110" i="5"/>
  <c r="M110" i="5" a="1"/>
  <c r="M110" i="5" s="1"/>
  <c r="O110" i="5"/>
  <c r="P110" i="5"/>
  <c r="N110" i="5" a="1"/>
  <c r="N110" i="5" s="1"/>
  <c r="K111" i="5" a="1"/>
  <c r="K111" i="5" s="1"/>
  <c r="F111" i="5"/>
  <c r="D111" i="5"/>
  <c r="I111" i="5" s="1" a="1"/>
  <c r="I111" i="5" s="1"/>
  <c r="C113" i="5" a="1"/>
  <c r="C113" i="5" s="1"/>
  <c r="H112" i="5"/>
  <c r="E112" i="5" a="1"/>
  <c r="E112" i="5" s="1"/>
  <c r="L112" i="5" s="1" a="1"/>
  <c r="L112" i="5" s="1"/>
  <c r="G112" i="5" a="1"/>
  <c r="G112" i="5" s="1"/>
  <c r="J112" i="5" a="1"/>
  <c r="J112" i="5" s="1"/>
  <c r="AB112" i="5" l="1"/>
  <c r="Y112" i="5"/>
  <c r="Z112" i="5"/>
  <c r="AA112" i="5"/>
  <c r="AC112" i="5"/>
  <c r="AD112" i="5"/>
  <c r="X111" i="5"/>
  <c r="V111" i="5"/>
  <c r="W111" i="5"/>
  <c r="U111" i="5"/>
  <c r="S111" i="5"/>
  <c r="Q111" i="5"/>
  <c r="R111" i="5"/>
  <c r="P111" i="5"/>
  <c r="N111" i="5" a="1"/>
  <c r="N111" i="5" s="1"/>
  <c r="O111" i="5"/>
  <c r="T111" i="5"/>
  <c r="M111" i="5" a="1"/>
  <c r="M111" i="5" s="1"/>
  <c r="K112" i="5" a="1"/>
  <c r="K112" i="5" s="1"/>
  <c r="F112" i="5"/>
  <c r="D112" i="5"/>
  <c r="I112" i="5" s="1" a="1"/>
  <c r="I112" i="5" s="1"/>
  <c r="C114" i="5" a="1"/>
  <c r="C114" i="5" s="1"/>
  <c r="H113" i="5"/>
  <c r="E113" i="5" a="1"/>
  <c r="E113" i="5" s="1"/>
  <c r="L113" i="5" s="1" a="1"/>
  <c r="L113" i="5" s="1"/>
  <c r="G113" i="5" a="1"/>
  <c r="G113" i="5" s="1"/>
  <c r="J113" i="5" a="1"/>
  <c r="J113" i="5" s="1"/>
  <c r="AA113" i="5" l="1"/>
  <c r="AC113" i="5"/>
  <c r="AD113" i="5"/>
  <c r="AB113" i="5"/>
  <c r="Y113" i="5"/>
  <c r="Z113" i="5"/>
  <c r="V112" i="5"/>
  <c r="W112" i="5"/>
  <c r="U112" i="5"/>
  <c r="X112" i="5"/>
  <c r="S112" i="5"/>
  <c r="Q112" i="5"/>
  <c r="T112" i="5"/>
  <c r="P112" i="5"/>
  <c r="N112" i="5" a="1"/>
  <c r="N112" i="5" s="1"/>
  <c r="M112" i="5" a="1"/>
  <c r="M112" i="5" s="1"/>
  <c r="O112" i="5"/>
  <c r="R112" i="5"/>
  <c r="K113" i="5" a="1"/>
  <c r="K113" i="5" s="1"/>
  <c r="F113" i="5"/>
  <c r="D113" i="5"/>
  <c r="I113" i="5" s="1" a="1"/>
  <c r="I113" i="5" s="1"/>
  <c r="C115" i="5" a="1"/>
  <c r="C115" i="5" s="1"/>
  <c r="H114" i="5"/>
  <c r="E114" i="5" a="1"/>
  <c r="E114" i="5" s="1"/>
  <c r="L114" i="5" s="1" a="1"/>
  <c r="L114" i="5" s="1"/>
  <c r="G114" i="5" a="1"/>
  <c r="G114" i="5" s="1"/>
  <c r="J114" i="5" a="1"/>
  <c r="J114" i="5" s="1"/>
  <c r="X113" i="5" l="1"/>
  <c r="V113" i="5"/>
  <c r="W113" i="5"/>
  <c r="U113" i="5"/>
  <c r="T113" i="5"/>
  <c r="S113" i="5"/>
  <c r="Q113" i="5"/>
  <c r="R113" i="5"/>
  <c r="P113" i="5"/>
  <c r="N113" i="5" a="1"/>
  <c r="N113" i="5" s="1"/>
  <c r="M113" i="5" a="1"/>
  <c r="M113" i="5" s="1"/>
  <c r="O113" i="5"/>
  <c r="Y114" i="5"/>
  <c r="Z114" i="5"/>
  <c r="AA114" i="5"/>
  <c r="AC114" i="5"/>
  <c r="AD114" i="5"/>
  <c r="AB114" i="5"/>
  <c r="K114" i="5" a="1"/>
  <c r="K114" i="5" s="1"/>
  <c r="F114" i="5"/>
  <c r="D114" i="5"/>
  <c r="I114" i="5" s="1" a="1"/>
  <c r="I114" i="5" s="1"/>
  <c r="C116" i="5" a="1"/>
  <c r="C116" i="5" s="1"/>
  <c r="H115" i="5"/>
  <c r="E115" i="5" a="1"/>
  <c r="E115" i="5" s="1"/>
  <c r="L115" i="5" s="1" a="1"/>
  <c r="L115" i="5" s="1"/>
  <c r="G115" i="5" a="1"/>
  <c r="G115" i="5" s="1"/>
  <c r="J115" i="5" a="1"/>
  <c r="J115" i="5" s="1"/>
  <c r="Y115" i="5" l="1"/>
  <c r="Z115" i="5"/>
  <c r="AA115" i="5"/>
  <c r="AC115" i="5"/>
  <c r="AB115" i="5"/>
  <c r="AD115" i="5"/>
  <c r="X114" i="5"/>
  <c r="V114" i="5"/>
  <c r="W114" i="5"/>
  <c r="U114" i="5"/>
  <c r="R114" i="5"/>
  <c r="T114" i="5"/>
  <c r="S114" i="5"/>
  <c r="Q114" i="5"/>
  <c r="P114" i="5"/>
  <c r="N114" i="5" a="1"/>
  <c r="N114" i="5" s="1"/>
  <c r="M114" i="5" a="1"/>
  <c r="M114" i="5" s="1"/>
  <c r="O114" i="5"/>
  <c r="K115" i="5" a="1"/>
  <c r="K115" i="5" s="1"/>
  <c r="F115" i="5"/>
  <c r="D115" i="5"/>
  <c r="I115" i="5" s="1" a="1"/>
  <c r="I115" i="5" s="1"/>
  <c r="C117" i="5" a="1"/>
  <c r="C117" i="5" s="1"/>
  <c r="H116" i="5"/>
  <c r="E116" i="5" a="1"/>
  <c r="E116" i="5" s="1"/>
  <c r="L116" i="5" s="1" a="1"/>
  <c r="L116" i="5" s="1"/>
  <c r="G116" i="5" a="1"/>
  <c r="G116" i="5" s="1"/>
  <c r="J116" i="5" a="1"/>
  <c r="J116" i="5" s="1"/>
  <c r="AC116" i="5" l="1"/>
  <c r="AD116" i="5"/>
  <c r="AB116" i="5"/>
  <c r="Y116" i="5"/>
  <c r="Z116" i="5"/>
  <c r="AA116" i="5"/>
  <c r="V115" i="5"/>
  <c r="X115" i="5"/>
  <c r="W115" i="5"/>
  <c r="U115" i="5"/>
  <c r="R115" i="5"/>
  <c r="T115" i="5"/>
  <c r="P115" i="5"/>
  <c r="N115" i="5" a="1"/>
  <c r="N115" i="5" s="1"/>
  <c r="S115" i="5"/>
  <c r="Q115" i="5"/>
  <c r="M115" i="5" a="1"/>
  <c r="M115" i="5" s="1"/>
  <c r="O115" i="5"/>
  <c r="K116" i="5" a="1"/>
  <c r="K116" i="5" s="1"/>
  <c r="F116" i="5"/>
  <c r="D116" i="5"/>
  <c r="I116" i="5" s="1" a="1"/>
  <c r="I116" i="5" s="1"/>
  <c r="C118" i="5" a="1"/>
  <c r="C118" i="5" s="1"/>
  <c r="G117" i="5" a="1"/>
  <c r="G117" i="5" s="1"/>
  <c r="H117" i="5"/>
  <c r="E117" i="5" a="1"/>
  <c r="E117" i="5" s="1"/>
  <c r="L117" i="5" s="1" a="1"/>
  <c r="L117" i="5" s="1"/>
  <c r="J117" i="5" a="1"/>
  <c r="J117" i="5" s="1"/>
  <c r="Y117" i="5" l="1"/>
  <c r="Z117" i="5"/>
  <c r="AA117" i="5"/>
  <c r="AC117" i="5"/>
  <c r="AD117" i="5"/>
  <c r="AB117" i="5"/>
  <c r="V116" i="5"/>
  <c r="X116" i="5"/>
  <c r="W116" i="5"/>
  <c r="R116" i="5"/>
  <c r="T116" i="5"/>
  <c r="S116" i="5"/>
  <c r="Q116" i="5"/>
  <c r="P116" i="5"/>
  <c r="N116" i="5" a="1"/>
  <c r="N116" i="5" s="1"/>
  <c r="U116" i="5"/>
  <c r="M116" i="5" a="1"/>
  <c r="M116" i="5" s="1"/>
  <c r="O116" i="5"/>
  <c r="K117" i="5" a="1"/>
  <c r="K117" i="5" s="1"/>
  <c r="F117" i="5"/>
  <c r="D117" i="5"/>
  <c r="I117" i="5" s="1" a="1"/>
  <c r="I117" i="5" s="1"/>
  <c r="C119" i="5" a="1"/>
  <c r="C119" i="5" s="1"/>
  <c r="G118" i="5" a="1"/>
  <c r="G118" i="5" s="1"/>
  <c r="H118" i="5"/>
  <c r="E118" i="5" a="1"/>
  <c r="E118" i="5" s="1"/>
  <c r="L118" i="5" s="1" a="1"/>
  <c r="L118" i="5" s="1"/>
  <c r="J118" i="5" a="1"/>
  <c r="J118" i="5" s="1"/>
  <c r="X117" i="5" l="1"/>
  <c r="V117" i="5"/>
  <c r="U117" i="5"/>
  <c r="R117" i="5"/>
  <c r="T117" i="5"/>
  <c r="W117" i="5"/>
  <c r="S117" i="5"/>
  <c r="Q117" i="5"/>
  <c r="P117" i="5"/>
  <c r="N117" i="5" a="1"/>
  <c r="N117" i="5" s="1"/>
  <c r="O117" i="5"/>
  <c r="M117" i="5" a="1"/>
  <c r="M117" i="5" s="1"/>
  <c r="Y118" i="5"/>
  <c r="Z118" i="5"/>
  <c r="AA118" i="5"/>
  <c r="AC118" i="5"/>
  <c r="AD118" i="5"/>
  <c r="AB118" i="5"/>
  <c r="C120" i="5" a="1"/>
  <c r="C120" i="5" s="1"/>
  <c r="G119" i="5" a="1"/>
  <c r="G119" i="5" s="1"/>
  <c r="H119" i="5"/>
  <c r="E119" i="5" a="1"/>
  <c r="E119" i="5" s="1"/>
  <c r="L119" i="5" s="1" a="1"/>
  <c r="L119" i="5" s="1"/>
  <c r="J119" i="5" a="1"/>
  <c r="J119" i="5" s="1"/>
  <c r="D118" i="5"/>
  <c r="I118" i="5" s="1" a="1"/>
  <c r="I118" i="5" s="1"/>
  <c r="K118" i="5" a="1"/>
  <c r="K118" i="5" s="1"/>
  <c r="F118" i="5"/>
  <c r="U118" i="5" l="1"/>
  <c r="V118" i="5"/>
  <c r="X118" i="5"/>
  <c r="W118" i="5"/>
  <c r="R118" i="5"/>
  <c r="T118" i="5"/>
  <c r="S118" i="5"/>
  <c r="Q118" i="5"/>
  <c r="P118" i="5"/>
  <c r="N118" i="5" a="1"/>
  <c r="N118" i="5" s="1"/>
  <c r="O118" i="5"/>
  <c r="M118" i="5" a="1"/>
  <c r="M118" i="5" s="1"/>
  <c r="AB119" i="5"/>
  <c r="AD119" i="5"/>
  <c r="Y119" i="5"/>
  <c r="Z119" i="5"/>
  <c r="AA119" i="5"/>
  <c r="AC119" i="5"/>
  <c r="D119" i="5"/>
  <c r="I119" i="5" s="1" a="1"/>
  <c r="I119" i="5" s="1"/>
  <c r="K119" i="5" a="1"/>
  <c r="K119" i="5" s="1"/>
  <c r="F119" i="5"/>
  <c r="C121" i="5" a="1"/>
  <c r="C121" i="5" s="1"/>
  <c r="G120" i="5" a="1"/>
  <c r="G120" i="5" s="1"/>
  <c r="H120" i="5"/>
  <c r="E120" i="5" a="1"/>
  <c r="E120" i="5" s="1"/>
  <c r="L120" i="5" s="1" a="1"/>
  <c r="L120" i="5" s="1"/>
  <c r="J120" i="5" a="1"/>
  <c r="J120" i="5" s="1"/>
  <c r="W119" i="5" l="1"/>
  <c r="U119" i="5"/>
  <c r="V119" i="5"/>
  <c r="X119" i="5"/>
  <c r="R119" i="5"/>
  <c r="T119" i="5"/>
  <c r="S119" i="5"/>
  <c r="P119" i="5"/>
  <c r="N119" i="5" a="1"/>
  <c r="N119" i="5" s="1"/>
  <c r="Q119" i="5"/>
  <c r="O119" i="5"/>
  <c r="M119" i="5" a="1"/>
  <c r="M119" i="5" s="1"/>
  <c r="AB120" i="5"/>
  <c r="Y120" i="5"/>
  <c r="Z120" i="5"/>
  <c r="AA120" i="5"/>
  <c r="AC120" i="5"/>
  <c r="AD120" i="5"/>
  <c r="F120" i="5"/>
  <c r="D120" i="5"/>
  <c r="I120" i="5" s="1" a="1"/>
  <c r="I120" i="5" s="1"/>
  <c r="K120" i="5" a="1"/>
  <c r="K120" i="5" s="1"/>
  <c r="C122" i="5" a="1"/>
  <c r="C122" i="5" s="1"/>
  <c r="G121" i="5" a="1"/>
  <c r="G121" i="5" s="1"/>
  <c r="H121" i="5"/>
  <c r="E121" i="5" a="1"/>
  <c r="E121" i="5" s="1"/>
  <c r="L121" i="5" s="1" a="1"/>
  <c r="L121" i="5" s="1"/>
  <c r="J121" i="5" a="1"/>
  <c r="J121" i="5" s="1"/>
  <c r="AB121" i="5" l="1"/>
  <c r="Y121" i="5"/>
  <c r="Z121" i="5"/>
  <c r="AA121" i="5"/>
  <c r="AC121" i="5"/>
  <c r="AD121" i="5"/>
  <c r="X120" i="5"/>
  <c r="W120" i="5"/>
  <c r="U120" i="5"/>
  <c r="V120" i="5"/>
  <c r="R120" i="5"/>
  <c r="T120" i="5"/>
  <c r="S120" i="5"/>
  <c r="Q120" i="5"/>
  <c r="O120" i="5"/>
  <c r="P120" i="5"/>
  <c r="N120" i="5" a="1"/>
  <c r="N120" i="5" s="1"/>
  <c r="M120" i="5" a="1"/>
  <c r="M120" i="5" s="1"/>
  <c r="C123" i="5" a="1"/>
  <c r="C123" i="5" s="1"/>
  <c r="G122" i="5" a="1"/>
  <c r="G122" i="5" s="1"/>
  <c r="H122" i="5"/>
  <c r="E122" i="5" a="1"/>
  <c r="E122" i="5" s="1"/>
  <c r="L122" i="5" s="1" a="1"/>
  <c r="L122" i="5" s="1"/>
  <c r="J122" i="5" a="1"/>
  <c r="J122" i="5" s="1"/>
  <c r="K121" i="5" a="1"/>
  <c r="K121" i="5" s="1"/>
  <c r="F121" i="5"/>
  <c r="D121" i="5"/>
  <c r="I121" i="5" s="1" a="1"/>
  <c r="I121" i="5" s="1"/>
  <c r="X121" i="5" l="1"/>
  <c r="W121" i="5"/>
  <c r="U121" i="5"/>
  <c r="V121" i="5"/>
  <c r="S121" i="5"/>
  <c r="Q121" i="5"/>
  <c r="R121" i="5"/>
  <c r="T121" i="5"/>
  <c r="O121" i="5"/>
  <c r="P121" i="5"/>
  <c r="M121" i="5" a="1"/>
  <c r="M121" i="5" s="1"/>
  <c r="N121" i="5" a="1"/>
  <c r="N121" i="5" s="1"/>
  <c r="AB122" i="5"/>
  <c r="Z122" i="5"/>
  <c r="AA122" i="5"/>
  <c r="AC122" i="5"/>
  <c r="Y122" i="5"/>
  <c r="AD122" i="5"/>
  <c r="K122" i="5" a="1"/>
  <c r="K122" i="5" s="1"/>
  <c r="F122" i="5"/>
  <c r="D122" i="5"/>
  <c r="I122" i="5" s="1" a="1"/>
  <c r="I122" i="5" s="1"/>
  <c r="C124" i="5" a="1"/>
  <c r="C124" i="5" s="1"/>
  <c r="G123" i="5" a="1"/>
  <c r="G123" i="5" s="1"/>
  <c r="H123" i="5"/>
  <c r="E123" i="5" a="1"/>
  <c r="E123" i="5" s="1"/>
  <c r="L123" i="5" s="1" a="1"/>
  <c r="L123" i="5" s="1"/>
  <c r="J123" i="5" a="1"/>
  <c r="J123" i="5" s="1"/>
  <c r="X122" i="5" l="1"/>
  <c r="W122" i="5"/>
  <c r="U122" i="5"/>
  <c r="V122" i="5"/>
  <c r="S122" i="5"/>
  <c r="Q122" i="5"/>
  <c r="R122" i="5"/>
  <c r="T122" i="5"/>
  <c r="M122" i="5" a="1"/>
  <c r="M122" i="5" s="1"/>
  <c r="O122" i="5"/>
  <c r="N122" i="5" a="1"/>
  <c r="N122" i="5" s="1"/>
  <c r="P122" i="5"/>
  <c r="Y123" i="5"/>
  <c r="Z123" i="5"/>
  <c r="AA123" i="5"/>
  <c r="AC123" i="5"/>
  <c r="AB123" i="5"/>
  <c r="AD123" i="5"/>
  <c r="K123" i="5" a="1"/>
  <c r="K123" i="5" s="1"/>
  <c r="F123" i="5"/>
  <c r="D123" i="5"/>
  <c r="I123" i="5" s="1" a="1"/>
  <c r="I123" i="5" s="1"/>
  <c r="C125" i="5" a="1"/>
  <c r="C125" i="5" s="1"/>
  <c r="G124" i="5" a="1"/>
  <c r="G124" i="5" s="1"/>
  <c r="H124" i="5"/>
  <c r="E124" i="5" a="1"/>
  <c r="E124" i="5" s="1"/>
  <c r="L124" i="5" s="1" a="1"/>
  <c r="L124" i="5" s="1"/>
  <c r="J124" i="5" a="1"/>
  <c r="J124" i="5" s="1"/>
  <c r="X123" i="5" l="1"/>
  <c r="W123" i="5"/>
  <c r="U123" i="5"/>
  <c r="V123" i="5"/>
  <c r="S123" i="5"/>
  <c r="Q123" i="5"/>
  <c r="R123" i="5"/>
  <c r="M123" i="5" a="1"/>
  <c r="M123" i="5" s="1"/>
  <c r="O123" i="5"/>
  <c r="T123" i="5"/>
  <c r="P123" i="5"/>
  <c r="N123" i="5" a="1"/>
  <c r="N123" i="5" s="1"/>
  <c r="AB124" i="5"/>
  <c r="Y124" i="5"/>
  <c r="Z124" i="5"/>
  <c r="AA124" i="5"/>
  <c r="AC124" i="5"/>
  <c r="AD124" i="5"/>
  <c r="K124" i="5" a="1"/>
  <c r="K124" i="5" s="1"/>
  <c r="F124" i="5"/>
  <c r="D124" i="5"/>
  <c r="I124" i="5" s="1" a="1"/>
  <c r="I124" i="5" s="1"/>
  <c r="C126" i="5" a="1"/>
  <c r="C126" i="5" s="1"/>
  <c r="E125" i="5" a="1"/>
  <c r="E125" i="5" s="1"/>
  <c r="G125" i="5" a="1"/>
  <c r="G125" i="5" s="1"/>
  <c r="H125" i="5"/>
  <c r="J125" i="5" a="1"/>
  <c r="J125" i="5" s="1"/>
  <c r="L125" i="5" l="1" a="1"/>
  <c r="L125" i="5" s="1"/>
  <c r="X124" i="5"/>
  <c r="W124" i="5"/>
  <c r="V124" i="5"/>
  <c r="S124" i="5"/>
  <c r="Q124" i="5"/>
  <c r="T124" i="5"/>
  <c r="U124" i="5"/>
  <c r="O124" i="5"/>
  <c r="R124" i="5"/>
  <c r="M124" i="5" a="1"/>
  <c r="M124" i="5" s="1"/>
  <c r="N124" i="5" a="1"/>
  <c r="N124" i="5" s="1"/>
  <c r="P124" i="5"/>
  <c r="AB125" i="5"/>
  <c r="Y125" i="5"/>
  <c r="AA125" i="5"/>
  <c r="AC125" i="5"/>
  <c r="Z125" i="5"/>
  <c r="AD125" i="5"/>
  <c r="K125" i="5" a="1"/>
  <c r="K125" i="5" s="1"/>
  <c r="F125" i="5"/>
  <c r="D125" i="5"/>
  <c r="I125" i="5" s="1" a="1"/>
  <c r="I125" i="5" s="1"/>
  <c r="C127" i="5" a="1"/>
  <c r="C127" i="5" s="1"/>
  <c r="E126" i="5" a="1"/>
  <c r="E126" i="5" s="1"/>
  <c r="L126" i="5" s="1" a="1"/>
  <c r="L126" i="5" s="1"/>
  <c r="G126" i="5" a="1"/>
  <c r="G126" i="5" s="1"/>
  <c r="H126" i="5"/>
  <c r="J126" i="5" a="1"/>
  <c r="J126" i="5" s="1"/>
  <c r="X125" i="5" l="1"/>
  <c r="W125" i="5"/>
  <c r="U125" i="5"/>
  <c r="S125" i="5"/>
  <c r="Q125" i="5"/>
  <c r="R125" i="5"/>
  <c r="T125" i="5"/>
  <c r="V125" i="5"/>
  <c r="O125" i="5"/>
  <c r="N125" i="5" a="1"/>
  <c r="N125" i="5" s="1"/>
  <c r="M125" i="5" a="1"/>
  <c r="M125" i="5" s="1"/>
  <c r="P125" i="5"/>
  <c r="Z126" i="5"/>
  <c r="AA126" i="5"/>
  <c r="AC126" i="5"/>
  <c r="AD126" i="5"/>
  <c r="AB126" i="5"/>
  <c r="Y126" i="5"/>
  <c r="K126" i="5" a="1"/>
  <c r="K126" i="5" s="1"/>
  <c r="F126" i="5"/>
  <c r="D126" i="5"/>
  <c r="I126" i="5" s="1" a="1"/>
  <c r="I126" i="5" s="1"/>
  <c r="C128" i="5" a="1"/>
  <c r="C128" i="5" s="1"/>
  <c r="H127" i="5"/>
  <c r="E127" i="5" a="1"/>
  <c r="E127" i="5" s="1"/>
  <c r="L127" i="5" s="1" a="1"/>
  <c r="L127" i="5" s="1"/>
  <c r="G127" i="5" a="1"/>
  <c r="G127" i="5" s="1"/>
  <c r="J127" i="5" a="1"/>
  <c r="J127" i="5" s="1"/>
  <c r="Y127" i="5" l="1"/>
  <c r="Z127" i="5"/>
  <c r="AA127" i="5"/>
  <c r="AC127" i="5"/>
  <c r="AB127" i="5"/>
  <c r="AD127" i="5"/>
  <c r="X126" i="5"/>
  <c r="W126" i="5"/>
  <c r="U126" i="5"/>
  <c r="V126" i="5"/>
  <c r="S126" i="5"/>
  <c r="Q126" i="5"/>
  <c r="R126" i="5"/>
  <c r="T126" i="5"/>
  <c r="N126" i="5" a="1"/>
  <c r="N126" i="5" s="1"/>
  <c r="O126" i="5"/>
  <c r="P126" i="5"/>
  <c r="M126" i="5" a="1"/>
  <c r="M126" i="5" s="1"/>
  <c r="K127" i="5" a="1"/>
  <c r="K127" i="5" s="1"/>
  <c r="F127" i="5"/>
  <c r="D127" i="5"/>
  <c r="I127" i="5" s="1" a="1"/>
  <c r="I127" i="5" s="1"/>
  <c r="C129" i="5" a="1"/>
  <c r="C129" i="5" s="1"/>
  <c r="H128" i="5"/>
  <c r="E128" i="5" a="1"/>
  <c r="E128" i="5" s="1"/>
  <c r="L128" i="5" s="1" a="1"/>
  <c r="L128" i="5" s="1"/>
  <c r="G128" i="5" a="1"/>
  <c r="G128" i="5" s="1"/>
  <c r="J128" i="5" a="1"/>
  <c r="J128" i="5" s="1"/>
  <c r="AB128" i="5" l="1"/>
  <c r="Y128" i="5"/>
  <c r="Z128" i="5"/>
  <c r="AC128" i="5"/>
  <c r="AD128" i="5"/>
  <c r="AA128" i="5"/>
  <c r="X127" i="5"/>
  <c r="V127" i="5"/>
  <c r="W127" i="5"/>
  <c r="U127" i="5"/>
  <c r="S127" i="5"/>
  <c r="Q127" i="5"/>
  <c r="R127" i="5"/>
  <c r="P127" i="5"/>
  <c r="N127" i="5" a="1"/>
  <c r="N127" i="5" s="1"/>
  <c r="O127" i="5"/>
  <c r="T127" i="5"/>
  <c r="M127" i="5" a="1"/>
  <c r="M127" i="5" s="1"/>
  <c r="K128" i="5" a="1"/>
  <c r="K128" i="5" s="1"/>
  <c r="F128" i="5"/>
  <c r="D128" i="5"/>
  <c r="I128" i="5" s="1" a="1"/>
  <c r="I128" i="5" s="1"/>
  <c r="C130" i="5" a="1"/>
  <c r="C130" i="5" s="1"/>
  <c r="H129" i="5"/>
  <c r="E129" i="5" a="1"/>
  <c r="E129" i="5" s="1"/>
  <c r="L129" i="5" s="1" a="1"/>
  <c r="L129" i="5" s="1"/>
  <c r="G129" i="5" a="1"/>
  <c r="G129" i="5" s="1"/>
  <c r="J129" i="5" a="1"/>
  <c r="J129" i="5" s="1"/>
  <c r="AA129" i="5" l="1"/>
  <c r="AC129" i="5"/>
  <c r="AD129" i="5"/>
  <c r="AB129" i="5"/>
  <c r="Y129" i="5"/>
  <c r="Z129" i="5"/>
  <c r="V128" i="5"/>
  <c r="X128" i="5"/>
  <c r="W128" i="5"/>
  <c r="U128" i="5"/>
  <c r="S128" i="5"/>
  <c r="Q128" i="5"/>
  <c r="T128" i="5"/>
  <c r="R128" i="5"/>
  <c r="P128" i="5"/>
  <c r="N128" i="5" a="1"/>
  <c r="N128" i="5" s="1"/>
  <c r="O128" i="5"/>
  <c r="M128" i="5" a="1"/>
  <c r="M128" i="5" s="1"/>
  <c r="K129" i="5" a="1"/>
  <c r="K129" i="5" s="1"/>
  <c r="F129" i="5"/>
  <c r="D129" i="5"/>
  <c r="I129" i="5" s="1" a="1"/>
  <c r="I129" i="5" s="1"/>
  <c r="C131" i="5" a="1"/>
  <c r="C131" i="5" s="1"/>
  <c r="H130" i="5"/>
  <c r="E130" i="5" a="1"/>
  <c r="E130" i="5" s="1"/>
  <c r="L130" i="5" s="1" a="1"/>
  <c r="L130" i="5" s="1"/>
  <c r="G130" i="5" a="1"/>
  <c r="G130" i="5" s="1"/>
  <c r="J130" i="5" a="1"/>
  <c r="J130" i="5" s="1"/>
  <c r="Y130" i="5" l="1"/>
  <c r="Z130" i="5"/>
  <c r="AA130" i="5"/>
  <c r="AC130" i="5"/>
  <c r="AD130" i="5"/>
  <c r="AB130" i="5"/>
  <c r="X129" i="5"/>
  <c r="V129" i="5"/>
  <c r="W129" i="5"/>
  <c r="U129" i="5"/>
  <c r="T129" i="5"/>
  <c r="S129" i="5"/>
  <c r="Q129" i="5"/>
  <c r="R129" i="5"/>
  <c r="P129" i="5"/>
  <c r="N129" i="5" a="1"/>
  <c r="N129" i="5" s="1"/>
  <c r="O129" i="5"/>
  <c r="M129" i="5" a="1"/>
  <c r="M129" i="5" s="1"/>
  <c r="K130" i="5" a="1"/>
  <c r="K130" i="5" s="1"/>
  <c r="F130" i="5"/>
  <c r="D130" i="5"/>
  <c r="I130" i="5" s="1" a="1"/>
  <c r="I130" i="5" s="1"/>
  <c r="C132" i="5" a="1"/>
  <c r="C132" i="5" s="1"/>
  <c r="H131" i="5"/>
  <c r="E131" i="5" a="1"/>
  <c r="E131" i="5" s="1"/>
  <c r="L131" i="5" s="1" a="1"/>
  <c r="L131" i="5" s="1"/>
  <c r="G131" i="5" a="1"/>
  <c r="G131" i="5" s="1"/>
  <c r="J131" i="5" a="1"/>
  <c r="J131" i="5" s="1"/>
  <c r="Y131" i="5" l="1"/>
  <c r="Z131" i="5"/>
  <c r="AA131" i="5"/>
  <c r="AB131" i="5"/>
  <c r="AD131" i="5"/>
  <c r="AC131" i="5"/>
  <c r="X130" i="5"/>
  <c r="V130" i="5"/>
  <c r="W130" i="5"/>
  <c r="U130" i="5"/>
  <c r="R130" i="5"/>
  <c r="T130" i="5"/>
  <c r="S130" i="5"/>
  <c r="Q130" i="5"/>
  <c r="P130" i="5"/>
  <c r="N130" i="5" a="1"/>
  <c r="N130" i="5" s="1"/>
  <c r="O130" i="5"/>
  <c r="M130" i="5" a="1"/>
  <c r="M130" i="5" s="1"/>
  <c r="K131" i="5" a="1"/>
  <c r="K131" i="5" s="1"/>
  <c r="F131" i="5"/>
  <c r="D131" i="5"/>
  <c r="I131" i="5" s="1" a="1"/>
  <c r="I131" i="5" s="1"/>
  <c r="C133" i="5" a="1"/>
  <c r="C133" i="5" s="1"/>
  <c r="H132" i="5"/>
  <c r="E132" i="5" a="1"/>
  <c r="E132" i="5" s="1"/>
  <c r="L132" i="5" s="1" a="1"/>
  <c r="L132" i="5" s="1"/>
  <c r="G132" i="5" a="1"/>
  <c r="G132" i="5" s="1"/>
  <c r="J132" i="5" a="1"/>
  <c r="J132" i="5" s="1"/>
  <c r="AC132" i="5" l="1"/>
  <c r="AD132" i="5"/>
  <c r="AB132" i="5"/>
  <c r="Y132" i="5"/>
  <c r="Z132" i="5"/>
  <c r="AA132" i="5"/>
  <c r="X131" i="5"/>
  <c r="V131" i="5"/>
  <c r="W131" i="5"/>
  <c r="U131" i="5"/>
  <c r="R131" i="5"/>
  <c r="T131" i="5"/>
  <c r="P131" i="5"/>
  <c r="N131" i="5" a="1"/>
  <c r="N131" i="5" s="1"/>
  <c r="S131" i="5"/>
  <c r="O131" i="5"/>
  <c r="Q131" i="5"/>
  <c r="M131" i="5" a="1"/>
  <c r="M131" i="5" s="1"/>
  <c r="K132" i="5" a="1"/>
  <c r="K132" i="5" s="1"/>
  <c r="F132" i="5"/>
  <c r="D132" i="5"/>
  <c r="I132" i="5" s="1" a="1"/>
  <c r="I132" i="5" s="1"/>
  <c r="C134" i="5" a="1"/>
  <c r="C134" i="5" s="1"/>
  <c r="G133" i="5" a="1"/>
  <c r="G133" i="5" s="1"/>
  <c r="H133" i="5"/>
  <c r="E133" i="5" a="1"/>
  <c r="E133" i="5" s="1"/>
  <c r="L133" i="5" s="1" a="1"/>
  <c r="L133" i="5" s="1"/>
  <c r="J133" i="5" a="1"/>
  <c r="J133" i="5" s="1"/>
  <c r="Y133" i="5" l="1"/>
  <c r="Z133" i="5"/>
  <c r="AA133" i="5"/>
  <c r="AC133" i="5"/>
  <c r="AD133" i="5"/>
  <c r="AB133" i="5"/>
  <c r="X132" i="5"/>
  <c r="V132" i="5"/>
  <c r="W132" i="5"/>
  <c r="U132" i="5"/>
  <c r="R132" i="5"/>
  <c r="T132" i="5"/>
  <c r="S132" i="5"/>
  <c r="Q132" i="5"/>
  <c r="P132" i="5"/>
  <c r="N132" i="5" a="1"/>
  <c r="N132" i="5" s="1"/>
  <c r="O132" i="5"/>
  <c r="M132" i="5" a="1"/>
  <c r="M132" i="5" s="1"/>
  <c r="C135" i="5" a="1"/>
  <c r="C135" i="5" s="1"/>
  <c r="G134" i="5" a="1"/>
  <c r="G134" i="5" s="1"/>
  <c r="H134" i="5"/>
  <c r="E134" i="5" a="1"/>
  <c r="E134" i="5" s="1"/>
  <c r="L134" i="5" s="1" a="1"/>
  <c r="L134" i="5" s="1"/>
  <c r="J134" i="5" a="1"/>
  <c r="J134" i="5" s="1"/>
  <c r="K133" i="5" a="1"/>
  <c r="K133" i="5" s="1"/>
  <c r="F133" i="5"/>
  <c r="D133" i="5"/>
  <c r="I133" i="5" s="1" a="1"/>
  <c r="I133" i="5" s="1"/>
  <c r="X133" i="5" l="1"/>
  <c r="V133" i="5"/>
  <c r="U133" i="5"/>
  <c r="R133" i="5"/>
  <c r="T133" i="5"/>
  <c r="W133" i="5"/>
  <c r="S133" i="5"/>
  <c r="Q133" i="5"/>
  <c r="P133" i="5"/>
  <c r="N133" i="5" a="1"/>
  <c r="N133" i="5" s="1"/>
  <c r="M133" i="5" a="1"/>
  <c r="M133" i="5" s="1"/>
  <c r="O133" i="5"/>
  <c r="Y134" i="5"/>
  <c r="Z134" i="5"/>
  <c r="AA134" i="5"/>
  <c r="AC134" i="5"/>
  <c r="AD134" i="5"/>
  <c r="AB134" i="5"/>
  <c r="D134" i="5"/>
  <c r="I134" i="5" s="1" a="1"/>
  <c r="I134" i="5" s="1"/>
  <c r="K134" i="5" a="1"/>
  <c r="K134" i="5" s="1"/>
  <c r="F134" i="5"/>
  <c r="C136" i="5" a="1"/>
  <c r="C136" i="5" s="1"/>
  <c r="G135" i="5" a="1"/>
  <c r="G135" i="5" s="1"/>
  <c r="H135" i="5"/>
  <c r="E135" i="5" a="1"/>
  <c r="E135" i="5" s="1"/>
  <c r="L135" i="5" s="1" a="1"/>
  <c r="L135" i="5" s="1"/>
  <c r="J135" i="5" a="1"/>
  <c r="J135" i="5" s="1"/>
  <c r="U134" i="5" l="1"/>
  <c r="X134" i="5"/>
  <c r="V134" i="5"/>
  <c r="W134" i="5"/>
  <c r="R134" i="5"/>
  <c r="T134" i="5"/>
  <c r="S134" i="5"/>
  <c r="Q134" i="5"/>
  <c r="P134" i="5"/>
  <c r="N134" i="5" a="1"/>
  <c r="N134" i="5" s="1"/>
  <c r="O134" i="5"/>
  <c r="M134" i="5" a="1"/>
  <c r="M134" i="5" s="1"/>
  <c r="AB135" i="5"/>
  <c r="AD135" i="5"/>
  <c r="Y135" i="5"/>
  <c r="Z135" i="5"/>
  <c r="AA135" i="5"/>
  <c r="AC135" i="5"/>
  <c r="D135" i="5"/>
  <c r="I135" i="5" s="1" a="1"/>
  <c r="I135" i="5" s="1"/>
  <c r="K135" i="5" a="1"/>
  <c r="K135" i="5" s="1"/>
  <c r="F135" i="5"/>
  <c r="C137" i="5" a="1"/>
  <c r="C137" i="5" s="1"/>
  <c r="G136" i="5" a="1"/>
  <c r="G136" i="5" s="1"/>
  <c r="H136" i="5"/>
  <c r="E136" i="5" a="1"/>
  <c r="E136" i="5" s="1"/>
  <c r="L136" i="5" s="1" a="1"/>
  <c r="L136" i="5" s="1"/>
  <c r="J136" i="5" a="1"/>
  <c r="J136" i="5" s="1"/>
  <c r="W135" i="5" l="1"/>
  <c r="U135" i="5"/>
  <c r="X135" i="5"/>
  <c r="V135" i="5"/>
  <c r="R135" i="5"/>
  <c r="T135" i="5"/>
  <c r="S135" i="5"/>
  <c r="P135" i="5"/>
  <c r="Q135" i="5"/>
  <c r="O135" i="5"/>
  <c r="M135" i="5" a="1"/>
  <c r="M135" i="5" s="1"/>
  <c r="N135" i="5" a="1"/>
  <c r="N135" i="5" s="1"/>
  <c r="AB136" i="5"/>
  <c r="Y136" i="5"/>
  <c r="Z136" i="5"/>
  <c r="AA136" i="5"/>
  <c r="AC136" i="5"/>
  <c r="AD136" i="5"/>
  <c r="F136" i="5"/>
  <c r="D136" i="5"/>
  <c r="I136" i="5" s="1" a="1"/>
  <c r="I136" i="5" s="1"/>
  <c r="K136" i="5" a="1"/>
  <c r="K136" i="5" s="1"/>
  <c r="C138" i="5" a="1"/>
  <c r="C138" i="5" s="1"/>
  <c r="G137" i="5" a="1"/>
  <c r="G137" i="5" s="1"/>
  <c r="H137" i="5"/>
  <c r="E137" i="5" a="1"/>
  <c r="E137" i="5" s="1"/>
  <c r="L137" i="5" s="1" a="1"/>
  <c r="L137" i="5" s="1"/>
  <c r="J137" i="5" a="1"/>
  <c r="J137" i="5" s="1"/>
  <c r="AB137" i="5" l="1"/>
  <c r="Y137" i="5"/>
  <c r="Z137" i="5"/>
  <c r="AA137" i="5"/>
  <c r="AC137" i="5"/>
  <c r="AD137" i="5"/>
  <c r="W136" i="5"/>
  <c r="U136" i="5"/>
  <c r="X136" i="5"/>
  <c r="V136" i="5"/>
  <c r="R136" i="5"/>
  <c r="T136" i="5"/>
  <c r="S136" i="5"/>
  <c r="Q136" i="5"/>
  <c r="O136" i="5"/>
  <c r="P136" i="5"/>
  <c r="M136" i="5" a="1"/>
  <c r="M136" i="5" s="1"/>
  <c r="N136" i="5" a="1"/>
  <c r="N136" i="5" s="1"/>
  <c r="C139" i="5" a="1"/>
  <c r="C139" i="5" s="1"/>
  <c r="G138" i="5" a="1"/>
  <c r="G138" i="5" s="1"/>
  <c r="H138" i="5"/>
  <c r="E138" i="5" a="1"/>
  <c r="E138" i="5" s="1"/>
  <c r="L138" i="5" s="1" a="1"/>
  <c r="L138" i="5" s="1"/>
  <c r="J138" i="5" a="1"/>
  <c r="J138" i="5" s="1"/>
  <c r="K137" i="5" a="1"/>
  <c r="K137" i="5" s="1"/>
  <c r="F137" i="5"/>
  <c r="D137" i="5"/>
  <c r="I137" i="5" s="1" a="1"/>
  <c r="I137" i="5" s="1"/>
  <c r="AB138" i="5" l="1"/>
  <c r="Z138" i="5"/>
  <c r="AA138" i="5"/>
  <c r="Y138" i="5"/>
  <c r="AC138" i="5"/>
  <c r="AD138" i="5"/>
  <c r="W137" i="5"/>
  <c r="U137" i="5"/>
  <c r="X137" i="5"/>
  <c r="V137" i="5"/>
  <c r="S137" i="5"/>
  <c r="Q137" i="5"/>
  <c r="R137" i="5"/>
  <c r="T137" i="5"/>
  <c r="O137" i="5"/>
  <c r="P137" i="5"/>
  <c r="M137" i="5" a="1"/>
  <c r="M137" i="5" s="1"/>
  <c r="N137" i="5" a="1"/>
  <c r="N137" i="5" s="1"/>
  <c r="K138" i="5" a="1"/>
  <c r="K138" i="5" s="1"/>
  <c r="F138" i="5"/>
  <c r="D138" i="5"/>
  <c r="I138" i="5" s="1" a="1"/>
  <c r="I138" i="5" s="1"/>
  <c r="C140" i="5" a="1"/>
  <c r="C140" i="5" s="1"/>
  <c r="G139" i="5" a="1"/>
  <c r="G139" i="5" s="1"/>
  <c r="H139" i="5"/>
  <c r="E139" i="5" a="1"/>
  <c r="E139" i="5" s="1"/>
  <c r="L139" i="5" s="1" a="1"/>
  <c r="L139" i="5" s="1"/>
  <c r="J139" i="5" a="1"/>
  <c r="J139" i="5" s="1"/>
  <c r="Y139" i="5" l="1"/>
  <c r="Z139" i="5"/>
  <c r="AA139" i="5"/>
  <c r="AC139" i="5"/>
  <c r="AB139" i="5"/>
  <c r="AD139" i="5"/>
  <c r="W138" i="5"/>
  <c r="U138" i="5"/>
  <c r="X138" i="5"/>
  <c r="V138" i="5"/>
  <c r="S138" i="5"/>
  <c r="Q138" i="5"/>
  <c r="R138" i="5"/>
  <c r="T138" i="5"/>
  <c r="O138" i="5"/>
  <c r="M138" i="5" a="1"/>
  <c r="M138" i="5" s="1"/>
  <c r="P138" i="5"/>
  <c r="N138" i="5" a="1"/>
  <c r="N138" i="5" s="1"/>
  <c r="K139" i="5" a="1"/>
  <c r="K139" i="5" s="1"/>
  <c r="F139" i="5"/>
  <c r="D139" i="5"/>
  <c r="I139" i="5" s="1" a="1"/>
  <c r="I139" i="5" s="1"/>
  <c r="C141" i="5" a="1"/>
  <c r="C141" i="5" s="1"/>
  <c r="G140" i="5" a="1"/>
  <c r="G140" i="5" s="1"/>
  <c r="H140" i="5"/>
  <c r="E140" i="5" a="1"/>
  <c r="E140" i="5" s="1"/>
  <c r="L140" i="5" s="1" a="1"/>
  <c r="L140" i="5" s="1"/>
  <c r="J140" i="5" a="1"/>
  <c r="J140" i="5" s="1"/>
  <c r="W139" i="5" l="1"/>
  <c r="U139" i="5"/>
  <c r="X139" i="5"/>
  <c r="V139" i="5"/>
  <c r="S139" i="5"/>
  <c r="Q139" i="5"/>
  <c r="R139" i="5"/>
  <c r="O139" i="5"/>
  <c r="P139" i="5"/>
  <c r="N139" i="5" a="1"/>
  <c r="N139" i="5" s="1"/>
  <c r="M139" i="5" a="1"/>
  <c r="M139" i="5" s="1"/>
  <c r="T139" i="5"/>
  <c r="AB140" i="5"/>
  <c r="Y140" i="5"/>
  <c r="Z140" i="5"/>
  <c r="AA140" i="5"/>
  <c r="AC140" i="5"/>
  <c r="AD140" i="5"/>
  <c r="C142" i="5" a="1"/>
  <c r="C142" i="5" s="1"/>
  <c r="E141" i="5" a="1"/>
  <c r="E141" i="5" s="1"/>
  <c r="G141" i="5" a="1"/>
  <c r="G141" i="5" s="1"/>
  <c r="H141" i="5"/>
  <c r="J141" i="5" a="1"/>
  <c r="J141" i="5" s="1"/>
  <c r="K140" i="5" a="1"/>
  <c r="K140" i="5" s="1"/>
  <c r="F140" i="5"/>
  <c r="D140" i="5"/>
  <c r="I140" i="5" s="1" a="1"/>
  <c r="I140" i="5" s="1"/>
  <c r="AB141" i="5" l="1"/>
  <c r="Y141" i="5"/>
  <c r="AA141" i="5"/>
  <c r="AC141" i="5"/>
  <c r="Z141" i="5"/>
  <c r="AD141" i="5"/>
  <c r="W140" i="5"/>
  <c r="X140" i="5"/>
  <c r="V140" i="5"/>
  <c r="U140" i="5"/>
  <c r="S140" i="5"/>
  <c r="Q140" i="5"/>
  <c r="T140" i="5"/>
  <c r="N140" i="5" a="1"/>
  <c r="N140" i="5" s="1"/>
  <c r="R140" i="5"/>
  <c r="O140" i="5"/>
  <c r="M140" i="5" a="1"/>
  <c r="M140" i="5" s="1"/>
  <c r="P140" i="5"/>
  <c r="L141" i="5" a="1"/>
  <c r="L141" i="5" s="1"/>
  <c r="K141" i="5" a="1"/>
  <c r="K141" i="5" s="1"/>
  <c r="F141" i="5"/>
  <c r="D141" i="5"/>
  <c r="I141" i="5" s="1" a="1"/>
  <c r="I141" i="5" s="1"/>
  <c r="C143" i="5" a="1"/>
  <c r="C143" i="5" s="1"/>
  <c r="E142" i="5" a="1"/>
  <c r="E142" i="5" s="1"/>
  <c r="L142" i="5" s="1" a="1"/>
  <c r="L142" i="5" s="1"/>
  <c r="G142" i="5" a="1"/>
  <c r="G142" i="5" s="1"/>
  <c r="H142" i="5"/>
  <c r="J142" i="5" a="1"/>
  <c r="J142" i="5" s="1"/>
  <c r="W141" i="5" l="1"/>
  <c r="U141" i="5"/>
  <c r="X141" i="5"/>
  <c r="S141" i="5"/>
  <c r="Q141" i="5"/>
  <c r="R141" i="5"/>
  <c r="T141" i="5"/>
  <c r="V141" i="5"/>
  <c r="N141" i="5" a="1"/>
  <c r="N141" i="5" s="1"/>
  <c r="O141" i="5"/>
  <c r="M141" i="5" a="1"/>
  <c r="M141" i="5" s="1"/>
  <c r="P141" i="5"/>
  <c r="Z142" i="5"/>
  <c r="AA142" i="5"/>
  <c r="AC142" i="5"/>
  <c r="AD142" i="5"/>
  <c r="AB142" i="5"/>
  <c r="Y142" i="5"/>
  <c r="K142" i="5" a="1"/>
  <c r="K142" i="5" s="1"/>
  <c r="F142" i="5"/>
  <c r="D142" i="5"/>
  <c r="I142" i="5" s="1" a="1"/>
  <c r="I142" i="5" s="1"/>
  <c r="C144" i="5" a="1"/>
  <c r="C144" i="5" s="1"/>
  <c r="H143" i="5"/>
  <c r="E143" i="5" a="1"/>
  <c r="E143" i="5" s="1"/>
  <c r="L143" i="5" s="1" a="1"/>
  <c r="L143" i="5" s="1"/>
  <c r="G143" i="5" a="1"/>
  <c r="G143" i="5" s="1"/>
  <c r="J143" i="5" a="1"/>
  <c r="J143" i="5" s="1"/>
  <c r="Y143" i="5" l="1"/>
  <c r="Z143" i="5"/>
  <c r="AA143" i="5"/>
  <c r="AC143" i="5"/>
  <c r="AB143" i="5"/>
  <c r="AD143" i="5"/>
  <c r="W142" i="5"/>
  <c r="U142" i="5"/>
  <c r="X142" i="5"/>
  <c r="V142" i="5"/>
  <c r="S142" i="5"/>
  <c r="Q142" i="5"/>
  <c r="R142" i="5"/>
  <c r="T142" i="5"/>
  <c r="N142" i="5" a="1"/>
  <c r="N142" i="5" s="1"/>
  <c r="O142" i="5"/>
  <c r="P142" i="5"/>
  <c r="M142" i="5" a="1"/>
  <c r="M142" i="5" s="1"/>
  <c r="K143" i="5" a="1"/>
  <c r="K143" i="5" s="1"/>
  <c r="F143" i="5"/>
  <c r="D143" i="5"/>
  <c r="I143" i="5" s="1" a="1"/>
  <c r="I143" i="5" s="1"/>
  <c r="C145" i="5" a="1"/>
  <c r="C145" i="5" s="1"/>
  <c r="H144" i="5"/>
  <c r="E144" i="5" a="1"/>
  <c r="E144" i="5" s="1"/>
  <c r="L144" i="5" s="1" a="1"/>
  <c r="L144" i="5" s="1"/>
  <c r="G144" i="5" a="1"/>
  <c r="G144" i="5" s="1"/>
  <c r="J144" i="5" a="1"/>
  <c r="J144" i="5" s="1"/>
  <c r="AB144" i="5" l="1"/>
  <c r="Z144" i="5"/>
  <c r="AC144" i="5"/>
  <c r="AD144" i="5"/>
  <c r="Y144" i="5"/>
  <c r="AA144" i="5"/>
  <c r="X143" i="5"/>
  <c r="V143" i="5"/>
  <c r="W143" i="5"/>
  <c r="U143" i="5"/>
  <c r="S143" i="5"/>
  <c r="Q143" i="5"/>
  <c r="R143" i="5"/>
  <c r="P143" i="5"/>
  <c r="N143" i="5" a="1"/>
  <c r="N143" i="5" s="1"/>
  <c r="O143" i="5"/>
  <c r="T143" i="5"/>
  <c r="M143" i="5" a="1"/>
  <c r="M143" i="5" s="1"/>
  <c r="C146" i="5" a="1"/>
  <c r="C146" i="5" s="1"/>
  <c r="H145" i="5"/>
  <c r="E145" i="5" a="1"/>
  <c r="E145" i="5" s="1"/>
  <c r="L145" i="5" s="1" a="1"/>
  <c r="L145" i="5" s="1"/>
  <c r="G145" i="5" a="1"/>
  <c r="G145" i="5" s="1"/>
  <c r="J145" i="5" a="1"/>
  <c r="J145" i="5" s="1"/>
  <c r="K144" i="5" a="1"/>
  <c r="K144" i="5" s="1"/>
  <c r="F144" i="5"/>
  <c r="D144" i="5"/>
  <c r="I144" i="5" s="1" a="1"/>
  <c r="I144" i="5" s="1"/>
  <c r="X144" i="5" l="1"/>
  <c r="V144" i="5"/>
  <c r="W144" i="5"/>
  <c r="U144" i="5"/>
  <c r="S144" i="5"/>
  <c r="Q144" i="5"/>
  <c r="T144" i="5"/>
  <c r="P144" i="5"/>
  <c r="R144" i="5"/>
  <c r="N144" i="5" a="1"/>
  <c r="N144" i="5" s="1"/>
  <c r="O144" i="5"/>
  <c r="M144" i="5" a="1"/>
  <c r="M144" i="5" s="1"/>
  <c r="AA145" i="5"/>
  <c r="AC145" i="5"/>
  <c r="AD145" i="5"/>
  <c r="AB145" i="5"/>
  <c r="Y145" i="5"/>
  <c r="Z145" i="5"/>
  <c r="K145" i="5" a="1"/>
  <c r="K145" i="5" s="1"/>
  <c r="F145" i="5"/>
  <c r="D145" i="5"/>
  <c r="I145" i="5" s="1" a="1"/>
  <c r="I145" i="5" s="1"/>
  <c r="C147" i="5" a="1"/>
  <c r="C147" i="5" s="1"/>
  <c r="H146" i="5"/>
  <c r="E146" i="5" a="1"/>
  <c r="E146" i="5" s="1"/>
  <c r="L146" i="5" s="1" a="1"/>
  <c r="L146" i="5" s="1"/>
  <c r="G146" i="5" a="1"/>
  <c r="G146" i="5" s="1"/>
  <c r="J146" i="5" a="1"/>
  <c r="J146" i="5" s="1"/>
  <c r="Y146" i="5" l="1"/>
  <c r="Z146" i="5"/>
  <c r="AA146" i="5"/>
  <c r="AC146" i="5"/>
  <c r="AD146" i="5"/>
  <c r="AB146" i="5"/>
  <c r="X145" i="5"/>
  <c r="V145" i="5"/>
  <c r="W145" i="5"/>
  <c r="U145" i="5"/>
  <c r="T145" i="5"/>
  <c r="S145" i="5"/>
  <c r="Q145" i="5"/>
  <c r="R145" i="5"/>
  <c r="P145" i="5"/>
  <c r="N145" i="5" a="1"/>
  <c r="N145" i="5" s="1"/>
  <c r="O145" i="5"/>
  <c r="M145" i="5" a="1"/>
  <c r="M145" i="5" s="1"/>
  <c r="K146" i="5" a="1"/>
  <c r="K146" i="5" s="1"/>
  <c r="F146" i="5"/>
  <c r="D146" i="5"/>
  <c r="I146" i="5" s="1" a="1"/>
  <c r="I146" i="5" s="1"/>
  <c r="C148" i="5" a="1"/>
  <c r="C148" i="5" s="1"/>
  <c r="H147" i="5"/>
  <c r="E147" i="5" a="1"/>
  <c r="E147" i="5" s="1"/>
  <c r="L147" i="5" s="1" a="1"/>
  <c r="L147" i="5" s="1"/>
  <c r="G147" i="5" a="1"/>
  <c r="G147" i="5" s="1"/>
  <c r="J147" i="5" a="1"/>
  <c r="J147" i="5" s="1"/>
  <c r="X146" i="5" l="1"/>
  <c r="V146" i="5"/>
  <c r="W146" i="5"/>
  <c r="U146" i="5"/>
  <c r="R146" i="5"/>
  <c r="T146" i="5"/>
  <c r="S146" i="5"/>
  <c r="Q146" i="5"/>
  <c r="P146" i="5"/>
  <c r="N146" i="5" a="1"/>
  <c r="N146" i="5" s="1"/>
  <c r="O146" i="5"/>
  <c r="M146" i="5" a="1"/>
  <c r="M146" i="5" s="1"/>
  <c r="Y147" i="5"/>
  <c r="AA147" i="5"/>
  <c r="AB147" i="5"/>
  <c r="AD147" i="5"/>
  <c r="Z147" i="5"/>
  <c r="AC147" i="5"/>
  <c r="C149" i="5" a="1"/>
  <c r="C149" i="5" s="1"/>
  <c r="H148" i="5"/>
  <c r="E148" i="5" a="1"/>
  <c r="E148" i="5" s="1"/>
  <c r="L148" i="5" s="1" a="1"/>
  <c r="L148" i="5" s="1"/>
  <c r="G148" i="5" a="1"/>
  <c r="G148" i="5" s="1"/>
  <c r="J148" i="5" a="1"/>
  <c r="J148" i="5" s="1"/>
  <c r="K147" i="5" a="1"/>
  <c r="K147" i="5" s="1"/>
  <c r="F147" i="5"/>
  <c r="D147" i="5"/>
  <c r="I147" i="5" s="1" a="1"/>
  <c r="I147" i="5" s="1"/>
  <c r="X147" i="5" l="1"/>
  <c r="V147" i="5"/>
  <c r="W147" i="5"/>
  <c r="U147" i="5"/>
  <c r="R147" i="5"/>
  <c r="T147" i="5"/>
  <c r="P147" i="5"/>
  <c r="N147" i="5" a="1"/>
  <c r="N147" i="5" s="1"/>
  <c r="S147" i="5"/>
  <c r="O147" i="5"/>
  <c r="Q147" i="5"/>
  <c r="M147" i="5" a="1"/>
  <c r="M147" i="5" s="1"/>
  <c r="AC148" i="5"/>
  <c r="AD148" i="5"/>
  <c r="AB148" i="5"/>
  <c r="Y148" i="5"/>
  <c r="Z148" i="5"/>
  <c r="AA148" i="5"/>
  <c r="K148" i="5" a="1"/>
  <c r="K148" i="5" s="1"/>
  <c r="F148" i="5"/>
  <c r="D148" i="5"/>
  <c r="I148" i="5" s="1" a="1"/>
  <c r="I148" i="5" s="1"/>
  <c r="C150" i="5" a="1"/>
  <c r="C150" i="5" s="1"/>
  <c r="G149" i="5" a="1"/>
  <c r="G149" i="5" s="1"/>
  <c r="H149" i="5"/>
  <c r="E149" i="5" a="1"/>
  <c r="E149" i="5" s="1"/>
  <c r="L149" i="5" s="1" a="1"/>
  <c r="L149" i="5" s="1"/>
  <c r="J149" i="5" a="1"/>
  <c r="J149" i="5" s="1"/>
  <c r="Y149" i="5" l="1"/>
  <c r="Z149" i="5"/>
  <c r="AA149" i="5"/>
  <c r="AC149" i="5"/>
  <c r="AD149" i="5"/>
  <c r="AB149" i="5"/>
  <c r="X148" i="5"/>
  <c r="V148" i="5"/>
  <c r="W148" i="5"/>
  <c r="U148" i="5"/>
  <c r="R148" i="5"/>
  <c r="T148" i="5"/>
  <c r="S148" i="5"/>
  <c r="Q148" i="5"/>
  <c r="P148" i="5"/>
  <c r="N148" i="5" a="1"/>
  <c r="N148" i="5" s="1"/>
  <c r="O148" i="5"/>
  <c r="M148" i="5" a="1"/>
  <c r="M148" i="5" s="1"/>
  <c r="C151" i="5" a="1"/>
  <c r="C151" i="5" s="1"/>
  <c r="G150" i="5" a="1"/>
  <c r="G150" i="5" s="1"/>
  <c r="H150" i="5"/>
  <c r="E150" i="5" a="1"/>
  <c r="E150" i="5" s="1"/>
  <c r="L150" i="5" s="1" a="1"/>
  <c r="L150" i="5" s="1"/>
  <c r="J150" i="5" a="1"/>
  <c r="J150" i="5" s="1"/>
  <c r="K149" i="5" a="1"/>
  <c r="K149" i="5" s="1"/>
  <c r="F149" i="5"/>
  <c r="D149" i="5"/>
  <c r="I149" i="5" s="1" a="1"/>
  <c r="I149" i="5" s="1"/>
  <c r="Y150" i="5" l="1"/>
  <c r="Z150" i="5"/>
  <c r="AC150" i="5"/>
  <c r="AB150" i="5"/>
  <c r="AA150" i="5"/>
  <c r="AD150" i="5"/>
  <c r="X149" i="5"/>
  <c r="V149" i="5"/>
  <c r="U149" i="5"/>
  <c r="R149" i="5"/>
  <c r="T149" i="5"/>
  <c r="S149" i="5"/>
  <c r="Q149" i="5"/>
  <c r="W149" i="5"/>
  <c r="P149" i="5"/>
  <c r="N149" i="5" a="1"/>
  <c r="N149" i="5" s="1"/>
  <c r="M149" i="5" a="1"/>
  <c r="M149" i="5" s="1"/>
  <c r="O149" i="5"/>
  <c r="D150" i="5"/>
  <c r="I150" i="5" s="1" a="1"/>
  <c r="I150" i="5" s="1"/>
  <c r="K150" i="5" a="1"/>
  <c r="K150" i="5" s="1"/>
  <c r="F150" i="5"/>
  <c r="C152" i="5" a="1"/>
  <c r="C152" i="5" s="1"/>
  <c r="G151" i="5" a="1"/>
  <c r="G151" i="5" s="1"/>
  <c r="H151" i="5"/>
  <c r="E151" i="5" a="1"/>
  <c r="E151" i="5" s="1"/>
  <c r="L151" i="5" s="1" a="1"/>
  <c r="L151" i="5" s="1"/>
  <c r="J151" i="5" a="1"/>
  <c r="J151" i="5" s="1"/>
  <c r="U150" i="5" l="1"/>
  <c r="X150" i="5"/>
  <c r="V150" i="5"/>
  <c r="W150" i="5"/>
  <c r="R150" i="5"/>
  <c r="T150" i="5"/>
  <c r="S150" i="5"/>
  <c r="Q150" i="5"/>
  <c r="P150" i="5"/>
  <c r="N150" i="5" a="1"/>
  <c r="N150" i="5" s="1"/>
  <c r="M150" i="5" a="1"/>
  <c r="M150" i="5" s="1"/>
  <c r="O150" i="5"/>
  <c r="AB151" i="5"/>
  <c r="AD151" i="5"/>
  <c r="Z151" i="5"/>
  <c r="Y151" i="5"/>
  <c r="AA151" i="5"/>
  <c r="AC151" i="5"/>
  <c r="D151" i="5"/>
  <c r="I151" i="5" s="1" a="1"/>
  <c r="I151" i="5" s="1"/>
  <c r="K151" i="5" a="1"/>
  <c r="K151" i="5" s="1"/>
  <c r="F151" i="5"/>
  <c r="C153" i="5" a="1"/>
  <c r="C153" i="5" s="1"/>
  <c r="G152" i="5" a="1"/>
  <c r="G152" i="5" s="1"/>
  <c r="H152" i="5"/>
  <c r="E152" i="5" a="1"/>
  <c r="E152" i="5" s="1"/>
  <c r="L152" i="5" s="1" a="1"/>
  <c r="L152" i="5" s="1"/>
  <c r="J152" i="5" a="1"/>
  <c r="J152" i="5" s="1"/>
  <c r="W151" i="5" l="1"/>
  <c r="U151" i="5"/>
  <c r="X151" i="5"/>
  <c r="V151" i="5"/>
  <c r="R151" i="5"/>
  <c r="T151" i="5"/>
  <c r="P151" i="5"/>
  <c r="S151" i="5"/>
  <c r="O151" i="5"/>
  <c r="M151" i="5" a="1"/>
  <c r="M151" i="5" s="1"/>
  <c r="N151" i="5" a="1"/>
  <c r="N151" i="5" s="1"/>
  <c r="Q151" i="5"/>
  <c r="AB152" i="5"/>
  <c r="Y152" i="5"/>
  <c r="Z152" i="5"/>
  <c r="AA152" i="5"/>
  <c r="AD152" i="5"/>
  <c r="AC152" i="5"/>
  <c r="F152" i="5"/>
  <c r="D152" i="5"/>
  <c r="I152" i="5" s="1" a="1"/>
  <c r="I152" i="5" s="1"/>
  <c r="K152" i="5" a="1"/>
  <c r="K152" i="5" s="1"/>
  <c r="C154" i="5" a="1"/>
  <c r="C154" i="5" s="1"/>
  <c r="G153" i="5" a="1"/>
  <c r="G153" i="5" s="1"/>
  <c r="H153" i="5"/>
  <c r="E153" i="5" a="1"/>
  <c r="E153" i="5" s="1"/>
  <c r="L153" i="5" s="1" a="1"/>
  <c r="L153" i="5" s="1"/>
  <c r="J153" i="5" a="1"/>
  <c r="J153" i="5" s="1"/>
  <c r="AB153" i="5" l="1"/>
  <c r="Y153" i="5"/>
  <c r="Z153" i="5"/>
  <c r="AA153" i="5"/>
  <c r="AD153" i="5"/>
  <c r="AC153" i="5"/>
  <c r="W152" i="5"/>
  <c r="U152" i="5"/>
  <c r="X152" i="5"/>
  <c r="V152" i="5"/>
  <c r="R152" i="5"/>
  <c r="T152" i="5"/>
  <c r="S152" i="5"/>
  <c r="Q152" i="5"/>
  <c r="O152" i="5"/>
  <c r="P152" i="5"/>
  <c r="M152" i="5" a="1"/>
  <c r="M152" i="5" s="1"/>
  <c r="N152" i="5" a="1"/>
  <c r="N152" i="5" s="1"/>
  <c r="K153" i="5" a="1"/>
  <c r="K153" i="5" s="1"/>
  <c r="F153" i="5"/>
  <c r="D153" i="5"/>
  <c r="I153" i="5" s="1" a="1"/>
  <c r="I153" i="5" s="1"/>
  <c r="C155" i="5" a="1"/>
  <c r="C155" i="5" s="1"/>
  <c r="G154" i="5" a="1"/>
  <c r="G154" i="5" s="1"/>
  <c r="H154" i="5"/>
  <c r="E154" i="5" a="1"/>
  <c r="E154" i="5" s="1"/>
  <c r="L154" i="5" s="1" a="1"/>
  <c r="L154" i="5" s="1"/>
  <c r="J154" i="5" a="1"/>
  <c r="J154" i="5" s="1"/>
  <c r="AB154" i="5" l="1"/>
  <c r="AA154" i="5"/>
  <c r="Y154" i="5"/>
  <c r="Z154" i="5"/>
  <c r="AC154" i="5"/>
  <c r="AD154" i="5"/>
  <c r="W153" i="5"/>
  <c r="U153" i="5"/>
  <c r="X153" i="5"/>
  <c r="V153" i="5"/>
  <c r="S153" i="5"/>
  <c r="Q153" i="5"/>
  <c r="R153" i="5"/>
  <c r="T153" i="5"/>
  <c r="O153" i="5"/>
  <c r="P153" i="5"/>
  <c r="N153" i="5" a="1"/>
  <c r="N153" i="5" s="1"/>
  <c r="M153" i="5" a="1"/>
  <c r="M153" i="5" s="1"/>
  <c r="C156" i="5" a="1"/>
  <c r="C156" i="5" s="1"/>
  <c r="G155" i="5" a="1"/>
  <c r="G155" i="5" s="1"/>
  <c r="H155" i="5"/>
  <c r="E155" i="5" a="1"/>
  <c r="E155" i="5" s="1"/>
  <c r="L155" i="5" s="1" a="1"/>
  <c r="L155" i="5" s="1"/>
  <c r="J155" i="5" a="1"/>
  <c r="J155" i="5" s="1"/>
  <c r="K154" i="5" a="1"/>
  <c r="K154" i="5" s="1"/>
  <c r="F154" i="5"/>
  <c r="D154" i="5"/>
  <c r="I154" i="5" s="1" a="1"/>
  <c r="I154" i="5" s="1"/>
  <c r="W154" i="5" l="1"/>
  <c r="U154" i="5"/>
  <c r="X154" i="5"/>
  <c r="V154" i="5"/>
  <c r="S154" i="5"/>
  <c r="Q154" i="5"/>
  <c r="R154" i="5"/>
  <c r="T154" i="5"/>
  <c r="O154" i="5"/>
  <c r="N154" i="5" a="1"/>
  <c r="N154" i="5" s="1"/>
  <c r="M154" i="5" a="1"/>
  <c r="M154" i="5" s="1"/>
  <c r="P154" i="5"/>
  <c r="Y155" i="5"/>
  <c r="Z155" i="5"/>
  <c r="AA155" i="5"/>
  <c r="AC155" i="5"/>
  <c r="AB155" i="5"/>
  <c r="AD155" i="5"/>
  <c r="K155" i="5" a="1"/>
  <c r="K155" i="5" s="1"/>
  <c r="F155" i="5"/>
  <c r="D155" i="5"/>
  <c r="I155" i="5" s="1" a="1"/>
  <c r="I155" i="5" s="1"/>
  <c r="C157" i="5" a="1"/>
  <c r="C157" i="5" s="1"/>
  <c r="G156" i="5" a="1"/>
  <c r="G156" i="5" s="1"/>
  <c r="H156" i="5"/>
  <c r="E156" i="5" a="1"/>
  <c r="E156" i="5" s="1"/>
  <c r="L156" i="5" s="1" a="1"/>
  <c r="L156" i="5" s="1"/>
  <c r="J156" i="5" a="1"/>
  <c r="J156" i="5" s="1"/>
  <c r="W155" i="5" l="1"/>
  <c r="U155" i="5"/>
  <c r="X155" i="5"/>
  <c r="V155" i="5"/>
  <c r="S155" i="5"/>
  <c r="Q155" i="5"/>
  <c r="R155" i="5"/>
  <c r="T155" i="5"/>
  <c r="O155" i="5"/>
  <c r="P155" i="5"/>
  <c r="N155" i="5" a="1"/>
  <c r="N155" i="5" s="1"/>
  <c r="M155" i="5" a="1"/>
  <c r="M155" i="5" s="1"/>
  <c r="AB156" i="5"/>
  <c r="Y156" i="5"/>
  <c r="Z156" i="5"/>
  <c r="AA156" i="5"/>
  <c r="AC156" i="5"/>
  <c r="AD156" i="5"/>
  <c r="C158" i="5" a="1"/>
  <c r="C158" i="5" s="1"/>
  <c r="E157" i="5" a="1"/>
  <c r="E157" i="5" s="1"/>
  <c r="L157" i="5" s="1" a="1"/>
  <c r="L157" i="5" s="1"/>
  <c r="G157" i="5" a="1"/>
  <c r="G157" i="5" s="1"/>
  <c r="H157" i="5"/>
  <c r="J157" i="5" a="1"/>
  <c r="J157" i="5" s="1"/>
  <c r="K156" i="5" a="1"/>
  <c r="K156" i="5" s="1"/>
  <c r="F156" i="5"/>
  <c r="D156" i="5"/>
  <c r="I156" i="5" s="1" a="1"/>
  <c r="I156" i="5" s="1"/>
  <c r="W156" i="5" l="1"/>
  <c r="X156" i="5"/>
  <c r="V156" i="5"/>
  <c r="U156" i="5"/>
  <c r="S156" i="5"/>
  <c r="Q156" i="5"/>
  <c r="T156" i="5"/>
  <c r="N156" i="5" a="1"/>
  <c r="N156" i="5" s="1"/>
  <c r="R156" i="5"/>
  <c r="O156" i="5"/>
  <c r="P156" i="5"/>
  <c r="M156" i="5" a="1"/>
  <c r="M156" i="5" s="1"/>
  <c r="AB157" i="5"/>
  <c r="Y157" i="5"/>
  <c r="AC157" i="5"/>
  <c r="Z157" i="5"/>
  <c r="AA157" i="5"/>
  <c r="AD157" i="5"/>
  <c r="K157" i="5" a="1"/>
  <c r="K157" i="5" s="1"/>
  <c r="F157" i="5"/>
  <c r="D157" i="5"/>
  <c r="I157" i="5" s="1" a="1"/>
  <c r="I157" i="5" s="1"/>
  <c r="C159" i="5" a="1"/>
  <c r="C159" i="5" s="1"/>
  <c r="E158" i="5" a="1"/>
  <c r="E158" i="5" s="1"/>
  <c r="L158" i="5" s="1" a="1"/>
  <c r="L158" i="5" s="1"/>
  <c r="G158" i="5" a="1"/>
  <c r="G158" i="5" s="1"/>
  <c r="H158" i="5"/>
  <c r="J158" i="5" a="1"/>
  <c r="J158" i="5" s="1"/>
  <c r="Z158" i="5" l="1"/>
  <c r="AA158" i="5"/>
  <c r="AC158" i="5"/>
  <c r="AD158" i="5"/>
  <c r="AB158" i="5"/>
  <c r="Y158" i="5"/>
  <c r="W157" i="5"/>
  <c r="U157" i="5"/>
  <c r="X157" i="5"/>
  <c r="V157" i="5"/>
  <c r="S157" i="5"/>
  <c r="Q157" i="5"/>
  <c r="R157" i="5"/>
  <c r="T157" i="5"/>
  <c r="N157" i="5" a="1"/>
  <c r="N157" i="5" s="1"/>
  <c r="O157" i="5"/>
  <c r="P157" i="5"/>
  <c r="M157" i="5" a="1"/>
  <c r="M157" i="5" s="1"/>
  <c r="K158" i="5" a="1"/>
  <c r="K158" i="5" s="1"/>
  <c r="F158" i="5"/>
  <c r="D158" i="5"/>
  <c r="I158" i="5" s="1" a="1"/>
  <c r="I158" i="5" s="1"/>
  <c r="C160" i="5" a="1"/>
  <c r="C160" i="5" s="1"/>
  <c r="H159" i="5"/>
  <c r="E159" i="5" a="1"/>
  <c r="E159" i="5" s="1"/>
  <c r="L159" i="5" s="1" a="1"/>
  <c r="L159" i="5" s="1"/>
  <c r="G159" i="5" a="1"/>
  <c r="G159" i="5" s="1"/>
  <c r="J159" i="5" a="1"/>
  <c r="J159" i="5" s="1"/>
  <c r="AA159" i="5" l="1"/>
  <c r="AC159" i="5"/>
  <c r="AB159" i="5"/>
  <c r="AD159" i="5"/>
  <c r="Y159" i="5"/>
  <c r="Z159" i="5"/>
  <c r="W158" i="5"/>
  <c r="U158" i="5"/>
  <c r="X158" i="5"/>
  <c r="V158" i="5"/>
  <c r="S158" i="5"/>
  <c r="Q158" i="5"/>
  <c r="R158" i="5"/>
  <c r="T158" i="5"/>
  <c r="N158" i="5" a="1"/>
  <c r="N158" i="5" s="1"/>
  <c r="O158" i="5"/>
  <c r="P158" i="5"/>
  <c r="M158" i="5" a="1"/>
  <c r="M158" i="5" s="1"/>
  <c r="C161" i="5" a="1"/>
  <c r="C161" i="5" s="1"/>
  <c r="H160" i="5"/>
  <c r="E160" i="5" a="1"/>
  <c r="E160" i="5" s="1"/>
  <c r="L160" i="5" s="1" a="1"/>
  <c r="L160" i="5" s="1"/>
  <c r="G160" i="5" a="1"/>
  <c r="G160" i="5" s="1"/>
  <c r="J160" i="5" a="1"/>
  <c r="J160" i="5" s="1"/>
  <c r="K159" i="5" a="1"/>
  <c r="K159" i="5" s="1"/>
  <c r="D159" i="5"/>
  <c r="I159" i="5" s="1" a="1"/>
  <c r="I159" i="5" s="1"/>
  <c r="F159" i="5"/>
  <c r="X159" i="5" l="1"/>
  <c r="V159" i="5"/>
  <c r="W159" i="5"/>
  <c r="U159" i="5"/>
  <c r="S159" i="5"/>
  <c r="Q159" i="5"/>
  <c r="R159" i="5"/>
  <c r="P159" i="5"/>
  <c r="T159" i="5"/>
  <c r="N159" i="5" a="1"/>
  <c r="N159" i="5" s="1"/>
  <c r="O159" i="5"/>
  <c r="M159" i="5" a="1"/>
  <c r="M159" i="5" s="1"/>
  <c r="AB160" i="5"/>
  <c r="Z160" i="5"/>
  <c r="AD160" i="5"/>
  <c r="Y160" i="5"/>
  <c r="AA160" i="5"/>
  <c r="AC160" i="5"/>
  <c r="K160" i="5" a="1"/>
  <c r="K160" i="5" s="1"/>
  <c r="F160" i="5"/>
  <c r="D160" i="5"/>
  <c r="I160" i="5" s="1" a="1"/>
  <c r="I160" i="5" s="1"/>
  <c r="C162" i="5" a="1"/>
  <c r="C162" i="5" s="1"/>
  <c r="H161" i="5"/>
  <c r="E161" i="5" a="1"/>
  <c r="E161" i="5" s="1"/>
  <c r="L161" i="5" s="1" a="1"/>
  <c r="L161" i="5" s="1"/>
  <c r="G161" i="5" a="1"/>
  <c r="G161" i="5" s="1"/>
  <c r="J161" i="5" a="1"/>
  <c r="J161" i="5" s="1"/>
  <c r="AA161" i="5" l="1"/>
  <c r="AD161" i="5"/>
  <c r="AB161" i="5"/>
  <c r="Y161" i="5"/>
  <c r="Z161" i="5"/>
  <c r="AC161" i="5"/>
  <c r="X160" i="5"/>
  <c r="V160" i="5"/>
  <c r="W160" i="5"/>
  <c r="U160" i="5"/>
  <c r="S160" i="5"/>
  <c r="Q160" i="5"/>
  <c r="T160" i="5"/>
  <c r="P160" i="5"/>
  <c r="R160" i="5"/>
  <c r="N160" i="5" a="1"/>
  <c r="N160" i="5" s="1"/>
  <c r="O160" i="5"/>
  <c r="M160" i="5" a="1"/>
  <c r="M160" i="5" s="1"/>
  <c r="K161" i="5" a="1"/>
  <c r="K161" i="5" s="1"/>
  <c r="F161" i="5"/>
  <c r="D161" i="5"/>
  <c r="I161" i="5" s="1" a="1"/>
  <c r="I161" i="5" s="1"/>
  <c r="C163" i="5" a="1"/>
  <c r="C163" i="5" s="1"/>
  <c r="H162" i="5"/>
  <c r="E162" i="5" a="1"/>
  <c r="E162" i="5" s="1"/>
  <c r="L162" i="5" s="1" a="1"/>
  <c r="L162" i="5" s="1"/>
  <c r="G162" i="5" a="1"/>
  <c r="G162" i="5" s="1"/>
  <c r="J162" i="5" a="1"/>
  <c r="J162" i="5" s="1"/>
  <c r="Y162" i="5" l="1"/>
  <c r="AC162" i="5"/>
  <c r="AD162" i="5"/>
  <c r="AB162" i="5"/>
  <c r="Z162" i="5"/>
  <c r="AA162" i="5"/>
  <c r="X161" i="5"/>
  <c r="V161" i="5"/>
  <c r="W161" i="5"/>
  <c r="U161" i="5"/>
  <c r="T161" i="5"/>
  <c r="S161" i="5"/>
  <c r="Q161" i="5"/>
  <c r="R161" i="5"/>
  <c r="P161" i="5"/>
  <c r="N161" i="5" a="1"/>
  <c r="N161" i="5" s="1"/>
  <c r="O161" i="5"/>
  <c r="M161" i="5" a="1"/>
  <c r="M161" i="5" s="1"/>
  <c r="K162" i="5" a="1"/>
  <c r="K162" i="5" s="1"/>
  <c r="F162" i="5"/>
  <c r="D162" i="5"/>
  <c r="I162" i="5" s="1" a="1"/>
  <c r="I162" i="5" s="1"/>
  <c r="C164" i="5" a="1"/>
  <c r="C164" i="5" s="1"/>
  <c r="H163" i="5"/>
  <c r="E163" i="5" a="1"/>
  <c r="E163" i="5" s="1"/>
  <c r="L163" i="5" s="1" a="1"/>
  <c r="L163" i="5" s="1"/>
  <c r="G163" i="5" a="1"/>
  <c r="G163" i="5" s="1"/>
  <c r="J163" i="5" a="1"/>
  <c r="J163" i="5" s="1"/>
  <c r="Y163" i="5" l="1"/>
  <c r="AA163" i="5"/>
  <c r="AB163" i="5"/>
  <c r="AC163" i="5"/>
  <c r="AD163" i="5"/>
  <c r="Z163" i="5"/>
  <c r="X162" i="5"/>
  <c r="V162" i="5"/>
  <c r="W162" i="5"/>
  <c r="U162" i="5"/>
  <c r="R162" i="5"/>
  <c r="T162" i="5"/>
  <c r="S162" i="5"/>
  <c r="Q162" i="5"/>
  <c r="P162" i="5"/>
  <c r="N162" i="5" a="1"/>
  <c r="N162" i="5" s="1"/>
  <c r="O162" i="5"/>
  <c r="M162" i="5" a="1"/>
  <c r="M162" i="5" s="1"/>
  <c r="K163" i="5" a="1"/>
  <c r="K163" i="5" s="1"/>
  <c r="F163" i="5"/>
  <c r="D163" i="5"/>
  <c r="I163" i="5" s="1" a="1"/>
  <c r="I163" i="5" s="1"/>
  <c r="C165" i="5" a="1"/>
  <c r="C165" i="5" s="1"/>
  <c r="H164" i="5"/>
  <c r="E164" i="5" a="1"/>
  <c r="E164" i="5" s="1"/>
  <c r="L164" i="5" s="1" a="1"/>
  <c r="L164" i="5" s="1"/>
  <c r="G164" i="5" a="1"/>
  <c r="G164" i="5" s="1"/>
  <c r="J164" i="5" a="1"/>
  <c r="J164" i="5" s="1"/>
  <c r="AC164" i="5" l="1"/>
  <c r="AB164" i="5"/>
  <c r="Y164" i="5"/>
  <c r="Z164" i="5"/>
  <c r="AA164" i="5"/>
  <c r="AD164" i="5"/>
  <c r="X163" i="5"/>
  <c r="V163" i="5"/>
  <c r="W163" i="5"/>
  <c r="U163" i="5"/>
  <c r="R163" i="5"/>
  <c r="T163" i="5"/>
  <c r="P163" i="5"/>
  <c r="N163" i="5" a="1"/>
  <c r="N163" i="5" s="1"/>
  <c r="S163" i="5"/>
  <c r="Q163" i="5"/>
  <c r="O163" i="5"/>
  <c r="M163" i="5" a="1"/>
  <c r="M163" i="5" s="1"/>
  <c r="C166" i="5" a="1"/>
  <c r="C166" i="5" s="1"/>
  <c r="G165" i="5" a="1"/>
  <c r="G165" i="5" s="1"/>
  <c r="H165" i="5"/>
  <c r="E165" i="5" a="1"/>
  <c r="E165" i="5" s="1"/>
  <c r="L165" i="5" s="1" a="1"/>
  <c r="L165" i="5" s="1"/>
  <c r="J165" i="5" a="1"/>
  <c r="J165" i="5" s="1"/>
  <c r="K164" i="5" a="1"/>
  <c r="K164" i="5" s="1"/>
  <c r="F164" i="5"/>
  <c r="D164" i="5"/>
  <c r="I164" i="5" s="1" a="1"/>
  <c r="I164" i="5" s="1"/>
  <c r="X164" i="5" l="1"/>
  <c r="V164" i="5"/>
  <c r="W164" i="5"/>
  <c r="R164" i="5"/>
  <c r="T164" i="5"/>
  <c r="U164" i="5"/>
  <c r="S164" i="5"/>
  <c r="Q164" i="5"/>
  <c r="P164" i="5"/>
  <c r="N164" i="5" a="1"/>
  <c r="N164" i="5" s="1"/>
  <c r="M164" i="5" a="1"/>
  <c r="M164" i="5" s="1"/>
  <c r="O164" i="5"/>
  <c r="Y165" i="5"/>
  <c r="Z165" i="5"/>
  <c r="AD165" i="5"/>
  <c r="AB165" i="5"/>
  <c r="AA165" i="5"/>
  <c r="AC165" i="5"/>
  <c r="K165" i="5" a="1"/>
  <c r="K165" i="5" s="1"/>
  <c r="F165" i="5"/>
  <c r="D165" i="5"/>
  <c r="I165" i="5" s="1" a="1"/>
  <c r="I165" i="5" s="1"/>
  <c r="C167" i="5" a="1"/>
  <c r="C167" i="5" s="1"/>
  <c r="G166" i="5" a="1"/>
  <c r="G166" i="5" s="1"/>
  <c r="H166" i="5"/>
  <c r="E166" i="5" a="1"/>
  <c r="E166" i="5" s="1"/>
  <c r="L166" i="5" s="1" a="1"/>
  <c r="L166" i="5" s="1"/>
  <c r="J166" i="5" a="1"/>
  <c r="J166" i="5" s="1"/>
  <c r="X165" i="5" l="1"/>
  <c r="V165" i="5"/>
  <c r="U165" i="5"/>
  <c r="R165" i="5"/>
  <c r="T165" i="5"/>
  <c r="W165" i="5"/>
  <c r="S165" i="5"/>
  <c r="Q165" i="5"/>
  <c r="P165" i="5"/>
  <c r="N165" i="5" a="1"/>
  <c r="N165" i="5" s="1"/>
  <c r="M165" i="5" a="1"/>
  <c r="M165" i="5" s="1"/>
  <c r="O165" i="5"/>
  <c r="Y166" i="5"/>
  <c r="Z166" i="5"/>
  <c r="AC166" i="5"/>
  <c r="AB166" i="5"/>
  <c r="AA166" i="5"/>
  <c r="AD166" i="5"/>
  <c r="C168" i="5" a="1"/>
  <c r="C168" i="5" s="1"/>
  <c r="G167" i="5" a="1"/>
  <c r="G167" i="5" s="1"/>
  <c r="H167" i="5"/>
  <c r="E167" i="5" a="1"/>
  <c r="E167" i="5" s="1"/>
  <c r="L167" i="5" s="1" a="1"/>
  <c r="L167" i="5" s="1"/>
  <c r="J167" i="5" a="1"/>
  <c r="J167" i="5" s="1"/>
  <c r="D166" i="5"/>
  <c r="I166" i="5" s="1" a="1"/>
  <c r="I166" i="5" s="1"/>
  <c r="K166" i="5" a="1"/>
  <c r="K166" i="5" s="1"/>
  <c r="F166" i="5"/>
  <c r="U166" i="5" l="1"/>
  <c r="X166" i="5"/>
  <c r="V166" i="5"/>
  <c r="W166" i="5"/>
  <c r="R166" i="5"/>
  <c r="T166" i="5"/>
  <c r="S166" i="5"/>
  <c r="Q166" i="5"/>
  <c r="P166" i="5"/>
  <c r="N166" i="5" a="1"/>
  <c r="N166" i="5" s="1"/>
  <c r="M166" i="5" a="1"/>
  <c r="M166" i="5" s="1"/>
  <c r="O166" i="5"/>
  <c r="AB167" i="5"/>
  <c r="AD167" i="5"/>
  <c r="Z167" i="5"/>
  <c r="Y167" i="5"/>
  <c r="AA167" i="5"/>
  <c r="AC167" i="5"/>
  <c r="D167" i="5"/>
  <c r="I167" i="5" s="1" a="1"/>
  <c r="I167" i="5" s="1"/>
  <c r="K167" i="5" a="1"/>
  <c r="K167" i="5" s="1"/>
  <c r="F167" i="5"/>
  <c r="C169" i="5" a="1"/>
  <c r="C169" i="5" s="1"/>
  <c r="G168" i="5" a="1"/>
  <c r="G168" i="5" s="1"/>
  <c r="H168" i="5"/>
  <c r="E168" i="5" a="1"/>
  <c r="E168" i="5" s="1"/>
  <c r="L168" i="5" s="1" a="1"/>
  <c r="L168" i="5" s="1"/>
  <c r="J168" i="5" a="1"/>
  <c r="J168" i="5" s="1"/>
  <c r="W167" i="5" l="1"/>
  <c r="U167" i="5"/>
  <c r="X167" i="5"/>
  <c r="V167" i="5"/>
  <c r="R167" i="5"/>
  <c r="T167" i="5"/>
  <c r="Q167" i="5"/>
  <c r="P167" i="5"/>
  <c r="S167" i="5"/>
  <c r="O167" i="5"/>
  <c r="M167" i="5" a="1"/>
  <c r="M167" i="5" s="1"/>
  <c r="N167" i="5" a="1"/>
  <c r="N167" i="5" s="1"/>
  <c r="AB168" i="5"/>
  <c r="Z168" i="5"/>
  <c r="AA168" i="5"/>
  <c r="Y168" i="5"/>
  <c r="AC168" i="5"/>
  <c r="AD168" i="5"/>
  <c r="F168" i="5"/>
  <c r="D168" i="5"/>
  <c r="I168" i="5" s="1" a="1"/>
  <c r="I168" i="5" s="1"/>
  <c r="K168" i="5" a="1"/>
  <c r="K168" i="5" s="1"/>
  <c r="C170" i="5" a="1"/>
  <c r="C170" i="5" s="1"/>
  <c r="G169" i="5" a="1"/>
  <c r="G169" i="5" s="1"/>
  <c r="H169" i="5"/>
  <c r="E169" i="5" a="1"/>
  <c r="E169" i="5" s="1"/>
  <c r="L169" i="5" s="1" a="1"/>
  <c r="L169" i="5" s="1"/>
  <c r="J169" i="5" a="1"/>
  <c r="J169" i="5" s="1"/>
  <c r="AB169" i="5" l="1"/>
  <c r="Y169" i="5"/>
  <c r="Z169" i="5"/>
  <c r="AA169" i="5"/>
  <c r="AD169" i="5"/>
  <c r="AC169" i="5"/>
  <c r="W168" i="5"/>
  <c r="U168" i="5"/>
  <c r="X168" i="5"/>
  <c r="V168" i="5"/>
  <c r="R168" i="5"/>
  <c r="T168" i="5"/>
  <c r="S168" i="5"/>
  <c r="Q168" i="5"/>
  <c r="O168" i="5"/>
  <c r="P168" i="5"/>
  <c r="M168" i="5" a="1"/>
  <c r="M168" i="5" s="1"/>
  <c r="N168" i="5" a="1"/>
  <c r="N168" i="5" s="1"/>
  <c r="C171" i="5" a="1"/>
  <c r="C171" i="5" s="1"/>
  <c r="G170" i="5" a="1"/>
  <c r="G170" i="5" s="1"/>
  <c r="H170" i="5"/>
  <c r="E170" i="5" a="1"/>
  <c r="E170" i="5" s="1"/>
  <c r="L170" i="5" s="1" a="1"/>
  <c r="L170" i="5" s="1"/>
  <c r="J170" i="5" a="1"/>
  <c r="J170" i="5" s="1"/>
  <c r="K169" i="5" a="1"/>
  <c r="K169" i="5" s="1"/>
  <c r="F169" i="5"/>
  <c r="D169" i="5"/>
  <c r="I169" i="5" s="1" a="1"/>
  <c r="I169" i="5" s="1"/>
  <c r="W169" i="5" l="1"/>
  <c r="U169" i="5"/>
  <c r="X169" i="5"/>
  <c r="V169" i="5"/>
  <c r="S169" i="5"/>
  <c r="Q169" i="5"/>
  <c r="R169" i="5"/>
  <c r="T169" i="5"/>
  <c r="O169" i="5"/>
  <c r="P169" i="5"/>
  <c r="M169" i="5" a="1"/>
  <c r="M169" i="5" s="1"/>
  <c r="N169" i="5" a="1"/>
  <c r="N169" i="5" s="1"/>
  <c r="AB170" i="5"/>
  <c r="AA170" i="5"/>
  <c r="Y170" i="5"/>
  <c r="Z170" i="5"/>
  <c r="AC170" i="5"/>
  <c r="AD170" i="5"/>
  <c r="K170" i="5" a="1"/>
  <c r="K170" i="5" s="1"/>
  <c r="F170" i="5"/>
  <c r="D170" i="5"/>
  <c r="I170" i="5" s="1" a="1"/>
  <c r="I170" i="5" s="1"/>
  <c r="C172" i="5" a="1"/>
  <c r="C172" i="5" s="1"/>
  <c r="G171" i="5" a="1"/>
  <c r="G171" i="5" s="1"/>
  <c r="H171" i="5"/>
  <c r="E171" i="5" a="1"/>
  <c r="E171" i="5" s="1"/>
  <c r="L171" i="5" s="1" a="1"/>
  <c r="L171" i="5" s="1"/>
  <c r="J171" i="5" a="1"/>
  <c r="J171" i="5" s="1"/>
  <c r="W170" i="5" l="1"/>
  <c r="U170" i="5"/>
  <c r="X170" i="5"/>
  <c r="V170" i="5"/>
  <c r="S170" i="5"/>
  <c r="Q170" i="5"/>
  <c r="R170" i="5"/>
  <c r="T170" i="5"/>
  <c r="O170" i="5"/>
  <c r="P170" i="5"/>
  <c r="M170" i="5" a="1"/>
  <c r="M170" i="5" s="1"/>
  <c r="N170" i="5" a="1"/>
  <c r="N170" i="5" s="1"/>
  <c r="Y171" i="5"/>
  <c r="AA171" i="5"/>
  <c r="AC171" i="5"/>
  <c r="AB171" i="5"/>
  <c r="Z171" i="5"/>
  <c r="AD171" i="5"/>
  <c r="K171" i="5" a="1"/>
  <c r="K171" i="5" s="1"/>
  <c r="F171" i="5"/>
  <c r="D171" i="5"/>
  <c r="I171" i="5" s="1" a="1"/>
  <c r="I171" i="5" s="1"/>
  <c r="C173" i="5" a="1"/>
  <c r="C173" i="5" s="1"/>
  <c r="G172" i="5" a="1"/>
  <c r="G172" i="5" s="1"/>
  <c r="H172" i="5"/>
  <c r="E172" i="5" a="1"/>
  <c r="E172" i="5" s="1"/>
  <c r="L172" i="5" s="1" a="1"/>
  <c r="L172" i="5" s="1"/>
  <c r="J172" i="5" a="1"/>
  <c r="J172" i="5" s="1"/>
  <c r="W171" i="5" l="1"/>
  <c r="U171" i="5"/>
  <c r="X171" i="5"/>
  <c r="V171" i="5"/>
  <c r="S171" i="5"/>
  <c r="Q171" i="5"/>
  <c r="R171" i="5"/>
  <c r="T171" i="5"/>
  <c r="O171" i="5"/>
  <c r="P171" i="5"/>
  <c r="N171" i="5" a="1"/>
  <c r="N171" i="5" s="1"/>
  <c r="M171" i="5" a="1"/>
  <c r="M171" i="5" s="1"/>
  <c r="AB172" i="5"/>
  <c r="Z172" i="5"/>
  <c r="AA172" i="5"/>
  <c r="AC172" i="5"/>
  <c r="Y172" i="5"/>
  <c r="AD172" i="5"/>
  <c r="C174" i="5" a="1"/>
  <c r="C174" i="5" s="1"/>
  <c r="E173" i="5" a="1"/>
  <c r="E173" i="5" s="1"/>
  <c r="L173" i="5" s="1" a="1"/>
  <c r="L173" i="5" s="1"/>
  <c r="G173" i="5" a="1"/>
  <c r="G173" i="5" s="1"/>
  <c r="H173" i="5"/>
  <c r="J173" i="5" a="1"/>
  <c r="J173" i="5" s="1"/>
  <c r="K172" i="5" a="1"/>
  <c r="K172" i="5" s="1"/>
  <c r="F172" i="5"/>
  <c r="D172" i="5"/>
  <c r="I172" i="5" s="1" a="1"/>
  <c r="I172" i="5" s="1"/>
  <c r="W172" i="5" l="1"/>
  <c r="X172" i="5"/>
  <c r="V172" i="5"/>
  <c r="S172" i="5"/>
  <c r="Q172" i="5"/>
  <c r="U172" i="5"/>
  <c r="T172" i="5"/>
  <c r="N172" i="5" a="1"/>
  <c r="N172" i="5" s="1"/>
  <c r="O172" i="5"/>
  <c r="R172" i="5"/>
  <c r="P172" i="5"/>
  <c r="M172" i="5" a="1"/>
  <c r="M172" i="5" s="1"/>
  <c r="AB173" i="5"/>
  <c r="Y173" i="5"/>
  <c r="AC173" i="5"/>
  <c r="Z173" i="5"/>
  <c r="AA173" i="5"/>
  <c r="AD173" i="5"/>
  <c r="K173" i="5" a="1"/>
  <c r="K173" i="5" s="1"/>
  <c r="D173" i="5"/>
  <c r="I173" i="5" s="1" a="1"/>
  <c r="I173" i="5" s="1"/>
  <c r="F173" i="5"/>
  <c r="C175" i="5" a="1"/>
  <c r="C175" i="5" s="1"/>
  <c r="E174" i="5" a="1"/>
  <c r="E174" i="5" s="1"/>
  <c r="L174" i="5" s="1" a="1"/>
  <c r="L174" i="5" s="1"/>
  <c r="G174" i="5" a="1"/>
  <c r="G174" i="5" s="1"/>
  <c r="H174" i="5"/>
  <c r="J174" i="5" a="1"/>
  <c r="J174" i="5" s="1"/>
  <c r="Z174" i="5" l="1"/>
  <c r="AC174" i="5"/>
  <c r="AD174" i="5"/>
  <c r="AB174" i="5"/>
  <c r="Y174" i="5"/>
  <c r="AA174" i="5"/>
  <c r="W173" i="5"/>
  <c r="U173" i="5"/>
  <c r="X173" i="5"/>
  <c r="V173" i="5"/>
  <c r="S173" i="5"/>
  <c r="Q173" i="5"/>
  <c r="R173" i="5"/>
  <c r="T173" i="5"/>
  <c r="N173" i="5" a="1"/>
  <c r="N173" i="5" s="1"/>
  <c r="O173" i="5"/>
  <c r="P173" i="5"/>
  <c r="M173" i="5" a="1"/>
  <c r="M173" i="5" s="1"/>
  <c r="K174" i="5" a="1"/>
  <c r="K174" i="5" s="1"/>
  <c r="F174" i="5"/>
  <c r="D174" i="5"/>
  <c r="I174" i="5" s="1" a="1"/>
  <c r="I174" i="5" s="1"/>
  <c r="C176" i="5" a="1"/>
  <c r="C176" i="5" s="1"/>
  <c r="H175" i="5"/>
  <c r="E175" i="5" a="1"/>
  <c r="E175" i="5" s="1"/>
  <c r="L175" i="5" s="1" a="1"/>
  <c r="L175" i="5" s="1"/>
  <c r="G175" i="5" a="1"/>
  <c r="G175" i="5" s="1"/>
  <c r="J175" i="5" a="1"/>
  <c r="J175" i="5" s="1"/>
  <c r="AA175" i="5" l="1"/>
  <c r="AC175" i="5"/>
  <c r="AB175" i="5"/>
  <c r="AD175" i="5"/>
  <c r="Y175" i="5"/>
  <c r="Z175" i="5"/>
  <c r="W174" i="5"/>
  <c r="U174" i="5"/>
  <c r="X174" i="5"/>
  <c r="V174" i="5"/>
  <c r="S174" i="5"/>
  <c r="Q174" i="5"/>
  <c r="R174" i="5"/>
  <c r="T174" i="5"/>
  <c r="N174" i="5" a="1"/>
  <c r="N174" i="5" s="1"/>
  <c r="O174" i="5"/>
  <c r="P174" i="5"/>
  <c r="M174" i="5" a="1"/>
  <c r="M174" i="5" s="1"/>
  <c r="K175" i="5" a="1"/>
  <c r="K175" i="5" s="1"/>
  <c r="D175" i="5"/>
  <c r="I175" i="5" s="1" a="1"/>
  <c r="I175" i="5" s="1"/>
  <c r="F175" i="5"/>
  <c r="C177" i="5" a="1"/>
  <c r="C177" i="5" s="1"/>
  <c r="H176" i="5"/>
  <c r="E176" i="5" a="1"/>
  <c r="E176" i="5" s="1"/>
  <c r="L176" i="5" s="1" a="1"/>
  <c r="L176" i="5" s="1"/>
  <c r="G176" i="5" a="1"/>
  <c r="G176" i="5" s="1"/>
  <c r="J176" i="5" a="1"/>
  <c r="J176" i="5" s="1"/>
  <c r="AB176" i="5" l="1"/>
  <c r="Z176" i="5"/>
  <c r="AD176" i="5"/>
  <c r="AA176" i="5"/>
  <c r="AC176" i="5"/>
  <c r="Y176" i="5"/>
  <c r="X175" i="5"/>
  <c r="V175" i="5"/>
  <c r="W175" i="5"/>
  <c r="U175" i="5"/>
  <c r="S175" i="5"/>
  <c r="Q175" i="5"/>
  <c r="R175" i="5"/>
  <c r="P175" i="5"/>
  <c r="T175" i="5"/>
  <c r="N175" i="5" a="1"/>
  <c r="N175" i="5" s="1"/>
  <c r="O175" i="5"/>
  <c r="M175" i="5" a="1"/>
  <c r="M175" i="5" s="1"/>
  <c r="K176" i="5" a="1"/>
  <c r="K176" i="5" s="1"/>
  <c r="F176" i="5"/>
  <c r="D176" i="5"/>
  <c r="I176" i="5" s="1" a="1"/>
  <c r="I176" i="5" s="1"/>
  <c r="C178" i="5" a="1"/>
  <c r="C178" i="5" s="1"/>
  <c r="H177" i="5"/>
  <c r="E177" i="5" a="1"/>
  <c r="E177" i="5" s="1"/>
  <c r="L177" i="5" s="1" a="1"/>
  <c r="L177" i="5" s="1"/>
  <c r="G177" i="5" a="1"/>
  <c r="G177" i="5" s="1"/>
  <c r="J177" i="5" a="1"/>
  <c r="J177" i="5" s="1"/>
  <c r="AA177" i="5" l="1"/>
  <c r="AD177" i="5"/>
  <c r="AB177" i="5"/>
  <c r="Y177" i="5"/>
  <c r="Z177" i="5"/>
  <c r="AC177" i="5"/>
  <c r="X176" i="5"/>
  <c r="V176" i="5"/>
  <c r="W176" i="5"/>
  <c r="U176" i="5"/>
  <c r="S176" i="5"/>
  <c r="Q176" i="5"/>
  <c r="T176" i="5"/>
  <c r="P176" i="5"/>
  <c r="N176" i="5" a="1"/>
  <c r="N176" i="5" s="1"/>
  <c r="R176" i="5"/>
  <c r="O176" i="5"/>
  <c r="M176" i="5" a="1"/>
  <c r="M176" i="5" s="1"/>
  <c r="K177" i="5" a="1"/>
  <c r="K177" i="5" s="1"/>
  <c r="F177" i="5"/>
  <c r="D177" i="5"/>
  <c r="I177" i="5" s="1" a="1"/>
  <c r="I177" i="5" s="1"/>
  <c r="C179" i="5" a="1"/>
  <c r="C179" i="5" s="1"/>
  <c r="H178" i="5"/>
  <c r="E178" i="5" a="1"/>
  <c r="E178" i="5" s="1"/>
  <c r="L178" i="5" s="1" a="1"/>
  <c r="L178" i="5" s="1"/>
  <c r="G178" i="5" a="1"/>
  <c r="G178" i="5" s="1"/>
  <c r="J178" i="5" a="1"/>
  <c r="J178" i="5" s="1"/>
  <c r="Y178" i="5" l="1"/>
  <c r="AC178" i="5"/>
  <c r="AD178" i="5"/>
  <c r="AB178" i="5"/>
  <c r="Z178" i="5"/>
  <c r="AA178" i="5"/>
  <c r="X177" i="5"/>
  <c r="V177" i="5"/>
  <c r="W177" i="5"/>
  <c r="U177" i="5"/>
  <c r="T177" i="5"/>
  <c r="S177" i="5"/>
  <c r="Q177" i="5"/>
  <c r="R177" i="5"/>
  <c r="P177" i="5"/>
  <c r="N177" i="5" a="1"/>
  <c r="N177" i="5" s="1"/>
  <c r="O177" i="5"/>
  <c r="M177" i="5" a="1"/>
  <c r="M177" i="5" s="1"/>
  <c r="K178" i="5" a="1"/>
  <c r="K178" i="5" s="1"/>
  <c r="F178" i="5"/>
  <c r="D178" i="5"/>
  <c r="I178" i="5" s="1" a="1"/>
  <c r="I178" i="5" s="1"/>
  <c r="C180" i="5" a="1"/>
  <c r="C180" i="5" s="1"/>
  <c r="H179" i="5"/>
  <c r="E179" i="5" a="1"/>
  <c r="E179" i="5" s="1"/>
  <c r="L179" i="5" s="1" a="1"/>
  <c r="L179" i="5" s="1"/>
  <c r="G179" i="5" a="1"/>
  <c r="G179" i="5" s="1"/>
  <c r="J179" i="5" a="1"/>
  <c r="J179" i="5" s="1"/>
  <c r="Y179" i="5" l="1"/>
  <c r="AA179" i="5"/>
  <c r="AB179" i="5"/>
  <c r="Z179" i="5"/>
  <c r="AC179" i="5"/>
  <c r="AD179" i="5"/>
  <c r="X178" i="5"/>
  <c r="V178" i="5"/>
  <c r="W178" i="5"/>
  <c r="U178" i="5"/>
  <c r="R178" i="5"/>
  <c r="T178" i="5"/>
  <c r="S178" i="5"/>
  <c r="Q178" i="5"/>
  <c r="P178" i="5"/>
  <c r="N178" i="5" a="1"/>
  <c r="N178" i="5" s="1"/>
  <c r="O178" i="5"/>
  <c r="M178" i="5" a="1"/>
  <c r="M178" i="5" s="1"/>
  <c r="K179" i="5" a="1"/>
  <c r="K179" i="5" s="1"/>
  <c r="F179" i="5"/>
  <c r="D179" i="5"/>
  <c r="I179" i="5" s="1" a="1"/>
  <c r="I179" i="5" s="1"/>
  <c r="C181" i="5" a="1"/>
  <c r="C181" i="5" s="1"/>
  <c r="H180" i="5"/>
  <c r="E180" i="5" a="1"/>
  <c r="E180" i="5" s="1"/>
  <c r="L180" i="5" s="1" a="1"/>
  <c r="L180" i="5" s="1"/>
  <c r="G180" i="5" a="1"/>
  <c r="G180" i="5" s="1"/>
  <c r="J180" i="5" a="1"/>
  <c r="J180" i="5" s="1"/>
  <c r="AC180" i="5" l="1"/>
  <c r="AB180" i="5"/>
  <c r="Y180" i="5"/>
  <c r="Z180" i="5"/>
  <c r="AA180" i="5"/>
  <c r="AD180" i="5"/>
  <c r="X179" i="5"/>
  <c r="V179" i="5"/>
  <c r="W179" i="5"/>
  <c r="U179" i="5"/>
  <c r="R179" i="5"/>
  <c r="T179" i="5"/>
  <c r="Q179" i="5"/>
  <c r="P179" i="5"/>
  <c r="N179" i="5" a="1"/>
  <c r="N179" i="5" s="1"/>
  <c r="M179" i="5" a="1"/>
  <c r="M179" i="5" s="1"/>
  <c r="S179" i="5"/>
  <c r="O179" i="5"/>
  <c r="K180" i="5" a="1"/>
  <c r="K180" i="5" s="1"/>
  <c r="F180" i="5"/>
  <c r="D180" i="5"/>
  <c r="I180" i="5" s="1" a="1"/>
  <c r="I180" i="5" s="1"/>
  <c r="C182" i="5" a="1"/>
  <c r="C182" i="5" s="1"/>
  <c r="G181" i="5" a="1"/>
  <c r="G181" i="5" s="1"/>
  <c r="H181" i="5"/>
  <c r="E181" i="5" a="1"/>
  <c r="E181" i="5" s="1"/>
  <c r="L181" i="5" s="1" a="1"/>
  <c r="L181" i="5" s="1"/>
  <c r="J181" i="5" a="1"/>
  <c r="J181" i="5" s="1"/>
  <c r="Y181" i="5" l="1"/>
  <c r="Z181" i="5"/>
  <c r="AD181" i="5"/>
  <c r="AB181" i="5"/>
  <c r="AA181" i="5"/>
  <c r="AC181" i="5"/>
  <c r="X180" i="5"/>
  <c r="V180" i="5"/>
  <c r="W180" i="5"/>
  <c r="R180" i="5"/>
  <c r="T180" i="5"/>
  <c r="U180" i="5"/>
  <c r="S180" i="5"/>
  <c r="Q180" i="5"/>
  <c r="P180" i="5"/>
  <c r="N180" i="5" a="1"/>
  <c r="N180" i="5" s="1"/>
  <c r="M180" i="5" a="1"/>
  <c r="M180" i="5" s="1"/>
  <c r="O180" i="5"/>
  <c r="K181" i="5" a="1"/>
  <c r="K181" i="5" s="1"/>
  <c r="F181" i="5"/>
  <c r="D181" i="5"/>
  <c r="I181" i="5" s="1" a="1"/>
  <c r="I181" i="5" s="1"/>
  <c r="C183" i="5" a="1"/>
  <c r="C183" i="5" s="1"/>
  <c r="G182" i="5" a="1"/>
  <c r="G182" i="5" s="1"/>
  <c r="H182" i="5"/>
  <c r="E182" i="5" a="1"/>
  <c r="E182" i="5" s="1"/>
  <c r="L182" i="5" s="1" a="1"/>
  <c r="L182" i="5" s="1"/>
  <c r="J182" i="5" a="1"/>
  <c r="J182" i="5" s="1"/>
  <c r="Y182" i="5" l="1"/>
  <c r="Z182" i="5"/>
  <c r="AC182" i="5"/>
  <c r="AD182" i="5"/>
  <c r="AB182" i="5"/>
  <c r="AA182" i="5"/>
  <c r="X181" i="5"/>
  <c r="V181" i="5"/>
  <c r="U181" i="5"/>
  <c r="R181" i="5"/>
  <c r="T181" i="5"/>
  <c r="W181" i="5"/>
  <c r="S181" i="5"/>
  <c r="Q181" i="5"/>
  <c r="P181" i="5"/>
  <c r="N181" i="5" a="1"/>
  <c r="N181" i="5" s="1"/>
  <c r="O181" i="5"/>
  <c r="M181" i="5" a="1"/>
  <c r="M181" i="5" s="1"/>
  <c r="D182" i="5"/>
  <c r="I182" i="5" s="1" a="1"/>
  <c r="I182" i="5" s="1"/>
  <c r="K182" i="5" a="1"/>
  <c r="K182" i="5" s="1"/>
  <c r="F182" i="5"/>
  <c r="C184" i="5" a="1"/>
  <c r="C184" i="5" s="1"/>
  <c r="G183" i="5" a="1"/>
  <c r="G183" i="5" s="1"/>
  <c r="H183" i="5"/>
  <c r="E183" i="5" a="1"/>
  <c r="E183" i="5" s="1"/>
  <c r="L183" i="5" s="1" a="1"/>
  <c r="L183" i="5" s="1"/>
  <c r="J183" i="5" a="1"/>
  <c r="J183" i="5" s="1"/>
  <c r="U182" i="5" l="1"/>
  <c r="X182" i="5"/>
  <c r="V182" i="5"/>
  <c r="W182" i="5"/>
  <c r="R182" i="5"/>
  <c r="T182" i="5"/>
  <c r="S182" i="5"/>
  <c r="Q182" i="5"/>
  <c r="P182" i="5"/>
  <c r="N182" i="5" a="1"/>
  <c r="N182" i="5" s="1"/>
  <c r="O182" i="5"/>
  <c r="M182" i="5" a="1"/>
  <c r="M182" i="5" s="1"/>
  <c r="AB183" i="5"/>
  <c r="AD183" i="5"/>
  <c r="Z183" i="5"/>
  <c r="Y183" i="5"/>
  <c r="AA183" i="5"/>
  <c r="AC183" i="5"/>
  <c r="C185" i="5" a="1"/>
  <c r="C185" i="5" s="1"/>
  <c r="G184" i="5" a="1"/>
  <c r="G184" i="5" s="1"/>
  <c r="H184" i="5"/>
  <c r="E184" i="5" a="1"/>
  <c r="E184" i="5" s="1"/>
  <c r="L184" i="5" s="1" a="1"/>
  <c r="L184" i="5" s="1"/>
  <c r="J184" i="5" a="1"/>
  <c r="J184" i="5" s="1"/>
  <c r="D183" i="5"/>
  <c r="I183" i="5" s="1" a="1"/>
  <c r="I183" i="5" s="1"/>
  <c r="K183" i="5" a="1"/>
  <c r="K183" i="5" s="1"/>
  <c r="F183" i="5"/>
  <c r="W183" i="5" l="1"/>
  <c r="U183" i="5"/>
  <c r="X183" i="5"/>
  <c r="V183" i="5"/>
  <c r="R183" i="5"/>
  <c r="T183" i="5"/>
  <c r="Q183" i="5"/>
  <c r="P183" i="5"/>
  <c r="O183" i="5"/>
  <c r="N183" i="5" a="1"/>
  <c r="N183" i="5" s="1"/>
  <c r="M183" i="5" a="1"/>
  <c r="M183" i="5" s="1"/>
  <c r="S183" i="5"/>
  <c r="AB184" i="5"/>
  <c r="Z184" i="5"/>
  <c r="AA184" i="5"/>
  <c r="Y184" i="5"/>
  <c r="AC184" i="5"/>
  <c r="AD184" i="5"/>
  <c r="F184" i="5"/>
  <c r="D184" i="5"/>
  <c r="I184" i="5" s="1" a="1"/>
  <c r="I184" i="5" s="1"/>
  <c r="K184" i="5" a="1"/>
  <c r="K184" i="5" s="1"/>
  <c r="C186" i="5" a="1"/>
  <c r="C186" i="5" s="1"/>
  <c r="G185" i="5" a="1"/>
  <c r="G185" i="5" s="1"/>
  <c r="H185" i="5"/>
  <c r="E185" i="5" a="1"/>
  <c r="E185" i="5" s="1"/>
  <c r="L185" i="5" s="1" a="1"/>
  <c r="L185" i="5" s="1"/>
  <c r="J185" i="5" a="1"/>
  <c r="J185" i="5" s="1"/>
  <c r="AB185" i="5" l="1"/>
  <c r="Y185" i="5"/>
  <c r="Z185" i="5"/>
  <c r="AA185" i="5"/>
  <c r="AD185" i="5"/>
  <c r="AC185" i="5"/>
  <c r="W184" i="5"/>
  <c r="U184" i="5"/>
  <c r="X184" i="5"/>
  <c r="V184" i="5"/>
  <c r="R184" i="5"/>
  <c r="T184" i="5"/>
  <c r="S184" i="5"/>
  <c r="Q184" i="5"/>
  <c r="O184" i="5"/>
  <c r="P184" i="5"/>
  <c r="M184" i="5" a="1"/>
  <c r="M184" i="5" s="1"/>
  <c r="N184" i="5" a="1"/>
  <c r="N184" i="5" s="1"/>
  <c r="K185" i="5" a="1"/>
  <c r="K185" i="5" s="1"/>
  <c r="F185" i="5"/>
  <c r="D185" i="5"/>
  <c r="I185" i="5" s="1" a="1"/>
  <c r="I185" i="5" s="1"/>
  <c r="C187" i="5" a="1"/>
  <c r="C187" i="5" s="1"/>
  <c r="G186" i="5" a="1"/>
  <c r="G186" i="5" s="1"/>
  <c r="H186" i="5"/>
  <c r="E186" i="5" a="1"/>
  <c r="E186" i="5" s="1"/>
  <c r="L186" i="5" s="1" a="1"/>
  <c r="L186" i="5" s="1"/>
  <c r="J186" i="5" a="1"/>
  <c r="J186" i="5" s="1"/>
  <c r="AB186" i="5" l="1"/>
  <c r="Y186" i="5"/>
  <c r="Z186" i="5"/>
  <c r="AA186" i="5"/>
  <c r="AC186" i="5"/>
  <c r="AD186" i="5"/>
  <c r="W185" i="5"/>
  <c r="U185" i="5"/>
  <c r="X185" i="5"/>
  <c r="V185" i="5"/>
  <c r="S185" i="5"/>
  <c r="Q185" i="5"/>
  <c r="R185" i="5"/>
  <c r="T185" i="5"/>
  <c r="O185" i="5"/>
  <c r="P185" i="5"/>
  <c r="M185" i="5" a="1"/>
  <c r="M185" i="5" s="1"/>
  <c r="N185" i="5" a="1"/>
  <c r="N185" i="5" s="1"/>
  <c r="K186" i="5" a="1"/>
  <c r="K186" i="5" s="1"/>
  <c r="F186" i="5"/>
  <c r="D186" i="5"/>
  <c r="I186" i="5" s="1" a="1"/>
  <c r="I186" i="5" s="1"/>
  <c r="C188" i="5" a="1"/>
  <c r="C188" i="5" s="1"/>
  <c r="G187" i="5" a="1"/>
  <c r="G187" i="5" s="1"/>
  <c r="H187" i="5"/>
  <c r="E187" i="5" a="1"/>
  <c r="E187" i="5" s="1"/>
  <c r="L187" i="5" s="1" a="1"/>
  <c r="L187" i="5" s="1"/>
  <c r="J187" i="5" a="1"/>
  <c r="J187" i="5" s="1"/>
  <c r="Y187" i="5" l="1"/>
  <c r="AA187" i="5"/>
  <c r="AC187" i="5"/>
  <c r="AB187" i="5"/>
  <c r="Z187" i="5"/>
  <c r="AD187" i="5"/>
  <c r="W186" i="5"/>
  <c r="U186" i="5"/>
  <c r="X186" i="5"/>
  <c r="V186" i="5"/>
  <c r="S186" i="5"/>
  <c r="Q186" i="5"/>
  <c r="R186" i="5"/>
  <c r="T186" i="5"/>
  <c r="O186" i="5"/>
  <c r="N186" i="5" a="1"/>
  <c r="N186" i="5" s="1"/>
  <c r="P186" i="5"/>
  <c r="M186" i="5" a="1"/>
  <c r="M186" i="5" s="1"/>
  <c r="C189" i="5" a="1"/>
  <c r="C189" i="5" s="1"/>
  <c r="G188" i="5" a="1"/>
  <c r="G188" i="5" s="1"/>
  <c r="H188" i="5"/>
  <c r="E188" i="5" a="1"/>
  <c r="E188" i="5" s="1"/>
  <c r="L188" i="5" s="1" a="1"/>
  <c r="L188" i="5" s="1"/>
  <c r="J188" i="5" a="1"/>
  <c r="J188" i="5" s="1"/>
  <c r="K187" i="5" a="1"/>
  <c r="K187" i="5" s="1"/>
  <c r="F187" i="5"/>
  <c r="D187" i="5"/>
  <c r="I187" i="5" s="1" a="1"/>
  <c r="I187" i="5" s="1"/>
  <c r="W187" i="5" l="1"/>
  <c r="U187" i="5"/>
  <c r="X187" i="5"/>
  <c r="V187" i="5"/>
  <c r="S187" i="5"/>
  <c r="Q187" i="5"/>
  <c r="R187" i="5"/>
  <c r="N187" i="5" a="1"/>
  <c r="N187" i="5" s="1"/>
  <c r="O187" i="5"/>
  <c r="T187" i="5"/>
  <c r="P187" i="5"/>
  <c r="M187" i="5" a="1"/>
  <c r="M187" i="5" s="1"/>
  <c r="AB188" i="5"/>
  <c r="Z188" i="5"/>
  <c r="AA188" i="5"/>
  <c r="AC188" i="5"/>
  <c r="AD188" i="5"/>
  <c r="Y188" i="5"/>
  <c r="K188" i="5" a="1"/>
  <c r="K188" i="5" s="1"/>
  <c r="F188" i="5"/>
  <c r="D188" i="5"/>
  <c r="I188" i="5" s="1" a="1"/>
  <c r="I188" i="5" s="1"/>
  <c r="C190" i="5" a="1"/>
  <c r="C190" i="5" s="1"/>
  <c r="E189" i="5" a="1"/>
  <c r="E189" i="5" s="1"/>
  <c r="L189" i="5" s="1" a="1"/>
  <c r="L189" i="5" s="1"/>
  <c r="G189" i="5" a="1"/>
  <c r="G189" i="5" s="1"/>
  <c r="H189" i="5"/>
  <c r="J189" i="5" a="1"/>
  <c r="J189" i="5" s="1"/>
  <c r="AB189" i="5" l="1"/>
  <c r="Y189" i="5"/>
  <c r="Z189" i="5"/>
  <c r="AA189" i="5"/>
  <c r="AC189" i="5"/>
  <c r="AD189" i="5"/>
  <c r="W188" i="5"/>
  <c r="X188" i="5"/>
  <c r="V188" i="5"/>
  <c r="S188" i="5"/>
  <c r="Q188" i="5"/>
  <c r="U188" i="5"/>
  <c r="T188" i="5"/>
  <c r="N188" i="5" a="1"/>
  <c r="N188" i="5" s="1"/>
  <c r="O188" i="5"/>
  <c r="R188" i="5"/>
  <c r="P188" i="5"/>
  <c r="M188" i="5" a="1"/>
  <c r="M188" i="5" s="1"/>
  <c r="C191" i="5" a="1"/>
  <c r="C191" i="5" s="1"/>
  <c r="E190" i="5" a="1"/>
  <c r="E190" i="5" s="1"/>
  <c r="L190" i="5" s="1" a="1"/>
  <c r="L190" i="5" s="1"/>
  <c r="G190" i="5" a="1"/>
  <c r="G190" i="5" s="1"/>
  <c r="H190" i="5"/>
  <c r="J190" i="5" a="1"/>
  <c r="J190" i="5" s="1"/>
  <c r="K189" i="5" a="1"/>
  <c r="K189" i="5" s="1"/>
  <c r="D189" i="5"/>
  <c r="I189" i="5" s="1" a="1"/>
  <c r="I189" i="5" s="1"/>
  <c r="F189" i="5"/>
  <c r="Z190" i="5" l="1"/>
  <c r="AC190" i="5"/>
  <c r="AD190" i="5"/>
  <c r="AB190" i="5"/>
  <c r="Y190" i="5"/>
  <c r="AA190" i="5"/>
  <c r="W189" i="5"/>
  <c r="U189" i="5"/>
  <c r="X189" i="5"/>
  <c r="V189" i="5"/>
  <c r="S189" i="5"/>
  <c r="Q189" i="5"/>
  <c r="R189" i="5"/>
  <c r="T189" i="5"/>
  <c r="N189" i="5" a="1"/>
  <c r="N189" i="5" s="1"/>
  <c r="O189" i="5"/>
  <c r="P189" i="5"/>
  <c r="M189" i="5" a="1"/>
  <c r="M189" i="5" s="1"/>
  <c r="K190" i="5" a="1"/>
  <c r="K190" i="5" s="1"/>
  <c r="F190" i="5"/>
  <c r="D190" i="5"/>
  <c r="I190" i="5" s="1" a="1"/>
  <c r="I190" i="5" s="1"/>
  <c r="C192" i="5" a="1"/>
  <c r="C192" i="5" s="1"/>
  <c r="H191" i="5"/>
  <c r="E191" i="5" a="1"/>
  <c r="E191" i="5" s="1"/>
  <c r="L191" i="5" s="1" a="1"/>
  <c r="L191" i="5" s="1"/>
  <c r="G191" i="5" a="1"/>
  <c r="G191" i="5" s="1"/>
  <c r="J191" i="5" a="1"/>
  <c r="J191" i="5" s="1"/>
  <c r="AA191" i="5" l="1"/>
  <c r="AC191" i="5"/>
  <c r="AB191" i="5"/>
  <c r="Y191" i="5"/>
  <c r="Z191" i="5"/>
  <c r="AD191" i="5"/>
  <c r="W190" i="5"/>
  <c r="U190" i="5"/>
  <c r="X190" i="5"/>
  <c r="V190" i="5"/>
  <c r="S190" i="5"/>
  <c r="Q190" i="5"/>
  <c r="R190" i="5"/>
  <c r="T190" i="5"/>
  <c r="N190" i="5" a="1"/>
  <c r="N190" i="5" s="1"/>
  <c r="O190" i="5"/>
  <c r="P190" i="5"/>
  <c r="M190" i="5" a="1"/>
  <c r="M190" i="5" s="1"/>
  <c r="K191" i="5" a="1"/>
  <c r="K191" i="5" s="1"/>
  <c r="D191" i="5"/>
  <c r="I191" i="5" s="1" a="1"/>
  <c r="I191" i="5" s="1"/>
  <c r="F191" i="5"/>
  <c r="C193" i="5" a="1"/>
  <c r="C193" i="5" s="1"/>
  <c r="H192" i="5"/>
  <c r="E192" i="5" a="1"/>
  <c r="E192" i="5" s="1"/>
  <c r="L192" i="5" s="1" a="1"/>
  <c r="L192" i="5" s="1"/>
  <c r="G192" i="5" a="1"/>
  <c r="G192" i="5" s="1"/>
  <c r="J192" i="5" a="1"/>
  <c r="J192" i="5" s="1"/>
  <c r="AB192" i="5" l="1"/>
  <c r="Z192" i="5"/>
  <c r="Y192" i="5"/>
  <c r="AA192" i="5"/>
  <c r="AC192" i="5"/>
  <c r="AD192" i="5"/>
  <c r="X191" i="5"/>
  <c r="V191" i="5"/>
  <c r="W191" i="5"/>
  <c r="U191" i="5"/>
  <c r="S191" i="5"/>
  <c r="Q191" i="5"/>
  <c r="R191" i="5"/>
  <c r="P191" i="5"/>
  <c r="N191" i="5" a="1"/>
  <c r="N191" i="5" s="1"/>
  <c r="T191" i="5"/>
  <c r="O191" i="5"/>
  <c r="M191" i="5" a="1"/>
  <c r="M191" i="5" s="1"/>
  <c r="K192" i="5" a="1"/>
  <c r="K192" i="5" s="1"/>
  <c r="F192" i="5"/>
  <c r="D192" i="5"/>
  <c r="I192" i="5" s="1" a="1"/>
  <c r="I192" i="5" s="1"/>
  <c r="C194" i="5" a="1"/>
  <c r="C194" i="5" s="1"/>
  <c r="H193" i="5"/>
  <c r="E193" i="5" a="1"/>
  <c r="E193" i="5" s="1"/>
  <c r="L193" i="5" s="1" a="1"/>
  <c r="L193" i="5" s="1"/>
  <c r="G193" i="5" a="1"/>
  <c r="G193" i="5" s="1"/>
  <c r="J193" i="5" a="1"/>
  <c r="J193" i="5" s="1"/>
  <c r="AA193" i="5" l="1"/>
  <c r="AD193" i="5"/>
  <c r="AB193" i="5"/>
  <c r="Z193" i="5"/>
  <c r="AC193" i="5"/>
  <c r="Y193" i="5"/>
  <c r="X192" i="5"/>
  <c r="V192" i="5"/>
  <c r="W192" i="5"/>
  <c r="U192" i="5"/>
  <c r="S192" i="5"/>
  <c r="Q192" i="5"/>
  <c r="T192" i="5"/>
  <c r="P192" i="5"/>
  <c r="N192" i="5" a="1"/>
  <c r="N192" i="5" s="1"/>
  <c r="R192" i="5"/>
  <c r="O192" i="5"/>
  <c r="M192" i="5" a="1"/>
  <c r="M192" i="5" s="1"/>
  <c r="K193" i="5" a="1"/>
  <c r="K193" i="5" s="1"/>
  <c r="F193" i="5"/>
  <c r="D193" i="5"/>
  <c r="I193" i="5" s="1" a="1"/>
  <c r="I193" i="5" s="1"/>
  <c r="C195" i="5" a="1"/>
  <c r="C195" i="5" s="1"/>
  <c r="H194" i="5"/>
  <c r="E194" i="5" a="1"/>
  <c r="E194" i="5" s="1"/>
  <c r="L194" i="5" s="1" a="1"/>
  <c r="L194" i="5" s="1"/>
  <c r="G194" i="5" a="1"/>
  <c r="G194" i="5" s="1"/>
  <c r="J194" i="5" a="1"/>
  <c r="J194" i="5" s="1"/>
  <c r="Y194" i="5" l="1"/>
  <c r="AC194" i="5"/>
  <c r="AD194" i="5"/>
  <c r="AB194" i="5"/>
  <c r="Z194" i="5"/>
  <c r="AA194" i="5"/>
  <c r="X193" i="5"/>
  <c r="V193" i="5"/>
  <c r="W193" i="5"/>
  <c r="U193" i="5"/>
  <c r="T193" i="5"/>
  <c r="S193" i="5"/>
  <c r="Q193" i="5"/>
  <c r="R193" i="5"/>
  <c r="P193" i="5"/>
  <c r="N193" i="5" a="1"/>
  <c r="N193" i="5" s="1"/>
  <c r="O193" i="5"/>
  <c r="M193" i="5" a="1"/>
  <c r="M193" i="5" s="1"/>
  <c r="K194" i="5" a="1"/>
  <c r="K194" i="5" s="1"/>
  <c r="F194" i="5"/>
  <c r="D194" i="5"/>
  <c r="I194" i="5" s="1" a="1"/>
  <c r="I194" i="5" s="1"/>
  <c r="C196" i="5" a="1"/>
  <c r="C196" i="5" s="1"/>
  <c r="H195" i="5"/>
  <c r="E195" i="5" a="1"/>
  <c r="E195" i="5" s="1"/>
  <c r="L195" i="5" s="1" a="1"/>
  <c r="L195" i="5" s="1"/>
  <c r="G195" i="5" a="1"/>
  <c r="G195" i="5" s="1"/>
  <c r="J195" i="5" a="1"/>
  <c r="J195" i="5" s="1"/>
  <c r="AA195" i="5" l="1"/>
  <c r="AB195" i="5"/>
  <c r="Y195" i="5"/>
  <c r="Z195" i="5"/>
  <c r="AC195" i="5"/>
  <c r="AD195" i="5"/>
  <c r="X194" i="5"/>
  <c r="V194" i="5"/>
  <c r="W194" i="5"/>
  <c r="U194" i="5"/>
  <c r="R194" i="5"/>
  <c r="T194" i="5"/>
  <c r="S194" i="5"/>
  <c r="Q194" i="5"/>
  <c r="P194" i="5"/>
  <c r="N194" i="5" a="1"/>
  <c r="N194" i="5" s="1"/>
  <c r="O194" i="5"/>
  <c r="M194" i="5" a="1"/>
  <c r="M194" i="5" s="1"/>
  <c r="K195" i="5" a="1"/>
  <c r="K195" i="5" s="1"/>
  <c r="F195" i="5"/>
  <c r="D195" i="5"/>
  <c r="I195" i="5" s="1" a="1"/>
  <c r="I195" i="5" s="1"/>
  <c r="C197" i="5" a="1"/>
  <c r="C197" i="5" s="1"/>
  <c r="H196" i="5"/>
  <c r="E196" i="5" a="1"/>
  <c r="E196" i="5" s="1"/>
  <c r="L196" i="5" s="1" a="1"/>
  <c r="L196" i="5" s="1"/>
  <c r="G196" i="5" a="1"/>
  <c r="G196" i="5" s="1"/>
  <c r="J196" i="5" a="1"/>
  <c r="J196" i="5" s="1"/>
  <c r="AC196" i="5" l="1"/>
  <c r="AB196" i="5"/>
  <c r="Y196" i="5"/>
  <c r="Z196" i="5"/>
  <c r="AA196" i="5"/>
  <c r="AD196" i="5"/>
  <c r="X195" i="5"/>
  <c r="V195" i="5"/>
  <c r="W195" i="5"/>
  <c r="U195" i="5"/>
  <c r="R195" i="5"/>
  <c r="T195" i="5"/>
  <c r="Q195" i="5"/>
  <c r="P195" i="5"/>
  <c r="N195" i="5" a="1"/>
  <c r="N195" i="5" s="1"/>
  <c r="S195" i="5"/>
  <c r="O195" i="5"/>
  <c r="M195" i="5" a="1"/>
  <c r="M195" i="5" s="1"/>
  <c r="K196" i="5" a="1"/>
  <c r="K196" i="5" s="1"/>
  <c r="F196" i="5"/>
  <c r="D196" i="5"/>
  <c r="I196" i="5" s="1" a="1"/>
  <c r="I196" i="5" s="1"/>
  <c r="C198" i="5" a="1"/>
  <c r="C198" i="5" s="1"/>
  <c r="G197" i="5" a="1"/>
  <c r="G197" i="5" s="1"/>
  <c r="H197" i="5"/>
  <c r="E197" i="5" a="1"/>
  <c r="E197" i="5" s="1"/>
  <c r="L197" i="5" s="1" a="1"/>
  <c r="L197" i="5" s="1"/>
  <c r="J197" i="5" a="1"/>
  <c r="J197" i="5" s="1"/>
  <c r="X196" i="5" l="1"/>
  <c r="V196" i="5"/>
  <c r="W196" i="5"/>
  <c r="R196" i="5"/>
  <c r="T196" i="5"/>
  <c r="U196" i="5"/>
  <c r="S196" i="5"/>
  <c r="Q196" i="5"/>
  <c r="P196" i="5"/>
  <c r="N196" i="5" a="1"/>
  <c r="N196" i="5" s="1"/>
  <c r="M196" i="5" a="1"/>
  <c r="M196" i="5" s="1"/>
  <c r="O196" i="5"/>
  <c r="Y197" i="5"/>
  <c r="Z197" i="5"/>
  <c r="AD197" i="5"/>
  <c r="AB197" i="5"/>
  <c r="AA197" i="5"/>
  <c r="AC197" i="5"/>
  <c r="C199" i="5" a="1"/>
  <c r="C199" i="5" s="1"/>
  <c r="G198" i="5" a="1"/>
  <c r="G198" i="5" s="1"/>
  <c r="H198" i="5"/>
  <c r="E198" i="5" a="1"/>
  <c r="E198" i="5" s="1"/>
  <c r="L198" i="5" s="1" a="1"/>
  <c r="L198" i="5" s="1"/>
  <c r="J198" i="5" a="1"/>
  <c r="J198" i="5" s="1"/>
  <c r="K197" i="5" a="1"/>
  <c r="K197" i="5" s="1"/>
  <c r="F197" i="5"/>
  <c r="D197" i="5"/>
  <c r="I197" i="5" s="1" a="1"/>
  <c r="I197" i="5" s="1"/>
  <c r="Y198" i="5" l="1"/>
  <c r="AC198" i="5"/>
  <c r="AD198" i="5"/>
  <c r="AB198" i="5"/>
  <c r="Z198" i="5"/>
  <c r="AA198" i="5"/>
  <c r="X197" i="5"/>
  <c r="V197" i="5"/>
  <c r="U197" i="5"/>
  <c r="R197" i="5"/>
  <c r="T197" i="5"/>
  <c r="S197" i="5"/>
  <c r="Q197" i="5"/>
  <c r="W197" i="5"/>
  <c r="P197" i="5"/>
  <c r="N197" i="5" a="1"/>
  <c r="N197" i="5" s="1"/>
  <c r="M197" i="5" a="1"/>
  <c r="M197" i="5" s="1"/>
  <c r="O197" i="5"/>
  <c r="D198" i="5"/>
  <c r="I198" i="5" s="1" a="1"/>
  <c r="I198" i="5" s="1"/>
  <c r="K198" i="5" a="1"/>
  <c r="K198" i="5" s="1"/>
  <c r="F198" i="5"/>
  <c r="C200" i="5" a="1"/>
  <c r="C200" i="5" s="1"/>
  <c r="G199" i="5" a="1"/>
  <c r="G199" i="5" s="1"/>
  <c r="H199" i="5"/>
  <c r="E199" i="5" a="1"/>
  <c r="E199" i="5" s="1"/>
  <c r="L199" i="5" s="1" a="1"/>
  <c r="L199" i="5" s="1"/>
  <c r="J199" i="5" a="1"/>
  <c r="J199" i="5" s="1"/>
  <c r="AB199" i="5" l="1"/>
  <c r="AD199" i="5"/>
  <c r="Y199" i="5"/>
  <c r="Z199" i="5"/>
  <c r="AA199" i="5"/>
  <c r="AC199" i="5"/>
  <c r="U198" i="5"/>
  <c r="X198" i="5"/>
  <c r="V198" i="5"/>
  <c r="W198" i="5"/>
  <c r="R198" i="5"/>
  <c r="T198" i="5"/>
  <c r="S198" i="5"/>
  <c r="Q198" i="5"/>
  <c r="P198" i="5"/>
  <c r="M198" i="5" a="1"/>
  <c r="M198" i="5" s="1"/>
  <c r="O198" i="5"/>
  <c r="N198" i="5" a="1"/>
  <c r="N198" i="5" s="1"/>
  <c r="D199" i="5"/>
  <c r="I199" i="5" s="1" a="1"/>
  <c r="I199" i="5" s="1"/>
  <c r="K199" i="5" a="1"/>
  <c r="K199" i="5" s="1"/>
  <c r="F199" i="5"/>
  <c r="C201" i="5" a="1"/>
  <c r="C201" i="5" s="1"/>
  <c r="G200" i="5" a="1"/>
  <c r="G200" i="5" s="1"/>
  <c r="H200" i="5"/>
  <c r="E200" i="5" a="1"/>
  <c r="E200" i="5" s="1"/>
  <c r="L200" i="5" s="1" a="1"/>
  <c r="L200" i="5" s="1"/>
  <c r="J200" i="5" a="1"/>
  <c r="J200" i="5" s="1"/>
  <c r="AB200" i="5" l="1"/>
  <c r="Z200" i="5"/>
  <c r="AA200" i="5"/>
  <c r="Y200" i="5"/>
  <c r="AC200" i="5"/>
  <c r="AD200" i="5"/>
  <c r="W199" i="5"/>
  <c r="U199" i="5"/>
  <c r="X199" i="5"/>
  <c r="V199" i="5"/>
  <c r="R199" i="5"/>
  <c r="T199" i="5"/>
  <c r="S199" i="5"/>
  <c r="Q199" i="5"/>
  <c r="P199" i="5"/>
  <c r="O199" i="5"/>
  <c r="M199" i="5" a="1"/>
  <c r="M199" i="5" s="1"/>
  <c r="N199" i="5" a="1"/>
  <c r="N199" i="5" s="1"/>
  <c r="F200" i="5"/>
  <c r="D200" i="5"/>
  <c r="I200" i="5" s="1" a="1"/>
  <c r="I200" i="5" s="1"/>
  <c r="K200" i="5" a="1"/>
  <c r="K200" i="5" s="1"/>
  <c r="C202" i="5" a="1"/>
  <c r="C202" i="5" s="1"/>
  <c r="G201" i="5" a="1"/>
  <c r="G201" i="5" s="1"/>
  <c r="H201" i="5"/>
  <c r="E201" i="5" a="1"/>
  <c r="E201" i="5" s="1"/>
  <c r="L201" i="5" s="1" a="1"/>
  <c r="L201" i="5" s="1"/>
  <c r="J201" i="5" a="1"/>
  <c r="J201" i="5" s="1"/>
  <c r="AB201" i="5" l="1"/>
  <c r="Y201" i="5"/>
  <c r="Z201" i="5"/>
  <c r="AD201" i="5"/>
  <c r="AA201" i="5"/>
  <c r="AC201" i="5"/>
  <c r="W200" i="5"/>
  <c r="U200" i="5"/>
  <c r="X200" i="5"/>
  <c r="V200" i="5"/>
  <c r="R200" i="5"/>
  <c r="T200" i="5"/>
  <c r="S200" i="5"/>
  <c r="Q200" i="5"/>
  <c r="O200" i="5"/>
  <c r="P200" i="5"/>
  <c r="M200" i="5" a="1"/>
  <c r="M200" i="5" s="1"/>
  <c r="N200" i="5" a="1"/>
  <c r="N200" i="5" s="1"/>
  <c r="C203" i="5" a="1"/>
  <c r="C203" i="5" s="1"/>
  <c r="G202" i="5" a="1"/>
  <c r="G202" i="5" s="1"/>
  <c r="H202" i="5"/>
  <c r="E202" i="5" a="1"/>
  <c r="E202" i="5" s="1"/>
  <c r="L202" i="5" s="1" a="1"/>
  <c r="L202" i="5" s="1"/>
  <c r="J202" i="5" a="1"/>
  <c r="J202" i="5" s="1"/>
  <c r="K201" i="5" a="1"/>
  <c r="K201" i="5" s="1"/>
  <c r="F201" i="5"/>
  <c r="D201" i="5"/>
  <c r="I201" i="5" s="1" a="1"/>
  <c r="I201" i="5" s="1"/>
  <c r="W201" i="5" l="1"/>
  <c r="U201" i="5"/>
  <c r="X201" i="5"/>
  <c r="V201" i="5"/>
  <c r="S201" i="5"/>
  <c r="Q201" i="5"/>
  <c r="R201" i="5"/>
  <c r="T201" i="5"/>
  <c r="O201" i="5"/>
  <c r="P201" i="5"/>
  <c r="M201" i="5" a="1"/>
  <c r="M201" i="5" s="1"/>
  <c r="N201" i="5" a="1"/>
  <c r="N201" i="5" s="1"/>
  <c r="AB202" i="5"/>
  <c r="Y202" i="5"/>
  <c r="Z202" i="5"/>
  <c r="AA202" i="5"/>
  <c r="AC202" i="5"/>
  <c r="AD202" i="5"/>
  <c r="K202" i="5" a="1"/>
  <c r="K202" i="5" s="1"/>
  <c r="F202" i="5"/>
  <c r="D202" i="5"/>
  <c r="I202" i="5" s="1" a="1"/>
  <c r="I202" i="5" s="1"/>
  <c r="C204" i="5" a="1"/>
  <c r="C204" i="5" s="1"/>
  <c r="G203" i="5" a="1"/>
  <c r="G203" i="5" s="1"/>
  <c r="H203" i="5"/>
  <c r="E203" i="5" a="1"/>
  <c r="E203" i="5" s="1"/>
  <c r="L203" i="5" s="1" a="1"/>
  <c r="L203" i="5" s="1"/>
  <c r="J203" i="5" a="1"/>
  <c r="J203" i="5" s="1"/>
  <c r="W202" i="5" l="1"/>
  <c r="U202" i="5"/>
  <c r="X202" i="5"/>
  <c r="V202" i="5"/>
  <c r="S202" i="5"/>
  <c r="Q202" i="5"/>
  <c r="R202" i="5"/>
  <c r="T202" i="5"/>
  <c r="O202" i="5"/>
  <c r="N202" i="5" a="1"/>
  <c r="N202" i="5" s="1"/>
  <c r="M202" i="5" a="1"/>
  <c r="M202" i="5" s="1"/>
  <c r="P202" i="5"/>
  <c r="Y203" i="5"/>
  <c r="AA203" i="5"/>
  <c r="AC203" i="5"/>
  <c r="AB203" i="5"/>
  <c r="AD203" i="5"/>
  <c r="Z203" i="5"/>
  <c r="C205" i="5" a="1"/>
  <c r="C205" i="5" s="1"/>
  <c r="G204" i="5" a="1"/>
  <c r="G204" i="5" s="1"/>
  <c r="H204" i="5"/>
  <c r="E204" i="5" a="1"/>
  <c r="E204" i="5" s="1"/>
  <c r="L204" i="5" s="1" a="1"/>
  <c r="L204" i="5" s="1"/>
  <c r="J204" i="5" a="1"/>
  <c r="J204" i="5" s="1"/>
  <c r="K203" i="5" a="1"/>
  <c r="K203" i="5" s="1"/>
  <c r="F203" i="5"/>
  <c r="D203" i="5"/>
  <c r="I203" i="5" s="1" a="1"/>
  <c r="I203" i="5" s="1"/>
  <c r="AB204" i="5" l="1"/>
  <c r="Z204" i="5"/>
  <c r="AA204" i="5"/>
  <c r="Y204" i="5"/>
  <c r="AC204" i="5"/>
  <c r="AD204" i="5"/>
  <c r="W203" i="5"/>
  <c r="U203" i="5"/>
  <c r="X203" i="5"/>
  <c r="V203" i="5"/>
  <c r="S203" i="5"/>
  <c r="Q203" i="5"/>
  <c r="R203" i="5"/>
  <c r="N203" i="5" a="1"/>
  <c r="N203" i="5" s="1"/>
  <c r="O203" i="5"/>
  <c r="T203" i="5"/>
  <c r="P203" i="5"/>
  <c r="M203" i="5" a="1"/>
  <c r="M203" i="5" s="1"/>
  <c r="K204" i="5" a="1"/>
  <c r="K204" i="5" s="1"/>
  <c r="F204" i="5"/>
  <c r="D204" i="5"/>
  <c r="I204" i="5" s="1" a="1"/>
  <c r="I204" i="5" s="1"/>
  <c r="C206" i="5" a="1"/>
  <c r="C206" i="5" s="1"/>
  <c r="E205" i="5" a="1"/>
  <c r="E205" i="5" s="1"/>
  <c r="L205" i="5" s="1" a="1"/>
  <c r="L205" i="5" s="1"/>
  <c r="G205" i="5" a="1"/>
  <c r="G205" i="5" s="1"/>
  <c r="H205" i="5"/>
  <c r="J205" i="5" a="1"/>
  <c r="J205" i="5" s="1"/>
  <c r="AB205" i="5" l="1"/>
  <c r="Y205" i="5"/>
  <c r="Z205" i="5"/>
  <c r="AA205" i="5"/>
  <c r="AC205" i="5"/>
  <c r="AD205" i="5"/>
  <c r="W204" i="5"/>
  <c r="X204" i="5"/>
  <c r="V204" i="5"/>
  <c r="S204" i="5"/>
  <c r="Q204" i="5"/>
  <c r="U204" i="5"/>
  <c r="T204" i="5"/>
  <c r="N204" i="5" a="1"/>
  <c r="N204" i="5" s="1"/>
  <c r="O204" i="5"/>
  <c r="R204" i="5"/>
  <c r="M204" i="5" a="1"/>
  <c r="M204" i="5" s="1"/>
  <c r="P204" i="5"/>
  <c r="K205" i="5" a="1"/>
  <c r="K205" i="5" s="1"/>
  <c r="D205" i="5"/>
  <c r="I205" i="5" s="1" a="1"/>
  <c r="I205" i="5" s="1"/>
  <c r="F205" i="5"/>
  <c r="C207" i="5" a="1"/>
  <c r="C207" i="5" s="1"/>
  <c r="E206" i="5" a="1"/>
  <c r="E206" i="5" s="1"/>
  <c r="L206" i="5" s="1" a="1"/>
  <c r="L206" i="5" s="1"/>
  <c r="G206" i="5" a="1"/>
  <c r="G206" i="5" s="1"/>
  <c r="H206" i="5"/>
  <c r="J206" i="5" a="1"/>
  <c r="J206" i="5" s="1"/>
  <c r="Z206" i="5" l="1"/>
  <c r="AC206" i="5"/>
  <c r="AD206" i="5"/>
  <c r="AB206" i="5"/>
  <c r="Y206" i="5"/>
  <c r="AA206" i="5"/>
  <c r="W205" i="5"/>
  <c r="U205" i="5"/>
  <c r="X205" i="5"/>
  <c r="V205" i="5"/>
  <c r="S205" i="5"/>
  <c r="Q205" i="5"/>
  <c r="R205" i="5"/>
  <c r="T205" i="5"/>
  <c r="N205" i="5" a="1"/>
  <c r="N205" i="5" s="1"/>
  <c r="O205" i="5"/>
  <c r="M205" i="5" a="1"/>
  <c r="M205" i="5" s="1"/>
  <c r="P205" i="5"/>
  <c r="K206" i="5" a="1"/>
  <c r="K206" i="5" s="1"/>
  <c r="F206" i="5"/>
  <c r="D206" i="5"/>
  <c r="I206" i="5" s="1" a="1"/>
  <c r="I206" i="5" s="1"/>
  <c r="C208" i="5" a="1"/>
  <c r="C208" i="5" s="1"/>
  <c r="H207" i="5"/>
  <c r="E207" i="5" a="1"/>
  <c r="E207" i="5" s="1"/>
  <c r="L207" i="5" s="1" a="1"/>
  <c r="L207" i="5" s="1"/>
  <c r="G207" i="5" a="1"/>
  <c r="G207" i="5" s="1"/>
  <c r="J207" i="5" a="1"/>
  <c r="J207" i="5" s="1"/>
  <c r="W206" i="5" l="1"/>
  <c r="U206" i="5"/>
  <c r="X206" i="5"/>
  <c r="V206" i="5"/>
  <c r="S206" i="5"/>
  <c r="Q206" i="5"/>
  <c r="R206" i="5"/>
  <c r="T206" i="5"/>
  <c r="N206" i="5" a="1"/>
  <c r="N206" i="5" s="1"/>
  <c r="O206" i="5"/>
  <c r="P206" i="5"/>
  <c r="M206" i="5" a="1"/>
  <c r="M206" i="5" s="1"/>
  <c r="AA207" i="5"/>
  <c r="AC207" i="5"/>
  <c r="AB207" i="5"/>
  <c r="Y207" i="5"/>
  <c r="Z207" i="5"/>
  <c r="AD207" i="5"/>
  <c r="K207" i="5" a="1"/>
  <c r="K207" i="5" s="1"/>
  <c r="D207" i="5"/>
  <c r="I207" i="5" s="1" a="1"/>
  <c r="I207" i="5" s="1"/>
  <c r="F207" i="5"/>
  <c r="C209" i="5" a="1"/>
  <c r="C209" i="5" s="1"/>
  <c r="H208" i="5"/>
  <c r="E208" i="5" a="1"/>
  <c r="E208" i="5" s="1"/>
  <c r="L208" i="5" s="1" a="1"/>
  <c r="L208" i="5" s="1"/>
  <c r="G208" i="5" a="1"/>
  <c r="G208" i="5" s="1"/>
  <c r="J208" i="5" a="1"/>
  <c r="J208" i="5" s="1"/>
  <c r="X207" i="5" l="1"/>
  <c r="V207" i="5"/>
  <c r="W207" i="5"/>
  <c r="U207" i="5"/>
  <c r="S207" i="5"/>
  <c r="Q207" i="5"/>
  <c r="R207" i="5"/>
  <c r="P207" i="5"/>
  <c r="N207" i="5" a="1"/>
  <c r="N207" i="5" s="1"/>
  <c r="T207" i="5"/>
  <c r="O207" i="5"/>
  <c r="M207" i="5" a="1"/>
  <c r="M207" i="5" s="1"/>
  <c r="AB208" i="5"/>
  <c r="Z208" i="5"/>
  <c r="AD208" i="5"/>
  <c r="Y208" i="5"/>
  <c r="AA208" i="5"/>
  <c r="AC208" i="5"/>
  <c r="K208" i="5" a="1"/>
  <c r="K208" i="5" s="1"/>
  <c r="F208" i="5"/>
  <c r="D208" i="5"/>
  <c r="I208" i="5" s="1" a="1"/>
  <c r="I208" i="5" s="1"/>
  <c r="C210" i="5" a="1"/>
  <c r="C210" i="5" s="1"/>
  <c r="H209" i="5"/>
  <c r="E209" i="5" a="1"/>
  <c r="E209" i="5" s="1"/>
  <c r="L209" i="5" s="1" a="1"/>
  <c r="L209" i="5" s="1"/>
  <c r="G209" i="5" a="1"/>
  <c r="G209" i="5" s="1"/>
  <c r="J209" i="5" a="1"/>
  <c r="J209" i="5" s="1"/>
  <c r="X208" i="5" l="1"/>
  <c r="V208" i="5"/>
  <c r="W208" i="5"/>
  <c r="U208" i="5"/>
  <c r="S208" i="5"/>
  <c r="Q208" i="5"/>
  <c r="T208" i="5"/>
  <c r="P208" i="5"/>
  <c r="N208" i="5" a="1"/>
  <c r="N208" i="5" s="1"/>
  <c r="O208" i="5"/>
  <c r="R208" i="5"/>
  <c r="M208" i="5" a="1"/>
  <c r="M208" i="5" s="1"/>
  <c r="AA209" i="5"/>
  <c r="AD209" i="5"/>
  <c r="AB209" i="5"/>
  <c r="Y209" i="5"/>
  <c r="Z209" i="5"/>
  <c r="AC209" i="5"/>
  <c r="K209" i="5" a="1"/>
  <c r="K209" i="5" s="1"/>
  <c r="F209" i="5"/>
  <c r="D209" i="5"/>
  <c r="I209" i="5" s="1" a="1"/>
  <c r="I209" i="5" s="1"/>
  <c r="C211" i="5" a="1"/>
  <c r="C211" i="5" s="1"/>
  <c r="H210" i="5"/>
  <c r="E210" i="5" a="1"/>
  <c r="E210" i="5" s="1"/>
  <c r="L210" i="5" s="1" a="1"/>
  <c r="L210" i="5" s="1"/>
  <c r="G210" i="5" a="1"/>
  <c r="G210" i="5" s="1"/>
  <c r="J210" i="5" a="1"/>
  <c r="J210" i="5" s="1"/>
  <c r="Y210" i="5" l="1"/>
  <c r="AC210" i="5"/>
  <c r="AD210" i="5"/>
  <c r="AB210" i="5"/>
  <c r="Z210" i="5"/>
  <c r="AA210" i="5"/>
  <c r="X209" i="5"/>
  <c r="V209" i="5"/>
  <c r="W209" i="5"/>
  <c r="U209" i="5"/>
  <c r="T209" i="5"/>
  <c r="S209" i="5"/>
  <c r="Q209" i="5"/>
  <c r="R209" i="5"/>
  <c r="P209" i="5"/>
  <c r="N209" i="5" a="1"/>
  <c r="N209" i="5" s="1"/>
  <c r="O209" i="5"/>
  <c r="M209" i="5" a="1"/>
  <c r="M209" i="5" s="1"/>
  <c r="K210" i="5" a="1"/>
  <c r="K210" i="5" s="1"/>
  <c r="F210" i="5"/>
  <c r="D210" i="5"/>
  <c r="I210" i="5" s="1" a="1"/>
  <c r="I210" i="5" s="1"/>
  <c r="C212" i="5" a="1"/>
  <c r="C212" i="5" s="1"/>
  <c r="H211" i="5"/>
  <c r="E211" i="5" a="1"/>
  <c r="E211" i="5" s="1"/>
  <c r="L211" i="5" s="1" a="1"/>
  <c r="L211" i="5" s="1"/>
  <c r="G211" i="5" a="1"/>
  <c r="G211" i="5" s="1"/>
  <c r="J211" i="5" a="1"/>
  <c r="J211" i="5" s="1"/>
  <c r="AA211" i="5" l="1"/>
  <c r="AB211" i="5"/>
  <c r="Y211" i="5"/>
  <c r="Z211" i="5"/>
  <c r="AC211" i="5"/>
  <c r="AD211" i="5"/>
  <c r="X210" i="5"/>
  <c r="V210" i="5"/>
  <c r="W210" i="5"/>
  <c r="U210" i="5"/>
  <c r="R210" i="5"/>
  <c r="T210" i="5"/>
  <c r="S210" i="5"/>
  <c r="Q210" i="5"/>
  <c r="P210" i="5"/>
  <c r="N210" i="5" a="1"/>
  <c r="N210" i="5" s="1"/>
  <c r="O210" i="5"/>
  <c r="M210" i="5" a="1"/>
  <c r="M210" i="5" s="1"/>
  <c r="K211" i="5" a="1"/>
  <c r="K211" i="5" s="1"/>
  <c r="F211" i="5"/>
  <c r="D211" i="5"/>
  <c r="I211" i="5" s="1" a="1"/>
  <c r="I211" i="5" s="1"/>
  <c r="C213" i="5" a="1"/>
  <c r="C213" i="5" s="1"/>
  <c r="H212" i="5"/>
  <c r="E212" i="5" a="1"/>
  <c r="E212" i="5" s="1"/>
  <c r="L212" i="5" s="1" a="1"/>
  <c r="L212" i="5" s="1"/>
  <c r="G212" i="5" a="1"/>
  <c r="G212" i="5" s="1"/>
  <c r="J212" i="5" a="1"/>
  <c r="J212" i="5" s="1"/>
  <c r="AC212" i="5" l="1"/>
  <c r="AB212" i="5"/>
  <c r="Y212" i="5"/>
  <c r="Z212" i="5"/>
  <c r="AA212" i="5"/>
  <c r="AD212" i="5"/>
  <c r="X211" i="5"/>
  <c r="V211" i="5"/>
  <c r="W211" i="5"/>
  <c r="U211" i="5"/>
  <c r="R211" i="5"/>
  <c r="T211" i="5"/>
  <c r="S211" i="5"/>
  <c r="P211" i="5"/>
  <c r="Q211" i="5"/>
  <c r="N211" i="5" a="1"/>
  <c r="N211" i="5" s="1"/>
  <c r="O211" i="5"/>
  <c r="M211" i="5" a="1"/>
  <c r="M211" i="5" s="1"/>
  <c r="K212" i="5" a="1"/>
  <c r="K212" i="5" s="1"/>
  <c r="F212" i="5"/>
  <c r="D212" i="5"/>
  <c r="I212" i="5" s="1" a="1"/>
  <c r="I212" i="5" s="1"/>
  <c r="C214" i="5" a="1"/>
  <c r="C214" i="5" s="1"/>
  <c r="G213" i="5" a="1"/>
  <c r="G213" i="5" s="1"/>
  <c r="H213" i="5"/>
  <c r="E213" i="5" a="1"/>
  <c r="E213" i="5" s="1"/>
  <c r="L213" i="5" s="1" a="1"/>
  <c r="L213" i="5" s="1"/>
  <c r="J213" i="5" a="1"/>
  <c r="J213" i="5" s="1"/>
  <c r="Y213" i="5" l="1"/>
  <c r="Z213" i="5"/>
  <c r="AD213" i="5"/>
  <c r="AB213" i="5"/>
  <c r="AA213" i="5"/>
  <c r="AC213" i="5"/>
  <c r="X212" i="5"/>
  <c r="V212" i="5"/>
  <c r="W212" i="5"/>
  <c r="R212" i="5"/>
  <c r="T212" i="5"/>
  <c r="S212" i="5"/>
  <c r="Q212" i="5"/>
  <c r="P212" i="5"/>
  <c r="N212" i="5" a="1"/>
  <c r="N212" i="5" s="1"/>
  <c r="U212" i="5"/>
  <c r="M212" i="5" a="1"/>
  <c r="M212" i="5" s="1"/>
  <c r="O212" i="5"/>
  <c r="K213" i="5" a="1"/>
  <c r="K213" i="5" s="1"/>
  <c r="F213" i="5"/>
  <c r="D213" i="5"/>
  <c r="I213" i="5" s="1" a="1"/>
  <c r="I213" i="5" s="1"/>
  <c r="C215" i="5" a="1"/>
  <c r="C215" i="5" s="1"/>
  <c r="G214" i="5" a="1"/>
  <c r="G214" i="5" s="1"/>
  <c r="H214" i="5"/>
  <c r="E214" i="5" a="1"/>
  <c r="E214" i="5" s="1"/>
  <c r="L214" i="5" s="1" a="1"/>
  <c r="L214" i="5" s="1"/>
  <c r="J214" i="5" a="1"/>
  <c r="J214" i="5" s="1"/>
  <c r="X213" i="5" l="1"/>
  <c r="V213" i="5"/>
  <c r="U213" i="5"/>
  <c r="R213" i="5"/>
  <c r="T213" i="5"/>
  <c r="S213" i="5"/>
  <c r="Q213" i="5"/>
  <c r="W213" i="5"/>
  <c r="P213" i="5"/>
  <c r="N213" i="5" a="1"/>
  <c r="N213" i="5" s="1"/>
  <c r="M213" i="5" a="1"/>
  <c r="M213" i="5" s="1"/>
  <c r="O213" i="5"/>
  <c r="Y214" i="5"/>
  <c r="AC214" i="5"/>
  <c r="Z214" i="5"/>
  <c r="AA214" i="5"/>
  <c r="AD214" i="5"/>
  <c r="AB214" i="5"/>
  <c r="D214" i="5"/>
  <c r="I214" i="5" s="1" a="1"/>
  <c r="I214" i="5" s="1"/>
  <c r="K214" i="5" a="1"/>
  <c r="K214" i="5" s="1"/>
  <c r="F214" i="5"/>
  <c r="C216" i="5" a="1"/>
  <c r="C216" i="5" s="1"/>
  <c r="G215" i="5" a="1"/>
  <c r="G215" i="5" s="1"/>
  <c r="H215" i="5"/>
  <c r="E215" i="5" a="1"/>
  <c r="E215" i="5" s="1"/>
  <c r="L215" i="5" s="1" a="1"/>
  <c r="L215" i="5" s="1"/>
  <c r="J215" i="5" a="1"/>
  <c r="J215" i="5" s="1"/>
  <c r="U214" i="5" l="1"/>
  <c r="X214" i="5"/>
  <c r="V214" i="5"/>
  <c r="W214" i="5"/>
  <c r="R214" i="5"/>
  <c r="T214" i="5"/>
  <c r="S214" i="5"/>
  <c r="Q214" i="5"/>
  <c r="P214" i="5"/>
  <c r="M214" i="5" a="1"/>
  <c r="M214" i="5" s="1"/>
  <c r="N214" i="5" a="1"/>
  <c r="N214" i="5" s="1"/>
  <c r="O214" i="5"/>
  <c r="AB215" i="5"/>
  <c r="AD215" i="5"/>
  <c r="Y215" i="5"/>
  <c r="Z215" i="5"/>
  <c r="AA215" i="5"/>
  <c r="AC215" i="5"/>
  <c r="D215" i="5"/>
  <c r="I215" i="5" s="1" a="1"/>
  <c r="I215" i="5" s="1"/>
  <c r="K215" i="5" a="1"/>
  <c r="K215" i="5" s="1"/>
  <c r="F215" i="5"/>
  <c r="C217" i="5" a="1"/>
  <c r="C217" i="5" s="1"/>
  <c r="G216" i="5" a="1"/>
  <c r="G216" i="5" s="1"/>
  <c r="H216" i="5"/>
  <c r="E216" i="5" a="1"/>
  <c r="E216" i="5" s="1"/>
  <c r="L216" i="5" s="1" a="1"/>
  <c r="L216" i="5" s="1"/>
  <c r="J216" i="5" a="1"/>
  <c r="J216" i="5" s="1"/>
  <c r="W215" i="5" l="1"/>
  <c r="U215" i="5"/>
  <c r="X215" i="5"/>
  <c r="V215" i="5"/>
  <c r="R215" i="5"/>
  <c r="T215" i="5"/>
  <c r="S215" i="5"/>
  <c r="Q215" i="5"/>
  <c r="P215" i="5"/>
  <c r="O215" i="5"/>
  <c r="M215" i="5" a="1"/>
  <c r="M215" i="5" s="1"/>
  <c r="N215" i="5" a="1"/>
  <c r="N215" i="5" s="1"/>
  <c r="AB216" i="5"/>
  <c r="Z216" i="5"/>
  <c r="AA216" i="5"/>
  <c r="Y216" i="5"/>
  <c r="AC216" i="5"/>
  <c r="AD216" i="5"/>
  <c r="F216" i="5"/>
  <c r="D216" i="5"/>
  <c r="I216" i="5" s="1" a="1"/>
  <c r="I216" i="5" s="1"/>
  <c r="K216" i="5" a="1"/>
  <c r="K216" i="5" s="1"/>
  <c r="C218" i="5" a="1"/>
  <c r="C218" i="5" s="1"/>
  <c r="G217" i="5" a="1"/>
  <c r="G217" i="5" s="1"/>
  <c r="H217" i="5"/>
  <c r="E217" i="5" a="1"/>
  <c r="E217" i="5" s="1"/>
  <c r="L217" i="5" s="1" a="1"/>
  <c r="L217" i="5" s="1"/>
  <c r="J217" i="5" a="1"/>
  <c r="J217" i="5" s="1"/>
  <c r="AB217" i="5" l="1"/>
  <c r="Y217" i="5"/>
  <c r="Z217" i="5"/>
  <c r="AD217" i="5"/>
  <c r="AA217" i="5"/>
  <c r="AC217" i="5"/>
  <c r="W216" i="5"/>
  <c r="U216" i="5"/>
  <c r="X216" i="5"/>
  <c r="V216" i="5"/>
  <c r="R216" i="5"/>
  <c r="T216" i="5"/>
  <c r="S216" i="5"/>
  <c r="Q216" i="5"/>
  <c r="O216" i="5"/>
  <c r="P216" i="5"/>
  <c r="N216" i="5" a="1"/>
  <c r="N216" i="5" s="1"/>
  <c r="M216" i="5" a="1"/>
  <c r="M216" i="5" s="1"/>
  <c r="K217" i="5" a="1"/>
  <c r="K217" i="5" s="1"/>
  <c r="F217" i="5"/>
  <c r="D217" i="5"/>
  <c r="I217" i="5" s="1" a="1"/>
  <c r="I217" i="5" s="1"/>
  <c r="C219" i="5" a="1"/>
  <c r="C219" i="5" s="1"/>
  <c r="G218" i="5" a="1"/>
  <c r="G218" i="5" s="1"/>
  <c r="H218" i="5"/>
  <c r="E218" i="5" a="1"/>
  <c r="E218" i="5" s="1"/>
  <c r="L218" i="5" s="1" a="1"/>
  <c r="L218" i="5" s="1"/>
  <c r="J218" i="5" a="1"/>
  <c r="J218" i="5" s="1"/>
  <c r="AB218" i="5" l="1"/>
  <c r="AD218" i="5"/>
  <c r="Y218" i="5"/>
  <c r="Z218" i="5"/>
  <c r="AA218" i="5"/>
  <c r="AC218" i="5"/>
  <c r="W217" i="5"/>
  <c r="U217" i="5"/>
  <c r="X217" i="5"/>
  <c r="V217" i="5"/>
  <c r="S217" i="5"/>
  <c r="Q217" i="5"/>
  <c r="R217" i="5"/>
  <c r="T217" i="5"/>
  <c r="O217" i="5"/>
  <c r="P217" i="5"/>
  <c r="N217" i="5" a="1"/>
  <c r="N217" i="5" s="1"/>
  <c r="M217" i="5" a="1"/>
  <c r="M217" i="5" s="1"/>
  <c r="C220" i="5" a="1"/>
  <c r="C220" i="5" s="1"/>
  <c r="G219" i="5" a="1"/>
  <c r="G219" i="5" s="1"/>
  <c r="H219" i="5"/>
  <c r="E219" i="5" a="1"/>
  <c r="E219" i="5" s="1"/>
  <c r="L219" i="5" s="1" a="1"/>
  <c r="L219" i="5" s="1"/>
  <c r="J219" i="5" a="1"/>
  <c r="J219" i="5" s="1"/>
  <c r="K218" i="5" a="1"/>
  <c r="K218" i="5" s="1"/>
  <c r="D218" i="5"/>
  <c r="I218" i="5" s="1" a="1"/>
  <c r="I218" i="5" s="1"/>
  <c r="F218" i="5"/>
  <c r="W218" i="5" l="1"/>
  <c r="U218" i="5"/>
  <c r="X218" i="5"/>
  <c r="V218" i="5"/>
  <c r="S218" i="5"/>
  <c r="Q218" i="5"/>
  <c r="R218" i="5"/>
  <c r="T218" i="5"/>
  <c r="O218" i="5"/>
  <c r="N218" i="5" a="1"/>
  <c r="N218" i="5" s="1"/>
  <c r="M218" i="5" a="1"/>
  <c r="M218" i="5" s="1"/>
  <c r="P218" i="5"/>
  <c r="Y219" i="5"/>
  <c r="AA219" i="5"/>
  <c r="AC219" i="5"/>
  <c r="AB219" i="5"/>
  <c r="Z219" i="5"/>
  <c r="AD219" i="5"/>
  <c r="K219" i="5" a="1"/>
  <c r="K219" i="5" s="1"/>
  <c r="F219" i="5"/>
  <c r="D219" i="5"/>
  <c r="I219" i="5" s="1" a="1"/>
  <c r="I219" i="5" s="1"/>
  <c r="C221" i="5" a="1"/>
  <c r="C221" i="5" s="1"/>
  <c r="G220" i="5" a="1"/>
  <c r="G220" i="5" s="1"/>
  <c r="H220" i="5"/>
  <c r="E220" i="5" a="1"/>
  <c r="E220" i="5" s="1"/>
  <c r="L220" i="5" s="1" a="1"/>
  <c r="L220" i="5" s="1"/>
  <c r="J220" i="5" a="1"/>
  <c r="J220" i="5" s="1"/>
  <c r="W219" i="5" l="1"/>
  <c r="U219" i="5"/>
  <c r="X219" i="5"/>
  <c r="V219" i="5"/>
  <c r="S219" i="5"/>
  <c r="Q219" i="5"/>
  <c r="R219" i="5"/>
  <c r="N219" i="5" a="1"/>
  <c r="N219" i="5" s="1"/>
  <c r="O219" i="5"/>
  <c r="T219" i="5"/>
  <c r="P219" i="5"/>
  <c r="M219" i="5" a="1"/>
  <c r="M219" i="5" s="1"/>
  <c r="AB220" i="5"/>
  <c r="Z220" i="5"/>
  <c r="AA220" i="5"/>
  <c r="Y220" i="5"/>
  <c r="AC220" i="5"/>
  <c r="AD220" i="5"/>
  <c r="K220" i="5" a="1"/>
  <c r="K220" i="5" s="1"/>
  <c r="F220" i="5"/>
  <c r="D220" i="5"/>
  <c r="I220" i="5" s="1" a="1"/>
  <c r="I220" i="5" s="1"/>
  <c r="C222" i="5" a="1"/>
  <c r="C222" i="5" s="1"/>
  <c r="E221" i="5" a="1"/>
  <c r="E221" i="5" s="1"/>
  <c r="L221" i="5" s="1" a="1"/>
  <c r="L221" i="5" s="1"/>
  <c r="G221" i="5" a="1"/>
  <c r="G221" i="5" s="1"/>
  <c r="H221" i="5"/>
  <c r="J221" i="5" a="1"/>
  <c r="J221" i="5" s="1"/>
  <c r="AB221" i="5" l="1"/>
  <c r="Y221" i="5"/>
  <c r="Z221" i="5"/>
  <c r="AA221" i="5"/>
  <c r="AC221" i="5"/>
  <c r="AD221" i="5"/>
  <c r="W220" i="5"/>
  <c r="X220" i="5"/>
  <c r="V220" i="5"/>
  <c r="S220" i="5"/>
  <c r="Q220" i="5"/>
  <c r="U220" i="5"/>
  <c r="T220" i="5"/>
  <c r="N220" i="5" a="1"/>
  <c r="N220" i="5" s="1"/>
  <c r="O220" i="5"/>
  <c r="R220" i="5"/>
  <c r="M220" i="5" a="1"/>
  <c r="M220" i="5" s="1"/>
  <c r="P220" i="5"/>
  <c r="K221" i="5" a="1"/>
  <c r="K221" i="5" s="1"/>
  <c r="D221" i="5"/>
  <c r="I221" i="5" s="1" a="1"/>
  <c r="I221" i="5" s="1"/>
  <c r="F221" i="5"/>
  <c r="C223" i="5" a="1"/>
  <c r="C223" i="5" s="1"/>
  <c r="E222" i="5" a="1"/>
  <c r="E222" i="5" s="1"/>
  <c r="L222" i="5" s="1" a="1"/>
  <c r="L222" i="5" s="1"/>
  <c r="G222" i="5" a="1"/>
  <c r="G222" i="5" s="1"/>
  <c r="H222" i="5"/>
  <c r="J222" i="5" a="1"/>
  <c r="J222" i="5" s="1"/>
  <c r="Z222" i="5" l="1"/>
  <c r="AC222" i="5"/>
  <c r="AD222" i="5"/>
  <c r="AB222" i="5"/>
  <c r="Y222" i="5"/>
  <c r="AA222" i="5"/>
  <c r="W221" i="5"/>
  <c r="U221" i="5"/>
  <c r="X221" i="5"/>
  <c r="V221" i="5"/>
  <c r="S221" i="5"/>
  <c r="Q221" i="5"/>
  <c r="R221" i="5"/>
  <c r="T221" i="5"/>
  <c r="N221" i="5" a="1"/>
  <c r="N221" i="5" s="1"/>
  <c r="O221" i="5"/>
  <c r="M221" i="5" a="1"/>
  <c r="M221" i="5" s="1"/>
  <c r="P221" i="5"/>
  <c r="K222" i="5" a="1"/>
  <c r="K222" i="5" s="1"/>
  <c r="F222" i="5"/>
  <c r="D222" i="5"/>
  <c r="I222" i="5" s="1" a="1"/>
  <c r="I222" i="5" s="1"/>
  <c r="C224" i="5" a="1"/>
  <c r="C224" i="5" s="1"/>
  <c r="H223" i="5"/>
  <c r="E223" i="5" a="1"/>
  <c r="E223" i="5" s="1"/>
  <c r="L223" i="5" s="1" a="1"/>
  <c r="L223" i="5" s="1"/>
  <c r="G223" i="5" a="1"/>
  <c r="G223" i="5" s="1"/>
  <c r="J223" i="5" a="1"/>
  <c r="J223" i="5" s="1"/>
  <c r="AA223" i="5" l="1"/>
  <c r="AC223" i="5"/>
  <c r="AB223" i="5"/>
  <c r="Y223" i="5"/>
  <c r="Z223" i="5"/>
  <c r="AD223" i="5"/>
  <c r="W222" i="5"/>
  <c r="U222" i="5"/>
  <c r="X222" i="5"/>
  <c r="V222" i="5"/>
  <c r="S222" i="5"/>
  <c r="Q222" i="5"/>
  <c r="R222" i="5"/>
  <c r="T222" i="5"/>
  <c r="N222" i="5" a="1"/>
  <c r="N222" i="5" s="1"/>
  <c r="O222" i="5"/>
  <c r="P222" i="5"/>
  <c r="M222" i="5" a="1"/>
  <c r="M222" i="5" s="1"/>
  <c r="K223" i="5" a="1"/>
  <c r="K223" i="5" s="1"/>
  <c r="D223" i="5"/>
  <c r="I223" i="5" s="1" a="1"/>
  <c r="I223" i="5" s="1"/>
  <c r="F223" i="5"/>
  <c r="C225" i="5" a="1"/>
  <c r="C225" i="5" s="1"/>
  <c r="H224" i="5"/>
  <c r="E224" i="5" a="1"/>
  <c r="E224" i="5" s="1"/>
  <c r="L224" i="5" s="1" a="1"/>
  <c r="L224" i="5" s="1"/>
  <c r="G224" i="5" a="1"/>
  <c r="G224" i="5" s="1"/>
  <c r="J224" i="5" a="1"/>
  <c r="J224" i="5" s="1"/>
  <c r="AB224" i="5" l="1"/>
  <c r="Z224" i="5"/>
  <c r="AA224" i="5"/>
  <c r="AC224" i="5"/>
  <c r="AD224" i="5"/>
  <c r="Y224" i="5"/>
  <c r="X223" i="5"/>
  <c r="V223" i="5"/>
  <c r="W223" i="5"/>
  <c r="U223" i="5"/>
  <c r="S223" i="5"/>
  <c r="Q223" i="5"/>
  <c r="R223" i="5"/>
  <c r="P223" i="5"/>
  <c r="N223" i="5" a="1"/>
  <c r="N223" i="5" s="1"/>
  <c r="O223" i="5"/>
  <c r="T223" i="5"/>
  <c r="M223" i="5" a="1"/>
  <c r="M223" i="5" s="1"/>
  <c r="K224" i="5" a="1"/>
  <c r="K224" i="5" s="1"/>
  <c r="F224" i="5"/>
  <c r="D224" i="5"/>
  <c r="I224" i="5" s="1" a="1"/>
  <c r="I224" i="5" s="1"/>
  <c r="C226" i="5" a="1"/>
  <c r="C226" i="5" s="1"/>
  <c r="H225" i="5"/>
  <c r="E225" i="5" a="1"/>
  <c r="E225" i="5" s="1"/>
  <c r="L225" i="5" s="1" a="1"/>
  <c r="L225" i="5" s="1"/>
  <c r="G225" i="5" a="1"/>
  <c r="G225" i="5" s="1"/>
  <c r="J225" i="5" a="1"/>
  <c r="J225" i="5" s="1"/>
  <c r="AA225" i="5" l="1"/>
  <c r="AB225" i="5"/>
  <c r="Y225" i="5"/>
  <c r="Z225" i="5"/>
  <c r="AC225" i="5"/>
  <c r="AD225" i="5"/>
  <c r="X224" i="5"/>
  <c r="V224" i="5"/>
  <c r="W224" i="5"/>
  <c r="U224" i="5"/>
  <c r="S224" i="5"/>
  <c r="Q224" i="5"/>
  <c r="T224" i="5"/>
  <c r="P224" i="5"/>
  <c r="N224" i="5" a="1"/>
  <c r="N224" i="5" s="1"/>
  <c r="O224" i="5"/>
  <c r="R224" i="5"/>
  <c r="M224" i="5" a="1"/>
  <c r="M224" i="5" s="1"/>
  <c r="C227" i="5" a="1"/>
  <c r="C227" i="5" s="1"/>
  <c r="H226" i="5"/>
  <c r="E226" i="5" a="1"/>
  <c r="E226" i="5" s="1"/>
  <c r="L226" i="5" s="1" a="1"/>
  <c r="L226" i="5" s="1"/>
  <c r="G226" i="5" a="1"/>
  <c r="G226" i="5" s="1"/>
  <c r="J226" i="5" a="1"/>
  <c r="J226" i="5" s="1"/>
  <c r="K225" i="5" a="1"/>
  <c r="K225" i="5" s="1"/>
  <c r="F225" i="5"/>
  <c r="D225" i="5"/>
  <c r="I225" i="5" s="1" a="1"/>
  <c r="I225" i="5" s="1"/>
  <c r="X225" i="5" l="1"/>
  <c r="V225" i="5"/>
  <c r="W225" i="5"/>
  <c r="U225" i="5"/>
  <c r="T225" i="5"/>
  <c r="S225" i="5"/>
  <c r="Q225" i="5"/>
  <c r="R225" i="5"/>
  <c r="P225" i="5"/>
  <c r="N225" i="5" a="1"/>
  <c r="N225" i="5" s="1"/>
  <c r="O225" i="5"/>
  <c r="M225" i="5" a="1"/>
  <c r="M225" i="5" s="1"/>
  <c r="Y226" i="5"/>
  <c r="AD226" i="5"/>
  <c r="AB226" i="5"/>
  <c r="Z226" i="5"/>
  <c r="AA226" i="5"/>
  <c r="AC226" i="5"/>
  <c r="K226" i="5" a="1"/>
  <c r="K226" i="5" s="1"/>
  <c r="F226" i="5"/>
  <c r="D226" i="5"/>
  <c r="I226" i="5" s="1" a="1"/>
  <c r="I226" i="5" s="1"/>
  <c r="C228" i="5" a="1"/>
  <c r="C228" i="5" s="1"/>
  <c r="H227" i="5"/>
  <c r="E227" i="5" a="1"/>
  <c r="E227" i="5" s="1"/>
  <c r="L227" i="5" s="1" a="1"/>
  <c r="L227" i="5" s="1"/>
  <c r="G227" i="5" a="1"/>
  <c r="G227" i="5" s="1"/>
  <c r="J227" i="5" a="1"/>
  <c r="J227" i="5" s="1"/>
  <c r="AA227" i="5" l="1"/>
  <c r="AB227" i="5"/>
  <c r="Y227" i="5"/>
  <c r="Z227" i="5"/>
  <c r="AC227" i="5"/>
  <c r="AD227" i="5"/>
  <c r="X226" i="5"/>
  <c r="V226" i="5"/>
  <c r="W226" i="5"/>
  <c r="U226" i="5"/>
  <c r="R226" i="5"/>
  <c r="T226" i="5"/>
  <c r="S226" i="5"/>
  <c r="Q226" i="5"/>
  <c r="P226" i="5"/>
  <c r="N226" i="5" a="1"/>
  <c r="N226" i="5" s="1"/>
  <c r="O226" i="5"/>
  <c r="M226" i="5" a="1"/>
  <c r="M226" i="5" s="1"/>
  <c r="K227" i="5" a="1"/>
  <c r="K227" i="5" s="1"/>
  <c r="D227" i="5"/>
  <c r="I227" i="5" s="1" a="1"/>
  <c r="I227" i="5" s="1"/>
  <c r="F227" i="5"/>
  <c r="C229" i="5" a="1"/>
  <c r="C229" i="5" s="1"/>
  <c r="H228" i="5"/>
  <c r="E228" i="5" a="1"/>
  <c r="E228" i="5" s="1"/>
  <c r="L228" i="5" s="1" a="1"/>
  <c r="L228" i="5" s="1"/>
  <c r="G228" i="5" a="1"/>
  <c r="G228" i="5" s="1"/>
  <c r="J228" i="5" a="1"/>
  <c r="J228" i="5" s="1"/>
  <c r="X227" i="5" l="1"/>
  <c r="V227" i="5"/>
  <c r="W227" i="5"/>
  <c r="U227" i="5"/>
  <c r="R227" i="5"/>
  <c r="T227" i="5"/>
  <c r="S227" i="5"/>
  <c r="P227" i="5"/>
  <c r="Q227" i="5"/>
  <c r="N227" i="5" a="1"/>
  <c r="N227" i="5" s="1"/>
  <c r="M227" i="5" a="1"/>
  <c r="M227" i="5" s="1"/>
  <c r="O227" i="5"/>
  <c r="AC228" i="5"/>
  <c r="AB228" i="5"/>
  <c r="AA228" i="5"/>
  <c r="AD228" i="5"/>
  <c r="Y228" i="5"/>
  <c r="Z228" i="5"/>
  <c r="K228" i="5" a="1"/>
  <c r="K228" i="5" s="1"/>
  <c r="F228" i="5"/>
  <c r="D228" i="5"/>
  <c r="I228" i="5" s="1" a="1"/>
  <c r="I228" i="5" s="1"/>
  <c r="C230" i="5" a="1"/>
  <c r="C230" i="5" s="1"/>
  <c r="G229" i="5" a="1"/>
  <c r="G229" i="5" s="1"/>
  <c r="H229" i="5"/>
  <c r="E229" i="5" a="1"/>
  <c r="E229" i="5" s="1"/>
  <c r="L229" i="5" s="1" a="1"/>
  <c r="L229" i="5" s="1"/>
  <c r="J229" i="5" a="1"/>
  <c r="J229" i="5" s="1"/>
  <c r="Z229" i="5" l="1"/>
  <c r="AB229" i="5"/>
  <c r="Y229" i="5"/>
  <c r="AA229" i="5"/>
  <c r="AC229" i="5"/>
  <c r="AD229" i="5"/>
  <c r="X228" i="5"/>
  <c r="V228" i="5"/>
  <c r="W228" i="5"/>
  <c r="R228" i="5"/>
  <c r="T228" i="5"/>
  <c r="S228" i="5"/>
  <c r="Q228" i="5"/>
  <c r="U228" i="5"/>
  <c r="P228" i="5"/>
  <c r="N228" i="5" a="1"/>
  <c r="N228" i="5" s="1"/>
  <c r="M228" i="5" a="1"/>
  <c r="M228" i="5" s="1"/>
  <c r="O228" i="5"/>
  <c r="K229" i="5" a="1"/>
  <c r="K229" i="5" s="1"/>
  <c r="F229" i="5"/>
  <c r="D229" i="5"/>
  <c r="I229" i="5" s="1" a="1"/>
  <c r="I229" i="5" s="1"/>
  <c r="C231" i="5" a="1"/>
  <c r="C231" i="5" s="1"/>
  <c r="G230" i="5" a="1"/>
  <c r="G230" i="5" s="1"/>
  <c r="H230" i="5"/>
  <c r="E230" i="5" a="1"/>
  <c r="E230" i="5" s="1"/>
  <c r="L230" i="5" s="1" a="1"/>
  <c r="L230" i="5" s="1"/>
  <c r="J230" i="5" a="1"/>
  <c r="J230" i="5" s="1"/>
  <c r="Y230" i="5" l="1"/>
  <c r="AC230" i="5"/>
  <c r="AB230" i="5"/>
  <c r="Z230" i="5"/>
  <c r="AA230" i="5"/>
  <c r="AD230" i="5"/>
  <c r="X229" i="5"/>
  <c r="V229" i="5"/>
  <c r="U229" i="5"/>
  <c r="R229" i="5"/>
  <c r="T229" i="5"/>
  <c r="S229" i="5"/>
  <c r="Q229" i="5"/>
  <c r="W229" i="5"/>
  <c r="P229" i="5"/>
  <c r="N229" i="5" a="1"/>
  <c r="N229" i="5" s="1"/>
  <c r="M229" i="5" a="1"/>
  <c r="M229" i="5" s="1"/>
  <c r="O229" i="5"/>
  <c r="D230" i="5"/>
  <c r="I230" i="5" s="1" a="1"/>
  <c r="I230" i="5" s="1"/>
  <c r="K230" i="5" a="1"/>
  <c r="K230" i="5" s="1"/>
  <c r="F230" i="5"/>
  <c r="C232" i="5" a="1"/>
  <c r="C232" i="5" s="1"/>
  <c r="G231" i="5" a="1"/>
  <c r="G231" i="5" s="1"/>
  <c r="H231" i="5"/>
  <c r="E231" i="5" a="1"/>
  <c r="E231" i="5" s="1"/>
  <c r="L231" i="5" s="1" a="1"/>
  <c r="L231" i="5" s="1"/>
  <c r="J231" i="5" a="1"/>
  <c r="J231" i="5" s="1"/>
  <c r="U230" i="5" l="1"/>
  <c r="X230" i="5"/>
  <c r="V230" i="5"/>
  <c r="W230" i="5"/>
  <c r="R230" i="5"/>
  <c r="T230" i="5"/>
  <c r="S230" i="5"/>
  <c r="Q230" i="5"/>
  <c r="P230" i="5"/>
  <c r="N230" i="5" a="1"/>
  <c r="N230" i="5" s="1"/>
  <c r="M230" i="5" a="1"/>
  <c r="M230" i="5" s="1"/>
  <c r="O230" i="5"/>
  <c r="AB231" i="5"/>
  <c r="AD231" i="5"/>
  <c r="Y231" i="5"/>
  <c r="Z231" i="5"/>
  <c r="AA231" i="5"/>
  <c r="AC231" i="5"/>
  <c r="D231" i="5"/>
  <c r="I231" i="5" s="1" a="1"/>
  <c r="I231" i="5" s="1"/>
  <c r="K231" i="5" a="1"/>
  <c r="K231" i="5" s="1"/>
  <c r="F231" i="5"/>
  <c r="C233" i="5" a="1"/>
  <c r="C233" i="5" s="1"/>
  <c r="G232" i="5" a="1"/>
  <c r="G232" i="5" s="1"/>
  <c r="H232" i="5"/>
  <c r="E232" i="5" a="1"/>
  <c r="E232" i="5" s="1"/>
  <c r="L232" i="5" s="1" a="1"/>
  <c r="L232" i="5" s="1"/>
  <c r="J232" i="5" a="1"/>
  <c r="J232" i="5" s="1"/>
  <c r="W231" i="5" l="1"/>
  <c r="U231" i="5"/>
  <c r="X231" i="5"/>
  <c r="V231" i="5"/>
  <c r="R231" i="5"/>
  <c r="T231" i="5"/>
  <c r="S231" i="5"/>
  <c r="Q231" i="5"/>
  <c r="P231" i="5"/>
  <c r="O231" i="5"/>
  <c r="N231" i="5" a="1"/>
  <c r="N231" i="5" s="1"/>
  <c r="M231" i="5" a="1"/>
  <c r="M231" i="5" s="1"/>
  <c r="AB232" i="5"/>
  <c r="AA232" i="5"/>
  <c r="AD232" i="5"/>
  <c r="Y232" i="5"/>
  <c r="Z232" i="5"/>
  <c r="AC232" i="5"/>
  <c r="F232" i="5"/>
  <c r="D232" i="5"/>
  <c r="I232" i="5" s="1" a="1"/>
  <c r="I232" i="5" s="1"/>
  <c r="K232" i="5" a="1"/>
  <c r="K232" i="5" s="1"/>
  <c r="C234" i="5" a="1"/>
  <c r="C234" i="5" s="1"/>
  <c r="G233" i="5" a="1"/>
  <c r="G233" i="5" s="1"/>
  <c r="H233" i="5"/>
  <c r="E233" i="5" a="1"/>
  <c r="E233" i="5" s="1"/>
  <c r="L233" i="5" s="1" a="1"/>
  <c r="L233" i="5" s="1"/>
  <c r="J233" i="5" a="1"/>
  <c r="J233" i="5" s="1"/>
  <c r="AB233" i="5" l="1"/>
  <c r="Z233" i="5"/>
  <c r="AD233" i="5"/>
  <c r="Y233" i="5"/>
  <c r="AA233" i="5"/>
  <c r="AC233" i="5"/>
  <c r="W232" i="5"/>
  <c r="U232" i="5"/>
  <c r="X232" i="5"/>
  <c r="V232" i="5"/>
  <c r="R232" i="5"/>
  <c r="T232" i="5"/>
  <c r="S232" i="5"/>
  <c r="Q232" i="5"/>
  <c r="O232" i="5"/>
  <c r="P232" i="5"/>
  <c r="N232" i="5" a="1"/>
  <c r="N232" i="5" s="1"/>
  <c r="M232" i="5" a="1"/>
  <c r="M232" i="5" s="1"/>
  <c r="K233" i="5" a="1"/>
  <c r="K233" i="5" s="1"/>
  <c r="F233" i="5"/>
  <c r="D233" i="5"/>
  <c r="I233" i="5" s="1" a="1"/>
  <c r="I233" i="5" s="1"/>
  <c r="C235" i="5" a="1"/>
  <c r="C235" i="5" s="1"/>
  <c r="G234" i="5" a="1"/>
  <c r="G234" i="5" s="1"/>
  <c r="H234" i="5"/>
  <c r="E234" i="5" a="1"/>
  <c r="E234" i="5" s="1"/>
  <c r="L234" i="5" s="1" a="1"/>
  <c r="L234" i="5" s="1"/>
  <c r="J234" i="5" a="1"/>
  <c r="J234" i="5" s="1"/>
  <c r="AB234" i="5" l="1"/>
  <c r="Y234" i="5"/>
  <c r="Z234" i="5"/>
  <c r="AA234" i="5"/>
  <c r="AC234" i="5"/>
  <c r="AD234" i="5"/>
  <c r="W233" i="5"/>
  <c r="U233" i="5"/>
  <c r="X233" i="5"/>
  <c r="V233" i="5"/>
  <c r="S233" i="5"/>
  <c r="Q233" i="5"/>
  <c r="R233" i="5"/>
  <c r="T233" i="5"/>
  <c r="O233" i="5"/>
  <c r="P233" i="5"/>
  <c r="N233" i="5" a="1"/>
  <c r="N233" i="5" s="1"/>
  <c r="M233" i="5" a="1"/>
  <c r="M233" i="5" s="1"/>
  <c r="C236" i="5" a="1"/>
  <c r="C236" i="5" s="1"/>
  <c r="G235" i="5" a="1"/>
  <c r="G235" i="5" s="1"/>
  <c r="H235" i="5"/>
  <c r="E235" i="5" a="1"/>
  <c r="E235" i="5" s="1"/>
  <c r="L235" i="5" s="1" a="1"/>
  <c r="L235" i="5" s="1"/>
  <c r="J235" i="5" a="1"/>
  <c r="J235" i="5" s="1"/>
  <c r="K234" i="5" a="1"/>
  <c r="K234" i="5" s="1"/>
  <c r="D234" i="5"/>
  <c r="I234" i="5" s="1" a="1"/>
  <c r="I234" i="5" s="1"/>
  <c r="F234" i="5"/>
  <c r="W234" i="5" l="1"/>
  <c r="U234" i="5"/>
  <c r="X234" i="5"/>
  <c r="V234" i="5"/>
  <c r="S234" i="5"/>
  <c r="Q234" i="5"/>
  <c r="R234" i="5"/>
  <c r="T234" i="5"/>
  <c r="O234" i="5"/>
  <c r="N234" i="5" a="1"/>
  <c r="N234" i="5" s="1"/>
  <c r="M234" i="5" a="1"/>
  <c r="M234" i="5" s="1"/>
  <c r="P234" i="5"/>
  <c r="Y235" i="5"/>
  <c r="AC235" i="5"/>
  <c r="AB235" i="5"/>
  <c r="Z235" i="5"/>
  <c r="AA235" i="5"/>
  <c r="AD235" i="5"/>
  <c r="K235" i="5" a="1"/>
  <c r="K235" i="5" s="1"/>
  <c r="F235" i="5"/>
  <c r="D235" i="5"/>
  <c r="I235" i="5" s="1" a="1"/>
  <c r="I235" i="5" s="1"/>
  <c r="C237" i="5" a="1"/>
  <c r="C237" i="5" s="1"/>
  <c r="G236" i="5" a="1"/>
  <c r="G236" i="5" s="1"/>
  <c r="H236" i="5"/>
  <c r="E236" i="5" a="1"/>
  <c r="E236" i="5" s="1"/>
  <c r="L236" i="5" s="1" a="1"/>
  <c r="L236" i="5" s="1"/>
  <c r="J236" i="5" a="1"/>
  <c r="J236" i="5" s="1"/>
  <c r="AB236" i="5" l="1"/>
  <c r="AA236" i="5"/>
  <c r="Y236" i="5"/>
  <c r="Z236" i="5"/>
  <c r="AC236" i="5"/>
  <c r="AD236" i="5"/>
  <c r="W235" i="5"/>
  <c r="U235" i="5"/>
  <c r="X235" i="5"/>
  <c r="V235" i="5"/>
  <c r="S235" i="5"/>
  <c r="Q235" i="5"/>
  <c r="R235" i="5"/>
  <c r="N235" i="5" a="1"/>
  <c r="N235" i="5" s="1"/>
  <c r="O235" i="5"/>
  <c r="T235" i="5"/>
  <c r="P235" i="5"/>
  <c r="M235" i="5" a="1"/>
  <c r="M235" i="5" s="1"/>
  <c r="K236" i="5" a="1"/>
  <c r="K236" i="5" s="1"/>
  <c r="F236" i="5"/>
  <c r="D236" i="5"/>
  <c r="I236" i="5" s="1" a="1"/>
  <c r="I236" i="5" s="1"/>
  <c r="C238" i="5" a="1"/>
  <c r="C238" i="5" s="1"/>
  <c r="E237" i="5" a="1"/>
  <c r="E237" i="5" s="1"/>
  <c r="L237" i="5" s="1" a="1"/>
  <c r="L237" i="5" s="1"/>
  <c r="G237" i="5" a="1"/>
  <c r="G237" i="5" s="1"/>
  <c r="H237" i="5"/>
  <c r="J237" i="5" a="1"/>
  <c r="J237" i="5" s="1"/>
  <c r="W236" i="5" l="1"/>
  <c r="X236" i="5"/>
  <c r="V236" i="5"/>
  <c r="S236" i="5"/>
  <c r="Q236" i="5"/>
  <c r="T236" i="5"/>
  <c r="U236" i="5"/>
  <c r="N236" i="5" a="1"/>
  <c r="N236" i="5" s="1"/>
  <c r="O236" i="5"/>
  <c r="R236" i="5"/>
  <c r="P236" i="5"/>
  <c r="M236" i="5" a="1"/>
  <c r="M236" i="5" s="1"/>
  <c r="AB237" i="5"/>
  <c r="Y237" i="5"/>
  <c r="Z237" i="5"/>
  <c r="AA237" i="5"/>
  <c r="AC237" i="5"/>
  <c r="AD237" i="5"/>
  <c r="K237" i="5" a="1"/>
  <c r="K237" i="5" s="1"/>
  <c r="D237" i="5"/>
  <c r="I237" i="5" s="1" a="1"/>
  <c r="I237" i="5" s="1"/>
  <c r="F237" i="5"/>
  <c r="C239" i="5" a="1"/>
  <c r="C239" i="5" s="1"/>
  <c r="E238" i="5" a="1"/>
  <c r="E238" i="5" s="1"/>
  <c r="L238" i="5" s="1" a="1"/>
  <c r="L238" i="5" s="1"/>
  <c r="G238" i="5" a="1"/>
  <c r="G238" i="5" s="1"/>
  <c r="H238" i="5"/>
  <c r="J238" i="5" a="1"/>
  <c r="J238" i="5" s="1"/>
  <c r="W237" i="5" l="1"/>
  <c r="U237" i="5"/>
  <c r="X237" i="5"/>
  <c r="S237" i="5"/>
  <c r="Q237" i="5"/>
  <c r="V237" i="5"/>
  <c r="R237" i="5"/>
  <c r="T237" i="5"/>
  <c r="N237" i="5" a="1"/>
  <c r="N237" i="5" s="1"/>
  <c r="O237" i="5"/>
  <c r="P237" i="5"/>
  <c r="M237" i="5" a="1"/>
  <c r="M237" i="5" s="1"/>
  <c r="Z238" i="5"/>
  <c r="AD238" i="5"/>
  <c r="AB238" i="5"/>
  <c r="Y238" i="5"/>
  <c r="AA238" i="5"/>
  <c r="AC238" i="5"/>
  <c r="K238" i="5" a="1"/>
  <c r="K238" i="5" s="1"/>
  <c r="F238" i="5"/>
  <c r="D238" i="5"/>
  <c r="I238" i="5" s="1" a="1"/>
  <c r="I238" i="5" s="1"/>
  <c r="C240" i="5" a="1"/>
  <c r="C240" i="5" s="1"/>
  <c r="H239" i="5"/>
  <c r="E239" i="5" a="1"/>
  <c r="E239" i="5" s="1"/>
  <c r="L239" i="5" s="1" a="1"/>
  <c r="L239" i="5" s="1"/>
  <c r="G239" i="5" a="1"/>
  <c r="G239" i="5" s="1"/>
  <c r="J239" i="5" a="1"/>
  <c r="J239" i="5" s="1"/>
  <c r="W238" i="5" l="1"/>
  <c r="U238" i="5"/>
  <c r="X238" i="5"/>
  <c r="V238" i="5"/>
  <c r="S238" i="5"/>
  <c r="Q238" i="5"/>
  <c r="R238" i="5"/>
  <c r="T238" i="5"/>
  <c r="N238" i="5" a="1"/>
  <c r="N238" i="5" s="1"/>
  <c r="O238" i="5"/>
  <c r="P238" i="5"/>
  <c r="M238" i="5" a="1"/>
  <c r="M238" i="5" s="1"/>
  <c r="AC239" i="5"/>
  <c r="AB239" i="5"/>
  <c r="Y239" i="5"/>
  <c r="Z239" i="5"/>
  <c r="AA239" i="5"/>
  <c r="AD239" i="5"/>
  <c r="K239" i="5" a="1"/>
  <c r="K239" i="5" s="1"/>
  <c r="D239" i="5"/>
  <c r="I239" i="5" s="1" a="1"/>
  <c r="I239" i="5" s="1"/>
  <c r="F239" i="5"/>
  <c r="C241" i="5" a="1"/>
  <c r="C241" i="5" s="1"/>
  <c r="H240" i="5"/>
  <c r="E240" i="5" a="1"/>
  <c r="E240" i="5" s="1"/>
  <c r="L240" i="5" s="1" a="1"/>
  <c r="L240" i="5" s="1"/>
  <c r="G240" i="5" a="1"/>
  <c r="G240" i="5" s="1"/>
  <c r="J240" i="5" a="1"/>
  <c r="J240" i="5" s="1"/>
  <c r="AB240" i="5" l="1"/>
  <c r="Z240" i="5"/>
  <c r="Y240" i="5"/>
  <c r="AA240" i="5"/>
  <c r="AC240" i="5"/>
  <c r="AD240" i="5"/>
  <c r="X239" i="5"/>
  <c r="V239" i="5"/>
  <c r="W239" i="5"/>
  <c r="U239" i="5"/>
  <c r="S239" i="5"/>
  <c r="Q239" i="5"/>
  <c r="R239" i="5"/>
  <c r="P239" i="5"/>
  <c r="N239" i="5" a="1"/>
  <c r="N239" i="5" s="1"/>
  <c r="O239" i="5"/>
  <c r="T239" i="5"/>
  <c r="M239" i="5" a="1"/>
  <c r="M239" i="5" s="1"/>
  <c r="K240" i="5" a="1"/>
  <c r="K240" i="5" s="1"/>
  <c r="F240" i="5"/>
  <c r="D240" i="5"/>
  <c r="I240" i="5" s="1" a="1"/>
  <c r="I240" i="5" s="1"/>
  <c r="C242" i="5" a="1"/>
  <c r="C242" i="5" s="1"/>
  <c r="H241" i="5"/>
  <c r="E241" i="5" a="1"/>
  <c r="E241" i="5" s="1"/>
  <c r="L241" i="5" s="1" a="1"/>
  <c r="L241" i="5" s="1"/>
  <c r="G241" i="5" a="1"/>
  <c r="G241" i="5" s="1"/>
  <c r="J241" i="5" a="1"/>
  <c r="J241" i="5" s="1"/>
  <c r="X240" i="5" l="1"/>
  <c r="V240" i="5"/>
  <c r="W240" i="5"/>
  <c r="U240" i="5"/>
  <c r="S240" i="5"/>
  <c r="Q240" i="5"/>
  <c r="T240" i="5"/>
  <c r="P240" i="5"/>
  <c r="N240" i="5" a="1"/>
  <c r="N240" i="5" s="1"/>
  <c r="O240" i="5"/>
  <c r="R240" i="5"/>
  <c r="M240" i="5" a="1"/>
  <c r="M240" i="5" s="1"/>
  <c r="AA241" i="5"/>
  <c r="AB241" i="5"/>
  <c r="Z241" i="5"/>
  <c r="AC241" i="5"/>
  <c r="AD241" i="5"/>
  <c r="Y241" i="5"/>
  <c r="K241" i="5" a="1"/>
  <c r="K241" i="5" s="1"/>
  <c r="F241" i="5"/>
  <c r="D241" i="5"/>
  <c r="I241" i="5" s="1" a="1"/>
  <c r="I241" i="5" s="1"/>
  <c r="C243" i="5" a="1"/>
  <c r="C243" i="5" s="1"/>
  <c r="H242" i="5"/>
  <c r="E242" i="5" a="1"/>
  <c r="E242" i="5" s="1"/>
  <c r="L242" i="5" s="1" a="1"/>
  <c r="L242" i="5" s="1"/>
  <c r="G242" i="5" a="1"/>
  <c r="G242" i="5" s="1"/>
  <c r="J242" i="5" a="1"/>
  <c r="J242" i="5" s="1"/>
  <c r="Y242" i="5" l="1"/>
  <c r="AD242" i="5"/>
  <c r="AB242" i="5"/>
  <c r="Z242" i="5"/>
  <c r="AA242" i="5"/>
  <c r="AC242" i="5"/>
  <c r="X241" i="5"/>
  <c r="V241" i="5"/>
  <c r="W241" i="5"/>
  <c r="U241" i="5"/>
  <c r="T241" i="5"/>
  <c r="S241" i="5"/>
  <c r="Q241" i="5"/>
  <c r="R241" i="5"/>
  <c r="P241" i="5"/>
  <c r="N241" i="5" a="1"/>
  <c r="N241" i="5" s="1"/>
  <c r="O241" i="5"/>
  <c r="M241" i="5" a="1"/>
  <c r="M241" i="5" s="1"/>
  <c r="K242" i="5" a="1"/>
  <c r="K242" i="5" s="1"/>
  <c r="F242" i="5"/>
  <c r="D242" i="5"/>
  <c r="I242" i="5" s="1" a="1"/>
  <c r="I242" i="5" s="1"/>
  <c r="C244" i="5" a="1"/>
  <c r="C244" i="5" s="1"/>
  <c r="E243" i="5" a="1"/>
  <c r="E243" i="5" s="1"/>
  <c r="L243" i="5" s="1" a="1"/>
  <c r="L243" i="5" s="1"/>
  <c r="H243" i="5"/>
  <c r="G243" i="5" a="1"/>
  <c r="G243" i="5" s="1"/>
  <c r="J243" i="5" a="1"/>
  <c r="J243" i="5" s="1"/>
  <c r="AB243" i="5" l="1"/>
  <c r="Y243" i="5"/>
  <c r="Z243" i="5"/>
  <c r="AA243" i="5"/>
  <c r="AC243" i="5"/>
  <c r="AD243" i="5"/>
  <c r="X242" i="5"/>
  <c r="V242" i="5"/>
  <c r="W242" i="5"/>
  <c r="U242" i="5"/>
  <c r="R242" i="5"/>
  <c r="T242" i="5"/>
  <c r="S242" i="5"/>
  <c r="Q242" i="5"/>
  <c r="P242" i="5"/>
  <c r="N242" i="5" a="1"/>
  <c r="N242" i="5" s="1"/>
  <c r="O242" i="5"/>
  <c r="M242" i="5" a="1"/>
  <c r="M242" i="5" s="1"/>
  <c r="K243" i="5" a="1"/>
  <c r="K243" i="5" s="1"/>
  <c r="D243" i="5"/>
  <c r="I243" i="5" s="1" a="1"/>
  <c r="I243" i="5" s="1"/>
  <c r="F243" i="5"/>
  <c r="C245" i="5" a="1"/>
  <c r="C245" i="5" s="1"/>
  <c r="H244" i="5"/>
  <c r="E244" i="5" a="1"/>
  <c r="E244" i="5" s="1"/>
  <c r="L244" i="5" s="1" a="1"/>
  <c r="L244" i="5" s="1"/>
  <c r="G244" i="5" a="1"/>
  <c r="G244" i="5" s="1"/>
  <c r="J244" i="5" a="1"/>
  <c r="J244" i="5" s="1"/>
  <c r="AB244" i="5" l="1"/>
  <c r="Y244" i="5"/>
  <c r="Z244" i="5"/>
  <c r="AA244" i="5"/>
  <c r="AC244" i="5"/>
  <c r="AD244" i="5"/>
  <c r="X243" i="5"/>
  <c r="V243" i="5"/>
  <c r="W243" i="5"/>
  <c r="U243" i="5"/>
  <c r="R243" i="5"/>
  <c r="T243" i="5"/>
  <c r="P243" i="5"/>
  <c r="S243" i="5"/>
  <c r="Q243" i="5"/>
  <c r="N243" i="5" a="1"/>
  <c r="N243" i="5" s="1"/>
  <c r="M243" i="5" a="1"/>
  <c r="M243" i="5" s="1"/>
  <c r="O243" i="5"/>
  <c r="K244" i="5" a="1"/>
  <c r="K244" i="5" s="1"/>
  <c r="F244" i="5"/>
  <c r="D244" i="5"/>
  <c r="I244" i="5" s="1" a="1"/>
  <c r="I244" i="5" s="1"/>
  <c r="C246" i="5" a="1"/>
  <c r="C246" i="5" s="1"/>
  <c r="G245" i="5" a="1"/>
  <c r="G245" i="5" s="1"/>
  <c r="H245" i="5"/>
  <c r="E245" i="5" a="1"/>
  <c r="E245" i="5" s="1"/>
  <c r="L245" i="5" s="1" a="1"/>
  <c r="L245" i="5" s="1"/>
  <c r="J245" i="5" a="1"/>
  <c r="J245" i="5" s="1"/>
  <c r="X244" i="5" l="1"/>
  <c r="V244" i="5"/>
  <c r="W244" i="5"/>
  <c r="R244" i="5"/>
  <c r="T244" i="5"/>
  <c r="S244" i="5"/>
  <c r="Q244" i="5"/>
  <c r="P244" i="5"/>
  <c r="N244" i="5" a="1"/>
  <c r="N244" i="5" s="1"/>
  <c r="U244" i="5"/>
  <c r="M244" i="5" a="1"/>
  <c r="M244" i="5" s="1"/>
  <c r="O244" i="5"/>
  <c r="AB245" i="5"/>
  <c r="Y245" i="5"/>
  <c r="Z245" i="5"/>
  <c r="AA245" i="5"/>
  <c r="AC245" i="5"/>
  <c r="AD245" i="5"/>
  <c r="C247" i="5" a="1"/>
  <c r="C247" i="5" s="1"/>
  <c r="G246" i="5" a="1"/>
  <c r="G246" i="5" s="1"/>
  <c r="H246" i="5"/>
  <c r="E246" i="5" a="1"/>
  <c r="E246" i="5" s="1"/>
  <c r="L246" i="5" s="1" a="1"/>
  <c r="L246" i="5" s="1"/>
  <c r="J246" i="5" a="1"/>
  <c r="J246" i="5" s="1"/>
  <c r="K245" i="5" a="1"/>
  <c r="K245" i="5" s="1"/>
  <c r="F245" i="5"/>
  <c r="D245" i="5"/>
  <c r="I245" i="5" s="1" a="1"/>
  <c r="I245" i="5" s="1"/>
  <c r="X245" i="5" l="1"/>
  <c r="V245" i="5"/>
  <c r="U245" i="5"/>
  <c r="W245" i="5"/>
  <c r="R245" i="5"/>
  <c r="T245" i="5"/>
  <c r="S245" i="5"/>
  <c r="Q245" i="5"/>
  <c r="P245" i="5"/>
  <c r="O245" i="5"/>
  <c r="M245" i="5" a="1"/>
  <c r="M245" i="5" s="1"/>
  <c r="N245" i="5" a="1"/>
  <c r="N245" i="5" s="1"/>
  <c r="Y246" i="5"/>
  <c r="AB246" i="5"/>
  <c r="Z246" i="5"/>
  <c r="AA246" i="5"/>
  <c r="AC246" i="5"/>
  <c r="AD246" i="5"/>
  <c r="D246" i="5"/>
  <c r="I246" i="5" s="1" a="1"/>
  <c r="I246" i="5" s="1"/>
  <c r="K246" i="5" a="1"/>
  <c r="K246" i="5" s="1"/>
  <c r="F246" i="5"/>
  <c r="C248" i="5" a="1"/>
  <c r="C248" i="5" s="1"/>
  <c r="G247" i="5" a="1"/>
  <c r="G247" i="5" s="1"/>
  <c r="H247" i="5"/>
  <c r="E247" i="5" a="1"/>
  <c r="E247" i="5" s="1"/>
  <c r="L247" i="5" s="1" a="1"/>
  <c r="L247" i="5" s="1"/>
  <c r="J247" i="5" a="1"/>
  <c r="J247" i="5" s="1"/>
  <c r="U246" i="5" l="1"/>
  <c r="X246" i="5"/>
  <c r="V246" i="5"/>
  <c r="W246" i="5"/>
  <c r="R246" i="5"/>
  <c r="T246" i="5"/>
  <c r="S246" i="5"/>
  <c r="Q246" i="5"/>
  <c r="P246" i="5"/>
  <c r="N246" i="5" a="1"/>
  <c r="N246" i="5" s="1"/>
  <c r="O246" i="5"/>
  <c r="M246" i="5" a="1"/>
  <c r="M246" i="5" s="1"/>
  <c r="AB247" i="5"/>
  <c r="Y247" i="5"/>
  <c r="Z247" i="5"/>
  <c r="AA247" i="5"/>
  <c r="AC247" i="5"/>
  <c r="AD247" i="5"/>
  <c r="D247" i="5"/>
  <c r="I247" i="5" s="1" a="1"/>
  <c r="I247" i="5" s="1"/>
  <c r="K247" i="5" a="1"/>
  <c r="K247" i="5" s="1"/>
  <c r="F247" i="5"/>
  <c r="C249" i="5" a="1"/>
  <c r="C249" i="5" s="1"/>
  <c r="G248" i="5" a="1"/>
  <c r="G248" i="5" s="1"/>
  <c r="H248" i="5"/>
  <c r="E248" i="5" a="1"/>
  <c r="E248" i="5" s="1"/>
  <c r="L248" i="5" s="1" a="1"/>
  <c r="L248" i="5" s="1"/>
  <c r="J248" i="5" a="1"/>
  <c r="J248" i="5" s="1"/>
  <c r="AB248" i="5" l="1"/>
  <c r="Z248" i="5"/>
  <c r="AA248" i="5"/>
  <c r="AC248" i="5"/>
  <c r="AD248" i="5"/>
  <c r="Y248" i="5"/>
  <c r="W247" i="5"/>
  <c r="U247" i="5"/>
  <c r="X247" i="5"/>
  <c r="V247" i="5"/>
  <c r="R247" i="5"/>
  <c r="T247" i="5"/>
  <c r="S247" i="5"/>
  <c r="P247" i="5"/>
  <c r="Q247" i="5"/>
  <c r="O247" i="5"/>
  <c r="M247" i="5" a="1"/>
  <c r="M247" i="5" s="1"/>
  <c r="N247" i="5" a="1"/>
  <c r="N247" i="5" s="1"/>
  <c r="F248" i="5"/>
  <c r="D248" i="5"/>
  <c r="I248" i="5" s="1" a="1"/>
  <c r="I248" i="5" s="1"/>
  <c r="K248" i="5" a="1"/>
  <c r="K248" i="5" s="1"/>
  <c r="C250" i="5" a="1"/>
  <c r="C250" i="5" s="1"/>
  <c r="G249" i="5" a="1"/>
  <c r="G249" i="5" s="1"/>
  <c r="H249" i="5"/>
  <c r="E249" i="5" a="1"/>
  <c r="E249" i="5" s="1"/>
  <c r="L249" i="5" s="1" a="1"/>
  <c r="L249" i="5" s="1"/>
  <c r="J249" i="5" a="1"/>
  <c r="J249" i="5" s="1"/>
  <c r="W248" i="5" l="1"/>
  <c r="U248" i="5"/>
  <c r="X248" i="5"/>
  <c r="V248" i="5"/>
  <c r="R248" i="5"/>
  <c r="T248" i="5"/>
  <c r="S248" i="5"/>
  <c r="Q248" i="5"/>
  <c r="O248" i="5"/>
  <c r="P248" i="5"/>
  <c r="N248" i="5" a="1"/>
  <c r="N248" i="5" s="1"/>
  <c r="M248" i="5" a="1"/>
  <c r="M248" i="5" s="1"/>
  <c r="AB249" i="5"/>
  <c r="Y249" i="5"/>
  <c r="Z249" i="5"/>
  <c r="AA249" i="5"/>
  <c r="AC249" i="5"/>
  <c r="AD249" i="5"/>
  <c r="K249" i="5" a="1"/>
  <c r="K249" i="5" s="1"/>
  <c r="F249" i="5"/>
  <c r="D249" i="5"/>
  <c r="I249" i="5" s="1" a="1"/>
  <c r="I249" i="5" s="1"/>
  <c r="C251" i="5" a="1"/>
  <c r="C251" i="5" s="1"/>
  <c r="G250" i="5" a="1"/>
  <c r="G250" i="5" s="1"/>
  <c r="H250" i="5"/>
  <c r="E250" i="5" a="1"/>
  <c r="E250" i="5" s="1"/>
  <c r="L250" i="5" s="1" a="1"/>
  <c r="L250" i="5" s="1"/>
  <c r="J250" i="5" a="1"/>
  <c r="J250" i="5" s="1"/>
  <c r="AB250" i="5" l="1"/>
  <c r="Y250" i="5"/>
  <c r="Z250" i="5"/>
  <c r="AA250" i="5"/>
  <c r="AC250" i="5"/>
  <c r="AD250" i="5"/>
  <c r="W249" i="5"/>
  <c r="U249" i="5"/>
  <c r="X249" i="5"/>
  <c r="V249" i="5"/>
  <c r="S249" i="5"/>
  <c r="Q249" i="5"/>
  <c r="R249" i="5"/>
  <c r="T249" i="5"/>
  <c r="N249" i="5" a="1"/>
  <c r="N249" i="5" s="1"/>
  <c r="O249" i="5"/>
  <c r="P249" i="5"/>
  <c r="M249" i="5" a="1"/>
  <c r="M249" i="5" s="1"/>
  <c r="C252" i="5" a="1"/>
  <c r="C252" i="5" s="1"/>
  <c r="G251" i="5" a="1"/>
  <c r="G251" i="5" s="1"/>
  <c r="H251" i="5"/>
  <c r="E251" i="5" a="1"/>
  <c r="E251" i="5" s="1"/>
  <c r="L251" i="5" s="1" a="1"/>
  <c r="L251" i="5" s="1"/>
  <c r="J251" i="5" a="1"/>
  <c r="J251" i="5" s="1"/>
  <c r="K250" i="5" a="1"/>
  <c r="K250" i="5" s="1"/>
  <c r="D250" i="5"/>
  <c r="I250" i="5" s="1" a="1"/>
  <c r="I250" i="5" s="1"/>
  <c r="F250" i="5"/>
  <c r="W250" i="5" l="1"/>
  <c r="U250" i="5"/>
  <c r="X250" i="5"/>
  <c r="V250" i="5"/>
  <c r="S250" i="5"/>
  <c r="Q250" i="5"/>
  <c r="R250" i="5"/>
  <c r="T250" i="5"/>
  <c r="N250" i="5" a="1"/>
  <c r="N250" i="5" s="1"/>
  <c r="O250" i="5"/>
  <c r="P250" i="5"/>
  <c r="M250" i="5" a="1"/>
  <c r="M250" i="5" s="1"/>
  <c r="AB251" i="5"/>
  <c r="AA251" i="5"/>
  <c r="AC251" i="5"/>
  <c r="AD251" i="5"/>
  <c r="Y251" i="5"/>
  <c r="Z251" i="5"/>
  <c r="K251" i="5" a="1"/>
  <c r="K251" i="5" s="1"/>
  <c r="F251" i="5"/>
  <c r="D251" i="5"/>
  <c r="I251" i="5" s="1" a="1"/>
  <c r="I251" i="5" s="1"/>
  <c r="C253" i="5" a="1"/>
  <c r="C253" i="5" s="1"/>
  <c r="G252" i="5" a="1"/>
  <c r="G252" i="5" s="1"/>
  <c r="H252" i="5"/>
  <c r="E252" i="5" a="1"/>
  <c r="E252" i="5" s="1"/>
  <c r="L252" i="5" s="1" a="1"/>
  <c r="L252" i="5" s="1"/>
  <c r="J252" i="5" a="1"/>
  <c r="J252" i="5" s="1"/>
  <c r="W251" i="5" l="1"/>
  <c r="U251" i="5"/>
  <c r="X251" i="5"/>
  <c r="V251" i="5"/>
  <c r="S251" i="5"/>
  <c r="Q251" i="5"/>
  <c r="R251" i="5"/>
  <c r="N251" i="5" a="1"/>
  <c r="N251" i="5" s="1"/>
  <c r="O251" i="5"/>
  <c r="T251" i="5"/>
  <c r="P251" i="5"/>
  <c r="M251" i="5" a="1"/>
  <c r="M251" i="5" s="1"/>
  <c r="AB252" i="5"/>
  <c r="Y252" i="5"/>
  <c r="Z252" i="5"/>
  <c r="AA252" i="5"/>
  <c r="AC252" i="5"/>
  <c r="AD252" i="5"/>
  <c r="C254" i="5" a="1"/>
  <c r="C254" i="5" s="1"/>
  <c r="E253" i="5" a="1"/>
  <c r="E253" i="5" s="1"/>
  <c r="L253" i="5" s="1" a="1"/>
  <c r="L253" i="5" s="1"/>
  <c r="G253" i="5" a="1"/>
  <c r="G253" i="5" s="1"/>
  <c r="H253" i="5"/>
  <c r="J253" i="5" a="1"/>
  <c r="J253" i="5" s="1"/>
  <c r="K252" i="5" a="1"/>
  <c r="K252" i="5" s="1"/>
  <c r="F252" i="5"/>
  <c r="D252" i="5"/>
  <c r="I252" i="5" s="1" a="1"/>
  <c r="I252" i="5" s="1"/>
  <c r="W252" i="5" l="1"/>
  <c r="X252" i="5"/>
  <c r="V252" i="5"/>
  <c r="S252" i="5"/>
  <c r="Q252" i="5"/>
  <c r="T252" i="5"/>
  <c r="U252" i="5"/>
  <c r="N252" i="5" a="1"/>
  <c r="N252" i="5" s="1"/>
  <c r="O252" i="5"/>
  <c r="R252" i="5"/>
  <c r="P252" i="5"/>
  <c r="M252" i="5" a="1"/>
  <c r="M252" i="5" s="1"/>
  <c r="AB253" i="5"/>
  <c r="Y253" i="5"/>
  <c r="Z253" i="5"/>
  <c r="AA253" i="5"/>
  <c r="AC253" i="5"/>
  <c r="AD253" i="5"/>
  <c r="K253" i="5" a="1"/>
  <c r="K253" i="5" s="1"/>
  <c r="D253" i="5"/>
  <c r="I253" i="5" s="1" a="1"/>
  <c r="I253" i="5" s="1"/>
  <c r="F253" i="5"/>
  <c r="C255" i="5" a="1"/>
  <c r="C255" i="5" s="1"/>
  <c r="E254" i="5" a="1"/>
  <c r="E254" i="5" s="1"/>
  <c r="L254" i="5" s="1" a="1"/>
  <c r="L254" i="5" s="1"/>
  <c r="G254" i="5" a="1"/>
  <c r="G254" i="5" s="1"/>
  <c r="H254" i="5"/>
  <c r="J254" i="5" a="1"/>
  <c r="J254" i="5" s="1"/>
  <c r="AB254" i="5" l="1"/>
  <c r="AC254" i="5"/>
  <c r="AD254" i="5"/>
  <c r="Y254" i="5"/>
  <c r="Z254" i="5"/>
  <c r="AA254" i="5"/>
  <c r="W253" i="5"/>
  <c r="U253" i="5"/>
  <c r="X253" i="5"/>
  <c r="S253" i="5"/>
  <c r="Q253" i="5"/>
  <c r="V253" i="5"/>
  <c r="R253" i="5"/>
  <c r="T253" i="5"/>
  <c r="N253" i="5" a="1"/>
  <c r="N253" i="5" s="1"/>
  <c r="O253" i="5"/>
  <c r="P253" i="5"/>
  <c r="M253" i="5" a="1"/>
  <c r="M253" i="5" s="1"/>
  <c r="K254" i="5" a="1"/>
  <c r="K254" i="5" s="1"/>
  <c r="F254" i="5"/>
  <c r="D254" i="5"/>
  <c r="I254" i="5" s="1" a="1"/>
  <c r="I254" i="5" s="1"/>
  <c r="C256" i="5" a="1"/>
  <c r="C256" i="5" s="1"/>
  <c r="H255" i="5"/>
  <c r="E255" i="5" a="1"/>
  <c r="E255" i="5" s="1"/>
  <c r="L255" i="5" s="1" a="1"/>
  <c r="L255" i="5" s="1"/>
  <c r="G255" i="5" a="1"/>
  <c r="G255" i="5" s="1"/>
  <c r="J255" i="5" a="1"/>
  <c r="J255" i="5" s="1"/>
  <c r="AB255" i="5" l="1"/>
  <c r="Y255" i="5"/>
  <c r="Z255" i="5"/>
  <c r="AA255" i="5"/>
  <c r="AC255" i="5"/>
  <c r="AD255" i="5"/>
  <c r="W254" i="5"/>
  <c r="U254" i="5"/>
  <c r="X254" i="5"/>
  <c r="V254" i="5"/>
  <c r="S254" i="5"/>
  <c r="Q254" i="5"/>
  <c r="R254" i="5"/>
  <c r="T254" i="5"/>
  <c r="N254" i="5" a="1"/>
  <c r="N254" i="5" s="1"/>
  <c r="O254" i="5"/>
  <c r="P254" i="5"/>
  <c r="M254" i="5" a="1"/>
  <c r="M254" i="5" s="1"/>
  <c r="K255" i="5" a="1"/>
  <c r="K255" i="5" s="1"/>
  <c r="D255" i="5"/>
  <c r="I255" i="5" s="1" a="1"/>
  <c r="I255" i="5" s="1"/>
  <c r="F255" i="5"/>
  <c r="C257" i="5" a="1"/>
  <c r="C257" i="5" s="1"/>
  <c r="H256" i="5"/>
  <c r="E256" i="5" a="1"/>
  <c r="E256" i="5" s="1"/>
  <c r="L256" i="5" s="1" a="1"/>
  <c r="L256" i="5" s="1"/>
  <c r="G256" i="5" a="1"/>
  <c r="G256" i="5" s="1"/>
  <c r="J256" i="5" a="1"/>
  <c r="J256" i="5" s="1"/>
  <c r="AB256" i="5" l="1"/>
  <c r="Y256" i="5"/>
  <c r="Z256" i="5"/>
  <c r="AA256" i="5"/>
  <c r="AC256" i="5"/>
  <c r="AD256" i="5"/>
  <c r="X255" i="5"/>
  <c r="V255" i="5"/>
  <c r="W255" i="5"/>
  <c r="U255" i="5"/>
  <c r="S255" i="5"/>
  <c r="Q255" i="5"/>
  <c r="R255" i="5"/>
  <c r="P255" i="5"/>
  <c r="O255" i="5"/>
  <c r="N255" i="5" a="1"/>
  <c r="N255" i="5" s="1"/>
  <c r="M255" i="5" a="1"/>
  <c r="M255" i="5" s="1"/>
  <c r="T255" i="5"/>
  <c r="K256" i="5" a="1"/>
  <c r="K256" i="5" s="1"/>
  <c r="F256" i="5"/>
  <c r="D256" i="5"/>
  <c r="I256" i="5" s="1" a="1"/>
  <c r="I256" i="5" s="1"/>
  <c r="C258" i="5" a="1"/>
  <c r="C258" i="5" s="1"/>
  <c r="H257" i="5"/>
  <c r="E257" i="5" a="1"/>
  <c r="E257" i="5" s="1"/>
  <c r="L257" i="5" s="1" a="1"/>
  <c r="L257" i="5" s="1"/>
  <c r="G257" i="5" a="1"/>
  <c r="G257" i="5" s="1"/>
  <c r="J257" i="5" a="1"/>
  <c r="J257" i="5" s="1"/>
  <c r="AB257" i="5" l="1"/>
  <c r="AD257" i="5"/>
  <c r="Y257" i="5"/>
  <c r="Z257" i="5"/>
  <c r="AA257" i="5"/>
  <c r="AC257" i="5"/>
  <c r="X256" i="5"/>
  <c r="V256" i="5"/>
  <c r="W256" i="5"/>
  <c r="U256" i="5"/>
  <c r="S256" i="5"/>
  <c r="Q256" i="5"/>
  <c r="T256" i="5"/>
  <c r="R256" i="5"/>
  <c r="P256" i="5"/>
  <c r="O256" i="5"/>
  <c r="N256" i="5" a="1"/>
  <c r="N256" i="5" s="1"/>
  <c r="M256" i="5" a="1"/>
  <c r="M256" i="5" s="1"/>
  <c r="C259" i="5" a="1"/>
  <c r="C259" i="5" s="1"/>
  <c r="H258" i="5"/>
  <c r="E258" i="5" a="1"/>
  <c r="E258" i="5" s="1"/>
  <c r="L258" i="5" s="1" a="1"/>
  <c r="L258" i="5" s="1"/>
  <c r="G258" i="5" a="1"/>
  <c r="G258" i="5" s="1"/>
  <c r="J258" i="5" a="1"/>
  <c r="J258" i="5" s="1"/>
  <c r="K257" i="5" a="1"/>
  <c r="K257" i="5" s="1"/>
  <c r="F257" i="5"/>
  <c r="D257" i="5"/>
  <c r="I257" i="5" s="1" a="1"/>
  <c r="I257" i="5" s="1"/>
  <c r="X257" i="5" l="1"/>
  <c r="V257" i="5"/>
  <c r="W257" i="5"/>
  <c r="U257" i="5"/>
  <c r="T257" i="5"/>
  <c r="S257" i="5"/>
  <c r="Q257" i="5"/>
  <c r="R257" i="5"/>
  <c r="P257" i="5"/>
  <c r="O257" i="5"/>
  <c r="N257" i="5" a="1"/>
  <c r="N257" i="5" s="1"/>
  <c r="M257" i="5" a="1"/>
  <c r="M257" i="5" s="1"/>
  <c r="AB258" i="5"/>
  <c r="Y258" i="5"/>
  <c r="Z258" i="5"/>
  <c r="AA258" i="5"/>
  <c r="AC258" i="5"/>
  <c r="AD258" i="5"/>
  <c r="K258" i="5" a="1"/>
  <c r="K258" i="5" s="1"/>
  <c r="F258" i="5"/>
  <c r="D258" i="5"/>
  <c r="I258" i="5" s="1" a="1"/>
  <c r="I258" i="5" s="1"/>
  <c r="C260" i="5" a="1"/>
  <c r="C260" i="5" s="1"/>
  <c r="H259" i="5"/>
  <c r="G259" i="5" a="1"/>
  <c r="G259" i="5" s="1"/>
  <c r="E259" i="5" a="1"/>
  <c r="E259" i="5" s="1"/>
  <c r="L259" i="5" s="1" a="1"/>
  <c r="L259" i="5" s="1"/>
  <c r="J259" i="5" a="1"/>
  <c r="J259" i="5" s="1"/>
  <c r="AB259" i="5" l="1"/>
  <c r="Y259" i="5"/>
  <c r="Z259" i="5"/>
  <c r="AA259" i="5"/>
  <c r="AC259" i="5"/>
  <c r="AD259" i="5"/>
  <c r="X258" i="5"/>
  <c r="V258" i="5"/>
  <c r="W258" i="5"/>
  <c r="U258" i="5"/>
  <c r="R258" i="5"/>
  <c r="T258" i="5"/>
  <c r="S258" i="5"/>
  <c r="Q258" i="5"/>
  <c r="P258" i="5"/>
  <c r="O258" i="5"/>
  <c r="N258" i="5" a="1"/>
  <c r="N258" i="5" s="1"/>
  <c r="M258" i="5" a="1"/>
  <c r="M258" i="5" s="1"/>
  <c r="C261" i="5" a="1"/>
  <c r="C261" i="5" s="1"/>
  <c r="H260" i="5"/>
  <c r="E260" i="5" a="1"/>
  <c r="E260" i="5" s="1"/>
  <c r="L260" i="5" s="1" a="1"/>
  <c r="L260" i="5" s="1"/>
  <c r="G260" i="5" a="1"/>
  <c r="G260" i="5" s="1"/>
  <c r="J260" i="5" a="1"/>
  <c r="J260" i="5" s="1"/>
  <c r="K259" i="5" a="1"/>
  <c r="K259" i="5" s="1"/>
  <c r="D259" i="5"/>
  <c r="I259" i="5" s="1" a="1"/>
  <c r="I259" i="5" s="1"/>
  <c r="F259" i="5"/>
  <c r="X259" i="5" l="1"/>
  <c r="V259" i="5"/>
  <c r="W259" i="5"/>
  <c r="U259" i="5"/>
  <c r="R259" i="5"/>
  <c r="T259" i="5"/>
  <c r="P259" i="5"/>
  <c r="S259" i="5"/>
  <c r="O259" i="5"/>
  <c r="M259" i="5" a="1"/>
  <c r="M259" i="5" s="1"/>
  <c r="Q259" i="5"/>
  <c r="N259" i="5" a="1"/>
  <c r="N259" i="5" s="1"/>
  <c r="AB260" i="5"/>
  <c r="Y260" i="5"/>
  <c r="Z260" i="5"/>
  <c r="AA260" i="5"/>
  <c r="AC260" i="5"/>
  <c r="AD260" i="5"/>
  <c r="K260" i="5" a="1"/>
  <c r="K260" i="5" s="1"/>
  <c r="F260" i="5"/>
  <c r="D260" i="5"/>
  <c r="I260" i="5" s="1" a="1"/>
  <c r="I260" i="5" s="1"/>
  <c r="C262" i="5" a="1"/>
  <c r="C262" i="5" s="1"/>
  <c r="G261" i="5" a="1"/>
  <c r="G261" i="5" s="1"/>
  <c r="H261" i="5"/>
  <c r="E261" i="5" a="1"/>
  <c r="E261" i="5" s="1"/>
  <c r="L261" i="5" s="1" a="1"/>
  <c r="L261" i="5" s="1"/>
  <c r="J261" i="5" a="1"/>
  <c r="J261" i="5" s="1"/>
  <c r="AB261" i="5" l="1"/>
  <c r="Y261" i="5"/>
  <c r="Z261" i="5"/>
  <c r="AA261" i="5"/>
  <c r="AC261" i="5"/>
  <c r="AD261" i="5"/>
  <c r="X260" i="5"/>
  <c r="V260" i="5"/>
  <c r="W260" i="5"/>
  <c r="U260" i="5"/>
  <c r="R260" i="5"/>
  <c r="T260" i="5"/>
  <c r="S260" i="5"/>
  <c r="Q260" i="5"/>
  <c r="P260" i="5"/>
  <c r="O260" i="5"/>
  <c r="M260" i="5" a="1"/>
  <c r="M260" i="5" s="1"/>
  <c r="N260" i="5" a="1"/>
  <c r="N260" i="5" s="1"/>
  <c r="C263" i="5" a="1"/>
  <c r="C263" i="5" s="1"/>
  <c r="G262" i="5" a="1"/>
  <c r="G262" i="5" s="1"/>
  <c r="H262" i="5"/>
  <c r="E262" i="5" a="1"/>
  <c r="E262" i="5" s="1"/>
  <c r="L262" i="5" s="1" a="1"/>
  <c r="L262" i="5" s="1"/>
  <c r="J262" i="5" a="1"/>
  <c r="J262" i="5" s="1"/>
  <c r="K261" i="5" a="1"/>
  <c r="K261" i="5" s="1"/>
  <c r="F261" i="5"/>
  <c r="D261" i="5"/>
  <c r="I261" i="5" s="1" a="1"/>
  <c r="I261" i="5" s="1"/>
  <c r="X261" i="5" l="1"/>
  <c r="V261" i="5"/>
  <c r="U261" i="5"/>
  <c r="W261" i="5"/>
  <c r="R261" i="5"/>
  <c r="T261" i="5"/>
  <c r="S261" i="5"/>
  <c r="Q261" i="5"/>
  <c r="P261" i="5"/>
  <c r="O261" i="5"/>
  <c r="M261" i="5" a="1"/>
  <c r="M261" i="5" s="1"/>
  <c r="N261" i="5" a="1"/>
  <c r="N261" i="5" s="1"/>
  <c r="Y262" i="5"/>
  <c r="Z262" i="5"/>
  <c r="AB262" i="5"/>
  <c r="AA262" i="5"/>
  <c r="AC262" i="5"/>
  <c r="AD262" i="5"/>
  <c r="D262" i="5"/>
  <c r="I262" i="5" s="1" a="1"/>
  <c r="I262" i="5" s="1"/>
  <c r="K262" i="5" a="1"/>
  <c r="K262" i="5" s="1"/>
  <c r="F262" i="5"/>
  <c r="C264" i="5" a="1"/>
  <c r="C264" i="5" s="1"/>
  <c r="G263" i="5" a="1"/>
  <c r="G263" i="5" s="1"/>
  <c r="H263" i="5"/>
  <c r="E263" i="5" a="1"/>
  <c r="E263" i="5" s="1"/>
  <c r="L263" i="5" s="1" a="1"/>
  <c r="L263" i="5" s="1"/>
  <c r="J263" i="5" a="1"/>
  <c r="J263" i="5" s="1"/>
  <c r="U262" i="5" l="1"/>
  <c r="X262" i="5"/>
  <c r="V262" i="5"/>
  <c r="W262" i="5"/>
  <c r="R262" i="5"/>
  <c r="T262" i="5"/>
  <c r="S262" i="5"/>
  <c r="Q262" i="5"/>
  <c r="P262" i="5"/>
  <c r="O262" i="5"/>
  <c r="M262" i="5" a="1"/>
  <c r="M262" i="5" s="1"/>
  <c r="N262" i="5" a="1"/>
  <c r="N262" i="5" s="1"/>
  <c r="AB263" i="5"/>
  <c r="Y263" i="5"/>
  <c r="Z263" i="5"/>
  <c r="AA263" i="5"/>
  <c r="AC263" i="5"/>
  <c r="AD263" i="5"/>
  <c r="D263" i="5"/>
  <c r="I263" i="5" s="1" a="1"/>
  <c r="I263" i="5" s="1"/>
  <c r="K263" i="5" a="1"/>
  <c r="K263" i="5" s="1"/>
  <c r="F263" i="5"/>
  <c r="C265" i="5" a="1"/>
  <c r="C265" i="5" s="1"/>
  <c r="G264" i="5" a="1"/>
  <c r="G264" i="5" s="1"/>
  <c r="H264" i="5"/>
  <c r="E264" i="5" a="1"/>
  <c r="E264" i="5" s="1"/>
  <c r="L264" i="5" s="1" a="1"/>
  <c r="L264" i="5" s="1"/>
  <c r="J264" i="5" a="1"/>
  <c r="J264" i="5" s="1"/>
  <c r="W263" i="5" l="1"/>
  <c r="U263" i="5"/>
  <c r="X263" i="5"/>
  <c r="V263" i="5"/>
  <c r="R263" i="5"/>
  <c r="T263" i="5"/>
  <c r="N263" i="5" a="1"/>
  <c r="N263" i="5" s="1"/>
  <c r="S263" i="5"/>
  <c r="P263" i="5"/>
  <c r="Q263" i="5"/>
  <c r="O263" i="5"/>
  <c r="M263" i="5" a="1"/>
  <c r="M263" i="5" s="1"/>
  <c r="AB264" i="5"/>
  <c r="Z264" i="5"/>
  <c r="AA264" i="5"/>
  <c r="AC264" i="5"/>
  <c r="AD264" i="5"/>
  <c r="Y264" i="5"/>
  <c r="F264" i="5"/>
  <c r="D264" i="5"/>
  <c r="I264" i="5" s="1" a="1"/>
  <c r="I264" i="5" s="1"/>
  <c r="K264" i="5" a="1"/>
  <c r="K264" i="5" s="1"/>
  <c r="C266" i="5" a="1"/>
  <c r="C266" i="5" s="1"/>
  <c r="G265" i="5" a="1"/>
  <c r="G265" i="5" s="1"/>
  <c r="H265" i="5"/>
  <c r="E265" i="5" a="1"/>
  <c r="E265" i="5" s="1"/>
  <c r="L265" i="5" s="1" a="1"/>
  <c r="L265" i="5" s="1"/>
  <c r="J265" i="5" a="1"/>
  <c r="J265" i="5" s="1"/>
  <c r="AB265" i="5" l="1"/>
  <c r="Y265" i="5"/>
  <c r="Z265" i="5"/>
  <c r="AA265" i="5"/>
  <c r="AC265" i="5"/>
  <c r="AD265" i="5"/>
  <c r="W264" i="5"/>
  <c r="U264" i="5"/>
  <c r="X264" i="5"/>
  <c r="V264" i="5"/>
  <c r="R264" i="5"/>
  <c r="T264" i="5"/>
  <c r="S264" i="5"/>
  <c r="Q264" i="5"/>
  <c r="O264" i="5"/>
  <c r="N264" i="5" a="1"/>
  <c r="N264" i="5" s="1"/>
  <c r="P264" i="5"/>
  <c r="M264" i="5" a="1"/>
  <c r="M264" i="5" s="1"/>
  <c r="K265" i="5" a="1"/>
  <c r="K265" i="5" s="1"/>
  <c r="F265" i="5"/>
  <c r="D265" i="5"/>
  <c r="I265" i="5" s="1" a="1"/>
  <c r="I265" i="5" s="1"/>
  <c r="C267" i="5" a="1"/>
  <c r="C267" i="5" s="1"/>
  <c r="G266" i="5" a="1"/>
  <c r="G266" i="5" s="1"/>
  <c r="H266" i="5"/>
  <c r="E266" i="5" a="1"/>
  <c r="E266" i="5" s="1"/>
  <c r="L266" i="5" s="1" a="1"/>
  <c r="L266" i="5" s="1"/>
  <c r="J266" i="5" a="1"/>
  <c r="J266" i="5" s="1"/>
  <c r="AB266" i="5" l="1"/>
  <c r="Y266" i="5"/>
  <c r="Z266" i="5"/>
  <c r="AA266" i="5"/>
  <c r="AC266" i="5"/>
  <c r="AD266" i="5"/>
  <c r="W265" i="5"/>
  <c r="U265" i="5"/>
  <c r="X265" i="5"/>
  <c r="V265" i="5"/>
  <c r="S265" i="5"/>
  <c r="Q265" i="5"/>
  <c r="R265" i="5"/>
  <c r="T265" i="5"/>
  <c r="O265" i="5"/>
  <c r="N265" i="5" a="1"/>
  <c r="N265" i="5" s="1"/>
  <c r="P265" i="5"/>
  <c r="M265" i="5" a="1"/>
  <c r="M265" i="5" s="1"/>
  <c r="K266" i="5" a="1"/>
  <c r="K266" i="5" s="1"/>
  <c r="D266" i="5"/>
  <c r="I266" i="5" s="1" a="1"/>
  <c r="I266" i="5" s="1"/>
  <c r="F266" i="5"/>
  <c r="C268" i="5" a="1"/>
  <c r="C268" i="5" s="1"/>
  <c r="G267" i="5" a="1"/>
  <c r="G267" i="5" s="1"/>
  <c r="H267" i="5"/>
  <c r="E267" i="5" a="1"/>
  <c r="E267" i="5" s="1"/>
  <c r="L267" i="5" s="1" a="1"/>
  <c r="L267" i="5" s="1"/>
  <c r="J267" i="5" a="1"/>
  <c r="J267" i="5" s="1"/>
  <c r="W266" i="5" l="1"/>
  <c r="U266" i="5"/>
  <c r="X266" i="5"/>
  <c r="V266" i="5"/>
  <c r="S266" i="5"/>
  <c r="Q266" i="5"/>
  <c r="R266" i="5"/>
  <c r="T266" i="5"/>
  <c r="O266" i="5"/>
  <c r="N266" i="5" a="1"/>
  <c r="N266" i="5" s="1"/>
  <c r="P266" i="5"/>
  <c r="M266" i="5" a="1"/>
  <c r="M266" i="5" s="1"/>
  <c r="AB267" i="5"/>
  <c r="AA267" i="5"/>
  <c r="AC267" i="5"/>
  <c r="AD267" i="5"/>
  <c r="Y267" i="5"/>
  <c r="Z267" i="5"/>
  <c r="K267" i="5" a="1"/>
  <c r="K267" i="5" s="1"/>
  <c r="F267" i="5"/>
  <c r="D267" i="5"/>
  <c r="I267" i="5" s="1" a="1"/>
  <c r="I267" i="5" s="1"/>
  <c r="C269" i="5" a="1"/>
  <c r="C269" i="5" s="1"/>
  <c r="G268" i="5" a="1"/>
  <c r="G268" i="5" s="1"/>
  <c r="H268" i="5"/>
  <c r="E268" i="5" a="1"/>
  <c r="E268" i="5" s="1"/>
  <c r="L268" i="5" s="1" a="1"/>
  <c r="L268" i="5" s="1"/>
  <c r="J268" i="5" a="1"/>
  <c r="J268" i="5" s="1"/>
  <c r="W267" i="5" l="1"/>
  <c r="U267" i="5"/>
  <c r="X267" i="5"/>
  <c r="V267" i="5"/>
  <c r="S267" i="5"/>
  <c r="Q267" i="5"/>
  <c r="R267" i="5"/>
  <c r="O267" i="5"/>
  <c r="N267" i="5" a="1"/>
  <c r="N267" i="5" s="1"/>
  <c r="P267" i="5"/>
  <c r="M267" i="5" a="1"/>
  <c r="M267" i="5" s="1"/>
  <c r="T267" i="5"/>
  <c r="AB268" i="5"/>
  <c r="Y268" i="5"/>
  <c r="Z268" i="5"/>
  <c r="AA268" i="5"/>
  <c r="AC268" i="5"/>
  <c r="AD268" i="5"/>
  <c r="K268" i="5" a="1"/>
  <c r="K268" i="5" s="1"/>
  <c r="F268" i="5"/>
  <c r="D268" i="5"/>
  <c r="I268" i="5" s="1" a="1"/>
  <c r="I268" i="5" s="1"/>
  <c r="C270" i="5" a="1"/>
  <c r="C270" i="5" s="1"/>
  <c r="E269" i="5" a="1"/>
  <c r="E269" i="5" s="1"/>
  <c r="G269" i="5" a="1"/>
  <c r="G269" i="5" s="1"/>
  <c r="H269" i="5"/>
  <c r="J269" i="5" a="1"/>
  <c r="J269" i="5" s="1"/>
  <c r="AB269" i="5" l="1"/>
  <c r="Y269" i="5"/>
  <c r="Z269" i="5"/>
  <c r="AA269" i="5"/>
  <c r="AC269" i="5"/>
  <c r="AD269" i="5"/>
  <c r="L269" i="5" a="1"/>
  <c r="L269" i="5" s="1"/>
  <c r="W268" i="5"/>
  <c r="X268" i="5"/>
  <c r="V268" i="5"/>
  <c r="U268" i="5"/>
  <c r="S268" i="5"/>
  <c r="Q268" i="5"/>
  <c r="T268" i="5"/>
  <c r="R268" i="5"/>
  <c r="O268" i="5"/>
  <c r="N268" i="5" a="1"/>
  <c r="N268" i="5" s="1"/>
  <c r="P268" i="5"/>
  <c r="M268" i="5" a="1"/>
  <c r="M268" i="5" s="1"/>
  <c r="C271" i="5" a="1"/>
  <c r="C271" i="5" s="1"/>
  <c r="E270" i="5" a="1"/>
  <c r="E270" i="5" s="1"/>
  <c r="L270" i="5" s="1" a="1"/>
  <c r="L270" i="5" s="1"/>
  <c r="G270" i="5" a="1"/>
  <c r="G270" i="5" s="1"/>
  <c r="H270" i="5"/>
  <c r="J270" i="5" a="1"/>
  <c r="J270" i="5" s="1"/>
  <c r="K269" i="5" a="1"/>
  <c r="K269" i="5" s="1"/>
  <c r="D269" i="5"/>
  <c r="I269" i="5" s="1" a="1"/>
  <c r="I269" i="5" s="1"/>
  <c r="F269" i="5"/>
  <c r="W269" i="5" l="1"/>
  <c r="U269" i="5"/>
  <c r="X269" i="5"/>
  <c r="S269" i="5"/>
  <c r="Q269" i="5"/>
  <c r="V269" i="5"/>
  <c r="R269" i="5"/>
  <c r="T269" i="5"/>
  <c r="O269" i="5"/>
  <c r="N269" i="5" a="1"/>
  <c r="N269" i="5" s="1"/>
  <c r="P269" i="5"/>
  <c r="M269" i="5" a="1"/>
  <c r="M269" i="5" s="1"/>
  <c r="AB270" i="5"/>
  <c r="AC270" i="5"/>
  <c r="AD270" i="5"/>
  <c r="Y270" i="5"/>
  <c r="Z270" i="5"/>
  <c r="AA270" i="5"/>
  <c r="K270" i="5" a="1"/>
  <c r="K270" i="5" s="1"/>
  <c r="F270" i="5"/>
  <c r="D270" i="5"/>
  <c r="I270" i="5" s="1" a="1"/>
  <c r="I270" i="5" s="1"/>
  <c r="C272" i="5" a="1"/>
  <c r="C272" i="5" s="1"/>
  <c r="H271" i="5"/>
  <c r="E271" i="5" a="1"/>
  <c r="E271" i="5" s="1"/>
  <c r="L271" i="5" s="1" a="1"/>
  <c r="L271" i="5" s="1"/>
  <c r="G271" i="5" a="1"/>
  <c r="G271" i="5" s="1"/>
  <c r="J271" i="5" a="1"/>
  <c r="J271" i="5" s="1"/>
  <c r="W270" i="5" l="1"/>
  <c r="U270" i="5"/>
  <c r="X270" i="5"/>
  <c r="V270" i="5"/>
  <c r="S270" i="5"/>
  <c r="Q270" i="5"/>
  <c r="R270" i="5"/>
  <c r="T270" i="5"/>
  <c r="O270" i="5"/>
  <c r="N270" i="5" a="1"/>
  <c r="N270" i="5" s="1"/>
  <c r="P270" i="5"/>
  <c r="M270" i="5" a="1"/>
  <c r="M270" i="5" s="1"/>
  <c r="AB271" i="5"/>
  <c r="Y271" i="5"/>
  <c r="Z271" i="5"/>
  <c r="AA271" i="5"/>
  <c r="AC271" i="5"/>
  <c r="AD271" i="5"/>
  <c r="K271" i="5" a="1"/>
  <c r="K271" i="5" s="1"/>
  <c r="D271" i="5"/>
  <c r="I271" i="5" s="1" a="1"/>
  <c r="I271" i="5" s="1"/>
  <c r="F271" i="5"/>
  <c r="C273" i="5" a="1"/>
  <c r="C273" i="5" s="1"/>
  <c r="H272" i="5"/>
  <c r="E272" i="5" a="1"/>
  <c r="E272" i="5" s="1"/>
  <c r="L272" i="5" s="1" a="1"/>
  <c r="L272" i="5" s="1"/>
  <c r="G272" i="5" a="1"/>
  <c r="G272" i="5" s="1"/>
  <c r="J272" i="5" a="1"/>
  <c r="J272" i="5" s="1"/>
  <c r="AB272" i="5" l="1"/>
  <c r="Y272" i="5"/>
  <c r="Z272" i="5"/>
  <c r="AA272" i="5"/>
  <c r="AC272" i="5"/>
  <c r="AD272" i="5"/>
  <c r="X271" i="5"/>
  <c r="V271" i="5"/>
  <c r="W271" i="5"/>
  <c r="U271" i="5"/>
  <c r="S271" i="5"/>
  <c r="Q271" i="5"/>
  <c r="R271" i="5"/>
  <c r="P271" i="5"/>
  <c r="O271" i="5"/>
  <c r="N271" i="5" a="1"/>
  <c r="N271" i="5" s="1"/>
  <c r="T271" i="5"/>
  <c r="M271" i="5" a="1"/>
  <c r="M271" i="5" s="1"/>
  <c r="K272" i="5" a="1"/>
  <c r="K272" i="5" s="1"/>
  <c r="F272" i="5"/>
  <c r="D272" i="5"/>
  <c r="I272" i="5" s="1" a="1"/>
  <c r="I272" i="5" s="1"/>
  <c r="C274" i="5" a="1"/>
  <c r="C274" i="5" s="1"/>
  <c r="H273" i="5"/>
  <c r="E273" i="5" a="1"/>
  <c r="E273" i="5" s="1"/>
  <c r="L273" i="5" s="1" a="1"/>
  <c r="L273" i="5" s="1"/>
  <c r="G273" i="5" a="1"/>
  <c r="G273" i="5" s="1"/>
  <c r="J273" i="5" a="1"/>
  <c r="J273" i="5" s="1"/>
  <c r="AB273" i="5" l="1"/>
  <c r="AD273" i="5"/>
  <c r="Y273" i="5"/>
  <c r="Z273" i="5"/>
  <c r="AA273" i="5"/>
  <c r="AC273" i="5"/>
  <c r="X272" i="5"/>
  <c r="V272" i="5"/>
  <c r="W272" i="5"/>
  <c r="U272" i="5"/>
  <c r="S272" i="5"/>
  <c r="Q272" i="5"/>
  <c r="T272" i="5"/>
  <c r="P272" i="5"/>
  <c r="R272" i="5"/>
  <c r="O272" i="5"/>
  <c r="N272" i="5" a="1"/>
  <c r="N272" i="5" s="1"/>
  <c r="M272" i="5" a="1"/>
  <c r="M272" i="5" s="1"/>
  <c r="K273" i="5" a="1"/>
  <c r="K273" i="5" s="1"/>
  <c r="F273" i="5"/>
  <c r="D273" i="5"/>
  <c r="I273" i="5" s="1" a="1"/>
  <c r="I273" i="5" s="1"/>
  <c r="C275" i="5" a="1"/>
  <c r="C275" i="5" s="1"/>
  <c r="H274" i="5"/>
  <c r="E274" i="5" a="1"/>
  <c r="E274" i="5" s="1"/>
  <c r="L274" i="5" s="1" a="1"/>
  <c r="L274" i="5" s="1"/>
  <c r="G274" i="5" a="1"/>
  <c r="G274" i="5" s="1"/>
  <c r="J274" i="5" a="1"/>
  <c r="J274" i="5" s="1"/>
  <c r="X273" i="5" l="1"/>
  <c r="V273" i="5"/>
  <c r="W273" i="5"/>
  <c r="U273" i="5"/>
  <c r="T273" i="5"/>
  <c r="S273" i="5"/>
  <c r="Q273" i="5"/>
  <c r="R273" i="5"/>
  <c r="P273" i="5"/>
  <c r="O273" i="5"/>
  <c r="N273" i="5" a="1"/>
  <c r="N273" i="5" s="1"/>
  <c r="M273" i="5" a="1"/>
  <c r="M273" i="5" s="1"/>
  <c r="AB274" i="5"/>
  <c r="Y274" i="5"/>
  <c r="Z274" i="5"/>
  <c r="AA274" i="5"/>
  <c r="AC274" i="5"/>
  <c r="AD274" i="5"/>
  <c r="K274" i="5" a="1"/>
  <c r="K274" i="5" s="1"/>
  <c r="F274" i="5"/>
  <c r="D274" i="5"/>
  <c r="I274" i="5" s="1" a="1"/>
  <c r="I274" i="5" s="1"/>
  <c r="C276" i="5" a="1"/>
  <c r="C276" i="5" s="1"/>
  <c r="H275" i="5"/>
  <c r="G275" i="5" a="1"/>
  <c r="G275" i="5" s="1"/>
  <c r="E275" i="5" a="1"/>
  <c r="E275" i="5" s="1"/>
  <c r="L275" i="5" s="1" a="1"/>
  <c r="L275" i="5" s="1"/>
  <c r="J275" i="5" a="1"/>
  <c r="J275" i="5" s="1"/>
  <c r="AB275" i="5" l="1"/>
  <c r="Y275" i="5"/>
  <c r="Z275" i="5"/>
  <c r="AA275" i="5"/>
  <c r="AC275" i="5"/>
  <c r="AD275" i="5"/>
  <c r="X274" i="5"/>
  <c r="V274" i="5"/>
  <c r="W274" i="5"/>
  <c r="U274" i="5"/>
  <c r="R274" i="5"/>
  <c r="T274" i="5"/>
  <c r="S274" i="5"/>
  <c r="Q274" i="5"/>
  <c r="P274" i="5"/>
  <c r="O274" i="5"/>
  <c r="M274" i="5" a="1"/>
  <c r="M274" i="5" s="1"/>
  <c r="N274" i="5" a="1"/>
  <c r="N274" i="5" s="1"/>
  <c r="C277" i="5" a="1"/>
  <c r="C277" i="5" s="1"/>
  <c r="H276" i="5"/>
  <c r="E276" i="5" a="1"/>
  <c r="E276" i="5" s="1"/>
  <c r="L276" i="5" s="1" a="1"/>
  <c r="L276" i="5" s="1"/>
  <c r="G276" i="5" a="1"/>
  <c r="G276" i="5" s="1"/>
  <c r="J276" i="5" a="1"/>
  <c r="J276" i="5" s="1"/>
  <c r="K275" i="5" a="1"/>
  <c r="K275" i="5" s="1"/>
  <c r="D275" i="5"/>
  <c r="I275" i="5" s="1" a="1"/>
  <c r="I275" i="5" s="1"/>
  <c r="F275" i="5"/>
  <c r="AB276" i="5" l="1"/>
  <c r="Y276" i="5"/>
  <c r="Z276" i="5"/>
  <c r="AA276" i="5"/>
  <c r="AC276" i="5"/>
  <c r="AD276" i="5"/>
  <c r="X275" i="5"/>
  <c r="V275" i="5"/>
  <c r="W275" i="5"/>
  <c r="U275" i="5"/>
  <c r="R275" i="5"/>
  <c r="T275" i="5"/>
  <c r="P275" i="5"/>
  <c r="S275" i="5"/>
  <c r="M275" i="5" a="1"/>
  <c r="M275" i="5" s="1"/>
  <c r="O275" i="5"/>
  <c r="N275" i="5" a="1"/>
  <c r="N275" i="5" s="1"/>
  <c r="Q275" i="5"/>
  <c r="K276" i="5" a="1"/>
  <c r="K276" i="5" s="1"/>
  <c r="F276" i="5"/>
  <c r="D276" i="5"/>
  <c r="I276" i="5" s="1" a="1"/>
  <c r="I276" i="5" s="1"/>
  <c r="C278" i="5" a="1"/>
  <c r="C278" i="5" s="1"/>
  <c r="G277" i="5" a="1"/>
  <c r="G277" i="5" s="1"/>
  <c r="H277" i="5"/>
  <c r="E277" i="5" a="1"/>
  <c r="E277" i="5" s="1"/>
  <c r="L277" i="5" s="1" a="1"/>
  <c r="L277" i="5" s="1"/>
  <c r="J277" i="5" a="1"/>
  <c r="J277" i="5" s="1"/>
  <c r="AB277" i="5" l="1"/>
  <c r="Y277" i="5"/>
  <c r="Z277" i="5"/>
  <c r="AA277" i="5"/>
  <c r="AC277" i="5"/>
  <c r="AD277" i="5"/>
  <c r="X276" i="5"/>
  <c r="V276" i="5"/>
  <c r="W276" i="5"/>
  <c r="U276" i="5"/>
  <c r="R276" i="5"/>
  <c r="T276" i="5"/>
  <c r="S276" i="5"/>
  <c r="Q276" i="5"/>
  <c r="P276" i="5"/>
  <c r="N276" i="5" a="1"/>
  <c r="N276" i="5" s="1"/>
  <c r="O276" i="5"/>
  <c r="M276" i="5" a="1"/>
  <c r="M276" i="5" s="1"/>
  <c r="K277" i="5" a="1"/>
  <c r="K277" i="5" s="1"/>
  <c r="F277" i="5"/>
  <c r="D277" i="5"/>
  <c r="I277" i="5" s="1" a="1"/>
  <c r="I277" i="5" s="1"/>
  <c r="C279" i="5" a="1"/>
  <c r="C279" i="5" s="1"/>
  <c r="G278" i="5" a="1"/>
  <c r="G278" i="5" s="1"/>
  <c r="H278" i="5"/>
  <c r="E278" i="5" a="1"/>
  <c r="E278" i="5" s="1"/>
  <c r="L278" i="5" s="1" a="1"/>
  <c r="L278" i="5" s="1"/>
  <c r="J278" i="5" a="1"/>
  <c r="J278" i="5" s="1"/>
  <c r="Y278" i="5" l="1"/>
  <c r="Z278" i="5"/>
  <c r="AA278" i="5"/>
  <c r="AB278" i="5"/>
  <c r="AC278" i="5"/>
  <c r="AD278" i="5"/>
  <c r="X277" i="5"/>
  <c r="U277" i="5"/>
  <c r="W277" i="5"/>
  <c r="R277" i="5"/>
  <c r="T277" i="5"/>
  <c r="V277" i="5"/>
  <c r="S277" i="5"/>
  <c r="Q277" i="5"/>
  <c r="P277" i="5"/>
  <c r="N277" i="5" a="1"/>
  <c r="N277" i="5" s="1"/>
  <c r="M277" i="5" a="1"/>
  <c r="M277" i="5" s="1"/>
  <c r="O277" i="5"/>
  <c r="C280" i="5" a="1"/>
  <c r="C280" i="5" s="1"/>
  <c r="G279" i="5" a="1"/>
  <c r="G279" i="5" s="1"/>
  <c r="H279" i="5"/>
  <c r="E279" i="5" a="1"/>
  <c r="E279" i="5" s="1"/>
  <c r="L279" i="5" s="1" a="1"/>
  <c r="L279" i="5" s="1"/>
  <c r="J279" i="5" a="1"/>
  <c r="J279" i="5" s="1"/>
  <c r="D278" i="5"/>
  <c r="I278" i="5" s="1" a="1"/>
  <c r="I278" i="5" s="1"/>
  <c r="K278" i="5" a="1"/>
  <c r="K278" i="5" s="1"/>
  <c r="F278" i="5"/>
  <c r="AB279" i="5" l="1"/>
  <c r="Y279" i="5"/>
  <c r="Z279" i="5"/>
  <c r="AA279" i="5"/>
  <c r="AC279" i="5"/>
  <c r="AD279" i="5"/>
  <c r="U278" i="5"/>
  <c r="X278" i="5"/>
  <c r="V278" i="5"/>
  <c r="W278" i="5"/>
  <c r="R278" i="5"/>
  <c r="T278" i="5"/>
  <c r="S278" i="5"/>
  <c r="Q278" i="5"/>
  <c r="P278" i="5"/>
  <c r="N278" i="5" a="1"/>
  <c r="N278" i="5" s="1"/>
  <c r="M278" i="5" a="1"/>
  <c r="M278" i="5" s="1"/>
  <c r="O278" i="5"/>
  <c r="D279" i="5"/>
  <c r="I279" i="5" s="1" a="1"/>
  <c r="I279" i="5" s="1"/>
  <c r="K279" i="5" a="1"/>
  <c r="K279" i="5" s="1"/>
  <c r="F279" i="5"/>
  <c r="C281" i="5" a="1"/>
  <c r="C281" i="5" s="1"/>
  <c r="G280" i="5" a="1"/>
  <c r="G280" i="5" s="1"/>
  <c r="H280" i="5"/>
  <c r="E280" i="5" a="1"/>
  <c r="E280" i="5" s="1"/>
  <c r="L280" i="5" s="1" a="1"/>
  <c r="L280" i="5" s="1"/>
  <c r="J280" i="5" a="1"/>
  <c r="J280" i="5" s="1"/>
  <c r="W279" i="5" l="1"/>
  <c r="U279" i="5"/>
  <c r="X279" i="5"/>
  <c r="V279" i="5"/>
  <c r="R279" i="5"/>
  <c r="T279" i="5"/>
  <c r="N279" i="5" a="1"/>
  <c r="N279" i="5" s="1"/>
  <c r="P279" i="5"/>
  <c r="S279" i="5"/>
  <c r="O279" i="5"/>
  <c r="M279" i="5" a="1"/>
  <c r="M279" i="5" s="1"/>
  <c r="Q279" i="5"/>
  <c r="AB280" i="5"/>
  <c r="Z280" i="5"/>
  <c r="AA280" i="5"/>
  <c r="AC280" i="5"/>
  <c r="AD280" i="5"/>
  <c r="Y280" i="5"/>
  <c r="F280" i="5"/>
  <c r="D280" i="5"/>
  <c r="I280" i="5" s="1" a="1"/>
  <c r="I280" i="5" s="1"/>
  <c r="K280" i="5" a="1"/>
  <c r="K280" i="5" s="1"/>
  <c r="C282" i="5" a="1"/>
  <c r="C282" i="5" s="1"/>
  <c r="G281" i="5" a="1"/>
  <c r="G281" i="5" s="1"/>
  <c r="H281" i="5"/>
  <c r="E281" i="5" a="1"/>
  <c r="E281" i="5" s="1"/>
  <c r="L281" i="5" s="1" a="1"/>
  <c r="L281" i="5" s="1"/>
  <c r="J281" i="5" a="1"/>
  <c r="J281" i="5" s="1"/>
  <c r="AB281" i="5" l="1"/>
  <c r="Y281" i="5"/>
  <c r="Z281" i="5"/>
  <c r="AA281" i="5"/>
  <c r="AC281" i="5"/>
  <c r="AD281" i="5"/>
  <c r="W280" i="5"/>
  <c r="U280" i="5"/>
  <c r="X280" i="5"/>
  <c r="V280" i="5"/>
  <c r="R280" i="5"/>
  <c r="T280" i="5"/>
  <c r="S280" i="5"/>
  <c r="Q280" i="5"/>
  <c r="O280" i="5"/>
  <c r="N280" i="5" a="1"/>
  <c r="N280" i="5" s="1"/>
  <c r="P280" i="5"/>
  <c r="M280" i="5" a="1"/>
  <c r="M280" i="5" s="1"/>
  <c r="K281" i="5" a="1"/>
  <c r="K281" i="5" s="1"/>
  <c r="F281" i="5"/>
  <c r="D281" i="5"/>
  <c r="I281" i="5" s="1" a="1"/>
  <c r="I281" i="5" s="1"/>
  <c r="C283" i="5" a="1"/>
  <c r="C283" i="5" s="1"/>
  <c r="G282" i="5" a="1"/>
  <c r="G282" i="5" s="1"/>
  <c r="H282" i="5"/>
  <c r="E282" i="5" a="1"/>
  <c r="E282" i="5" s="1"/>
  <c r="L282" i="5" s="1" a="1"/>
  <c r="L282" i="5" s="1"/>
  <c r="J282" i="5" a="1"/>
  <c r="J282" i="5" s="1"/>
  <c r="AB282" i="5" l="1"/>
  <c r="Y282" i="5"/>
  <c r="Z282" i="5"/>
  <c r="AA282" i="5"/>
  <c r="AC282" i="5"/>
  <c r="AD282" i="5"/>
  <c r="W281" i="5"/>
  <c r="U281" i="5"/>
  <c r="X281" i="5"/>
  <c r="V281" i="5"/>
  <c r="S281" i="5"/>
  <c r="Q281" i="5"/>
  <c r="R281" i="5"/>
  <c r="T281" i="5"/>
  <c r="O281" i="5"/>
  <c r="N281" i="5" a="1"/>
  <c r="N281" i="5" s="1"/>
  <c r="P281" i="5"/>
  <c r="M281" i="5" a="1"/>
  <c r="M281" i="5" s="1"/>
  <c r="C284" i="5" a="1"/>
  <c r="C284" i="5" s="1"/>
  <c r="G283" i="5" a="1"/>
  <c r="G283" i="5" s="1"/>
  <c r="H283" i="5"/>
  <c r="E283" i="5" a="1"/>
  <c r="E283" i="5" s="1"/>
  <c r="L283" i="5" s="1" a="1"/>
  <c r="L283" i="5" s="1"/>
  <c r="J283" i="5" a="1"/>
  <c r="J283" i="5" s="1"/>
  <c r="K282" i="5" a="1"/>
  <c r="K282" i="5" s="1"/>
  <c r="D282" i="5"/>
  <c r="I282" i="5" s="1" a="1"/>
  <c r="I282" i="5" s="1"/>
  <c r="F282" i="5"/>
  <c r="W282" i="5" l="1"/>
  <c r="U282" i="5"/>
  <c r="X282" i="5"/>
  <c r="V282" i="5"/>
  <c r="S282" i="5"/>
  <c r="Q282" i="5"/>
  <c r="R282" i="5"/>
  <c r="T282" i="5"/>
  <c r="O282" i="5"/>
  <c r="N282" i="5" a="1"/>
  <c r="N282" i="5" s="1"/>
  <c r="M282" i="5" a="1"/>
  <c r="M282" i="5" s="1"/>
  <c r="P282" i="5"/>
  <c r="AB283" i="5"/>
  <c r="AA283" i="5"/>
  <c r="AC283" i="5"/>
  <c r="AD283" i="5"/>
  <c r="Y283" i="5"/>
  <c r="Z283" i="5"/>
  <c r="K283" i="5" a="1"/>
  <c r="K283" i="5" s="1"/>
  <c r="F283" i="5"/>
  <c r="D283" i="5"/>
  <c r="I283" i="5" s="1" a="1"/>
  <c r="I283" i="5" s="1"/>
  <c r="C285" i="5" a="1"/>
  <c r="C285" i="5" s="1"/>
  <c r="G284" i="5" a="1"/>
  <c r="G284" i="5" s="1"/>
  <c r="H284" i="5"/>
  <c r="E284" i="5" a="1"/>
  <c r="E284" i="5" s="1"/>
  <c r="L284" i="5" s="1" a="1"/>
  <c r="L284" i="5" s="1"/>
  <c r="J284" i="5" a="1"/>
  <c r="J284" i="5" s="1"/>
  <c r="AB284" i="5" l="1"/>
  <c r="Y284" i="5"/>
  <c r="Z284" i="5"/>
  <c r="AA284" i="5"/>
  <c r="AC284" i="5"/>
  <c r="AD284" i="5"/>
  <c r="W283" i="5"/>
  <c r="U283" i="5"/>
  <c r="X283" i="5"/>
  <c r="V283" i="5"/>
  <c r="S283" i="5"/>
  <c r="Q283" i="5"/>
  <c r="R283" i="5"/>
  <c r="T283" i="5"/>
  <c r="O283" i="5"/>
  <c r="N283" i="5" a="1"/>
  <c r="N283" i="5" s="1"/>
  <c r="P283" i="5"/>
  <c r="M283" i="5" a="1"/>
  <c r="M283" i="5" s="1"/>
  <c r="C286" i="5" a="1"/>
  <c r="C286" i="5" s="1"/>
  <c r="E285" i="5" a="1"/>
  <c r="E285" i="5" s="1"/>
  <c r="L285" i="5" s="1" a="1"/>
  <c r="L285" i="5" s="1"/>
  <c r="G285" i="5" a="1"/>
  <c r="G285" i="5" s="1"/>
  <c r="H285" i="5"/>
  <c r="J285" i="5" a="1"/>
  <c r="J285" i="5" s="1"/>
  <c r="K284" i="5" a="1"/>
  <c r="K284" i="5" s="1"/>
  <c r="F284" i="5"/>
  <c r="D284" i="5"/>
  <c r="I284" i="5" s="1" a="1"/>
  <c r="I284" i="5" s="1"/>
  <c r="AB285" i="5" l="1"/>
  <c r="Y285" i="5"/>
  <c r="Z285" i="5"/>
  <c r="AA285" i="5"/>
  <c r="AC285" i="5"/>
  <c r="AD285" i="5"/>
  <c r="W284" i="5"/>
  <c r="X284" i="5"/>
  <c r="V284" i="5"/>
  <c r="U284" i="5"/>
  <c r="S284" i="5"/>
  <c r="Q284" i="5"/>
  <c r="T284" i="5"/>
  <c r="R284" i="5"/>
  <c r="O284" i="5"/>
  <c r="N284" i="5" a="1"/>
  <c r="N284" i="5" s="1"/>
  <c r="M284" i="5" a="1"/>
  <c r="M284" i="5" s="1"/>
  <c r="P284" i="5"/>
  <c r="K285" i="5" a="1"/>
  <c r="K285" i="5" s="1"/>
  <c r="D285" i="5"/>
  <c r="I285" i="5" s="1" a="1"/>
  <c r="I285" i="5" s="1"/>
  <c r="F285" i="5"/>
  <c r="C287" i="5" a="1"/>
  <c r="C287" i="5" s="1"/>
  <c r="E286" i="5" a="1"/>
  <c r="E286" i="5" s="1"/>
  <c r="L286" i="5" s="1" a="1"/>
  <c r="L286" i="5" s="1"/>
  <c r="G286" i="5" a="1"/>
  <c r="G286" i="5" s="1"/>
  <c r="H286" i="5"/>
  <c r="J286" i="5" a="1"/>
  <c r="J286" i="5" s="1"/>
  <c r="W285" i="5" l="1"/>
  <c r="U285" i="5"/>
  <c r="X285" i="5"/>
  <c r="S285" i="5"/>
  <c r="Q285" i="5"/>
  <c r="V285" i="5"/>
  <c r="R285" i="5"/>
  <c r="T285" i="5"/>
  <c r="O285" i="5"/>
  <c r="N285" i="5" a="1"/>
  <c r="N285" i="5" s="1"/>
  <c r="M285" i="5" a="1"/>
  <c r="M285" i="5" s="1"/>
  <c r="P285" i="5"/>
  <c r="AB286" i="5"/>
  <c r="AC286" i="5"/>
  <c r="AD286" i="5"/>
  <c r="Y286" i="5"/>
  <c r="Z286" i="5"/>
  <c r="AA286" i="5"/>
  <c r="K286" i="5" a="1"/>
  <c r="K286" i="5" s="1"/>
  <c r="F286" i="5"/>
  <c r="D286" i="5"/>
  <c r="I286" i="5" s="1" a="1"/>
  <c r="I286" i="5" s="1"/>
  <c r="C288" i="5" a="1"/>
  <c r="C288" i="5" s="1"/>
  <c r="H287" i="5"/>
  <c r="E287" i="5" a="1"/>
  <c r="E287" i="5" s="1"/>
  <c r="L287" i="5" s="1" a="1"/>
  <c r="L287" i="5" s="1"/>
  <c r="G287" i="5" a="1"/>
  <c r="G287" i="5" s="1"/>
  <c r="J287" i="5" a="1"/>
  <c r="J287" i="5" s="1"/>
  <c r="AB287" i="5" l="1"/>
  <c r="Y287" i="5"/>
  <c r="Z287" i="5"/>
  <c r="AA287" i="5"/>
  <c r="AC287" i="5"/>
  <c r="AD287" i="5"/>
  <c r="W286" i="5"/>
  <c r="U286" i="5"/>
  <c r="X286" i="5"/>
  <c r="V286" i="5"/>
  <c r="S286" i="5"/>
  <c r="Q286" i="5"/>
  <c r="R286" i="5"/>
  <c r="T286" i="5"/>
  <c r="O286" i="5"/>
  <c r="N286" i="5" a="1"/>
  <c r="N286" i="5" s="1"/>
  <c r="P286" i="5"/>
  <c r="M286" i="5" a="1"/>
  <c r="M286" i="5" s="1"/>
  <c r="K287" i="5" a="1"/>
  <c r="K287" i="5" s="1"/>
  <c r="D287" i="5"/>
  <c r="I287" i="5" s="1" a="1"/>
  <c r="I287" i="5" s="1"/>
  <c r="F287" i="5"/>
  <c r="C289" i="5" a="1"/>
  <c r="C289" i="5" s="1"/>
  <c r="H288" i="5"/>
  <c r="E288" i="5" a="1"/>
  <c r="E288" i="5" s="1"/>
  <c r="L288" i="5" s="1" a="1"/>
  <c r="L288" i="5" s="1"/>
  <c r="G288" i="5" a="1"/>
  <c r="G288" i="5" s="1"/>
  <c r="J288" i="5" a="1"/>
  <c r="J288" i="5" s="1"/>
  <c r="X287" i="5" l="1"/>
  <c r="V287" i="5"/>
  <c r="W287" i="5"/>
  <c r="U287" i="5"/>
  <c r="S287" i="5"/>
  <c r="Q287" i="5"/>
  <c r="R287" i="5"/>
  <c r="P287" i="5"/>
  <c r="T287" i="5"/>
  <c r="O287" i="5"/>
  <c r="N287" i="5" a="1"/>
  <c r="N287" i="5" s="1"/>
  <c r="M287" i="5" a="1"/>
  <c r="M287" i="5" s="1"/>
  <c r="AB288" i="5"/>
  <c r="Y288" i="5"/>
  <c r="Z288" i="5"/>
  <c r="AA288" i="5"/>
  <c r="AC288" i="5"/>
  <c r="AD288" i="5"/>
  <c r="K288" i="5" a="1"/>
  <c r="K288" i="5" s="1"/>
  <c r="F288" i="5"/>
  <c r="D288" i="5"/>
  <c r="I288" i="5" s="1" a="1"/>
  <c r="I288" i="5" s="1"/>
  <c r="C290" i="5" a="1"/>
  <c r="C290" i="5" s="1"/>
  <c r="H289" i="5"/>
  <c r="E289" i="5" a="1"/>
  <c r="E289" i="5" s="1"/>
  <c r="L289" i="5" s="1" a="1"/>
  <c r="L289" i="5" s="1"/>
  <c r="G289" i="5" a="1"/>
  <c r="G289" i="5" s="1"/>
  <c r="J289" i="5" a="1"/>
  <c r="J289" i="5" s="1"/>
  <c r="AB289" i="5" l="1"/>
  <c r="AD289" i="5"/>
  <c r="Y289" i="5"/>
  <c r="Z289" i="5"/>
  <c r="AA289" i="5"/>
  <c r="AC289" i="5"/>
  <c r="X288" i="5"/>
  <c r="V288" i="5"/>
  <c r="W288" i="5"/>
  <c r="U288" i="5"/>
  <c r="S288" i="5"/>
  <c r="Q288" i="5"/>
  <c r="T288" i="5"/>
  <c r="P288" i="5"/>
  <c r="R288" i="5"/>
  <c r="O288" i="5"/>
  <c r="N288" i="5" a="1"/>
  <c r="N288" i="5" s="1"/>
  <c r="M288" i="5" a="1"/>
  <c r="M288" i="5" s="1"/>
  <c r="K289" i="5" a="1"/>
  <c r="K289" i="5" s="1"/>
  <c r="F289" i="5"/>
  <c r="D289" i="5"/>
  <c r="I289" i="5" s="1" a="1"/>
  <c r="I289" i="5" s="1"/>
  <c r="C291" i="5" a="1"/>
  <c r="C291" i="5" s="1"/>
  <c r="H290" i="5"/>
  <c r="E290" i="5" a="1"/>
  <c r="E290" i="5" s="1"/>
  <c r="L290" i="5" s="1" a="1"/>
  <c r="L290" i="5" s="1"/>
  <c r="G290" i="5" a="1"/>
  <c r="G290" i="5" s="1"/>
  <c r="J290" i="5" a="1"/>
  <c r="J290" i="5" s="1"/>
  <c r="AB290" i="5" l="1"/>
  <c r="Y290" i="5"/>
  <c r="Z290" i="5"/>
  <c r="AA290" i="5"/>
  <c r="AC290" i="5"/>
  <c r="AD290" i="5"/>
  <c r="X289" i="5"/>
  <c r="V289" i="5"/>
  <c r="W289" i="5"/>
  <c r="T289" i="5"/>
  <c r="U289" i="5"/>
  <c r="S289" i="5"/>
  <c r="Q289" i="5"/>
  <c r="R289" i="5"/>
  <c r="P289" i="5"/>
  <c r="O289" i="5"/>
  <c r="N289" i="5" a="1"/>
  <c r="N289" i="5" s="1"/>
  <c r="M289" i="5" a="1"/>
  <c r="M289" i="5" s="1"/>
  <c r="K290" i="5" a="1"/>
  <c r="K290" i="5" s="1"/>
  <c r="F290" i="5"/>
  <c r="D290" i="5"/>
  <c r="I290" i="5" s="1" a="1"/>
  <c r="I290" i="5" s="1"/>
  <c r="C292" i="5" a="1"/>
  <c r="C292" i="5" s="1"/>
  <c r="E291" i="5" a="1"/>
  <c r="E291" i="5" s="1"/>
  <c r="L291" i="5" s="1" a="1"/>
  <c r="L291" i="5" s="1"/>
  <c r="H291" i="5"/>
  <c r="G291" i="5" a="1"/>
  <c r="G291" i="5" s="1"/>
  <c r="J291" i="5" a="1"/>
  <c r="J291" i="5" s="1"/>
  <c r="AB291" i="5" l="1"/>
  <c r="Y291" i="5"/>
  <c r="Z291" i="5"/>
  <c r="AA291" i="5"/>
  <c r="AC291" i="5"/>
  <c r="AD291" i="5"/>
  <c r="X290" i="5"/>
  <c r="V290" i="5"/>
  <c r="W290" i="5"/>
  <c r="R290" i="5"/>
  <c r="T290" i="5"/>
  <c r="U290" i="5"/>
  <c r="S290" i="5"/>
  <c r="Q290" i="5"/>
  <c r="P290" i="5"/>
  <c r="O290" i="5"/>
  <c r="N290" i="5" a="1"/>
  <c r="N290" i="5" s="1"/>
  <c r="M290" i="5" a="1"/>
  <c r="M290" i="5" s="1"/>
  <c r="K291" i="5" a="1"/>
  <c r="K291" i="5" s="1"/>
  <c r="D291" i="5"/>
  <c r="I291" i="5" s="1" a="1"/>
  <c r="I291" i="5" s="1"/>
  <c r="F291" i="5"/>
  <c r="C293" i="5" a="1"/>
  <c r="C293" i="5" s="1"/>
  <c r="H292" i="5"/>
  <c r="E292" i="5" a="1"/>
  <c r="E292" i="5" s="1"/>
  <c r="L292" i="5" s="1" a="1"/>
  <c r="L292" i="5" s="1"/>
  <c r="G292" i="5" a="1"/>
  <c r="G292" i="5" s="1"/>
  <c r="J292" i="5" a="1"/>
  <c r="J292" i="5" s="1"/>
  <c r="AB292" i="5" l="1"/>
  <c r="Y292" i="5"/>
  <c r="Z292" i="5"/>
  <c r="AA292" i="5"/>
  <c r="AC292" i="5"/>
  <c r="AD292" i="5"/>
  <c r="X291" i="5"/>
  <c r="V291" i="5"/>
  <c r="W291" i="5"/>
  <c r="U291" i="5"/>
  <c r="R291" i="5"/>
  <c r="T291" i="5"/>
  <c r="P291" i="5"/>
  <c r="S291" i="5"/>
  <c r="Q291" i="5"/>
  <c r="N291" i="5" a="1"/>
  <c r="N291" i="5" s="1"/>
  <c r="M291" i="5" a="1"/>
  <c r="M291" i="5" s="1"/>
  <c r="O291" i="5"/>
  <c r="K292" i="5" a="1"/>
  <c r="K292" i="5" s="1"/>
  <c r="F292" i="5"/>
  <c r="D292" i="5"/>
  <c r="I292" i="5" s="1" a="1"/>
  <c r="I292" i="5" s="1"/>
  <c r="C294" i="5" a="1"/>
  <c r="C294" i="5" s="1"/>
  <c r="G293" i="5" a="1"/>
  <c r="G293" i="5" s="1"/>
  <c r="H293" i="5"/>
  <c r="E293" i="5" a="1"/>
  <c r="E293" i="5" s="1"/>
  <c r="L293" i="5" s="1" a="1"/>
  <c r="L293" i="5" s="1"/>
  <c r="J293" i="5" a="1"/>
  <c r="J293" i="5" s="1"/>
  <c r="AB293" i="5" l="1"/>
  <c r="Y293" i="5"/>
  <c r="Z293" i="5"/>
  <c r="AA293" i="5"/>
  <c r="AC293" i="5"/>
  <c r="AD293" i="5"/>
  <c r="X292" i="5"/>
  <c r="V292" i="5"/>
  <c r="W292" i="5"/>
  <c r="R292" i="5"/>
  <c r="T292" i="5"/>
  <c r="U292" i="5"/>
  <c r="S292" i="5"/>
  <c r="Q292" i="5"/>
  <c r="P292" i="5"/>
  <c r="N292" i="5" a="1"/>
  <c r="N292" i="5" s="1"/>
  <c r="M292" i="5" a="1"/>
  <c r="M292" i="5" s="1"/>
  <c r="O292" i="5"/>
  <c r="K293" i="5" a="1"/>
  <c r="K293" i="5" s="1"/>
  <c r="F293" i="5"/>
  <c r="D293" i="5"/>
  <c r="I293" i="5" s="1" a="1"/>
  <c r="I293" i="5" s="1"/>
  <c r="C295" i="5" a="1"/>
  <c r="C295" i="5" s="1"/>
  <c r="G294" i="5" a="1"/>
  <c r="G294" i="5" s="1"/>
  <c r="H294" i="5"/>
  <c r="E294" i="5" a="1"/>
  <c r="E294" i="5" s="1"/>
  <c r="L294" i="5" s="1" a="1"/>
  <c r="L294" i="5" s="1"/>
  <c r="J294" i="5" a="1"/>
  <c r="J294" i="5" s="1"/>
  <c r="Y294" i="5" l="1"/>
  <c r="Z294" i="5"/>
  <c r="AA294" i="5"/>
  <c r="AC294" i="5"/>
  <c r="AB294" i="5"/>
  <c r="AD294" i="5"/>
  <c r="X293" i="5"/>
  <c r="U293" i="5"/>
  <c r="W293" i="5"/>
  <c r="R293" i="5"/>
  <c r="T293" i="5"/>
  <c r="S293" i="5"/>
  <c r="Q293" i="5"/>
  <c r="V293" i="5"/>
  <c r="P293" i="5"/>
  <c r="N293" i="5" a="1"/>
  <c r="N293" i="5" s="1"/>
  <c r="M293" i="5" a="1"/>
  <c r="M293" i="5" s="1"/>
  <c r="O293" i="5"/>
  <c r="C296" i="5" a="1"/>
  <c r="C296" i="5" s="1"/>
  <c r="G295" i="5" a="1"/>
  <c r="G295" i="5" s="1"/>
  <c r="H295" i="5"/>
  <c r="E295" i="5" a="1"/>
  <c r="E295" i="5" s="1"/>
  <c r="L295" i="5" s="1" a="1"/>
  <c r="L295" i="5" s="1"/>
  <c r="J295" i="5" a="1"/>
  <c r="J295" i="5" s="1"/>
  <c r="D294" i="5"/>
  <c r="I294" i="5" s="1" a="1"/>
  <c r="I294" i="5" s="1"/>
  <c r="K294" i="5" a="1"/>
  <c r="K294" i="5" s="1"/>
  <c r="F294" i="5"/>
  <c r="U294" i="5" l="1"/>
  <c r="X294" i="5"/>
  <c r="V294" i="5"/>
  <c r="W294" i="5"/>
  <c r="R294" i="5"/>
  <c r="T294" i="5"/>
  <c r="S294" i="5"/>
  <c r="Q294" i="5"/>
  <c r="P294" i="5"/>
  <c r="N294" i="5" a="1"/>
  <c r="N294" i="5" s="1"/>
  <c r="M294" i="5" a="1"/>
  <c r="M294" i="5" s="1"/>
  <c r="O294" i="5"/>
  <c r="AB295" i="5"/>
  <c r="Y295" i="5"/>
  <c r="Z295" i="5"/>
  <c r="AA295" i="5"/>
  <c r="AC295" i="5"/>
  <c r="AD295" i="5"/>
  <c r="D295" i="5"/>
  <c r="I295" i="5" s="1" a="1"/>
  <c r="I295" i="5" s="1"/>
  <c r="K295" i="5" a="1"/>
  <c r="K295" i="5" s="1"/>
  <c r="F295" i="5"/>
  <c r="C297" i="5" a="1"/>
  <c r="C297" i="5" s="1"/>
  <c r="G296" i="5" a="1"/>
  <c r="G296" i="5" s="1"/>
  <c r="H296" i="5"/>
  <c r="E296" i="5" a="1"/>
  <c r="E296" i="5" s="1"/>
  <c r="L296" i="5" s="1" a="1"/>
  <c r="L296" i="5" s="1"/>
  <c r="J296" i="5" a="1"/>
  <c r="J296" i="5" s="1"/>
  <c r="AB296" i="5" l="1"/>
  <c r="Z296" i="5"/>
  <c r="AA296" i="5"/>
  <c r="AC296" i="5"/>
  <c r="AD296" i="5"/>
  <c r="Y296" i="5"/>
  <c r="W295" i="5"/>
  <c r="U295" i="5"/>
  <c r="X295" i="5"/>
  <c r="V295" i="5"/>
  <c r="R295" i="5"/>
  <c r="T295" i="5"/>
  <c r="Q295" i="5"/>
  <c r="N295" i="5" a="1"/>
  <c r="N295" i="5" s="1"/>
  <c r="P295" i="5"/>
  <c r="S295" i="5"/>
  <c r="O295" i="5"/>
  <c r="M295" i="5" a="1"/>
  <c r="M295" i="5" s="1"/>
  <c r="F296" i="5"/>
  <c r="D296" i="5"/>
  <c r="I296" i="5" s="1" a="1"/>
  <c r="I296" i="5" s="1"/>
  <c r="K296" i="5" a="1"/>
  <c r="K296" i="5" s="1"/>
  <c r="C298" i="5" a="1"/>
  <c r="C298" i="5" s="1"/>
  <c r="G297" i="5" a="1"/>
  <c r="G297" i="5" s="1"/>
  <c r="H297" i="5"/>
  <c r="E297" i="5" a="1"/>
  <c r="E297" i="5" s="1"/>
  <c r="L297" i="5" s="1" a="1"/>
  <c r="L297" i="5" s="1"/>
  <c r="J297" i="5" a="1"/>
  <c r="J297" i="5" s="1"/>
  <c r="AB297" i="5" l="1"/>
  <c r="Y297" i="5"/>
  <c r="Z297" i="5"/>
  <c r="AA297" i="5"/>
  <c r="AC297" i="5"/>
  <c r="AD297" i="5"/>
  <c r="W296" i="5"/>
  <c r="U296" i="5"/>
  <c r="X296" i="5"/>
  <c r="V296" i="5"/>
  <c r="R296" i="5"/>
  <c r="T296" i="5"/>
  <c r="S296" i="5"/>
  <c r="Q296" i="5"/>
  <c r="O296" i="5"/>
  <c r="N296" i="5" a="1"/>
  <c r="N296" i="5" s="1"/>
  <c r="P296" i="5"/>
  <c r="M296" i="5" a="1"/>
  <c r="M296" i="5" s="1"/>
  <c r="K297" i="5" a="1"/>
  <c r="K297" i="5" s="1"/>
  <c r="F297" i="5"/>
  <c r="D297" i="5"/>
  <c r="I297" i="5" s="1" a="1"/>
  <c r="I297" i="5" s="1"/>
  <c r="C299" i="5" a="1"/>
  <c r="C299" i="5" s="1"/>
  <c r="G298" i="5" a="1"/>
  <c r="G298" i="5" s="1"/>
  <c r="H298" i="5"/>
  <c r="E298" i="5" a="1"/>
  <c r="E298" i="5" s="1"/>
  <c r="L298" i="5" s="1" a="1"/>
  <c r="L298" i="5" s="1"/>
  <c r="J298" i="5" a="1"/>
  <c r="J298" i="5" s="1"/>
  <c r="AB298" i="5" l="1"/>
  <c r="Y298" i="5"/>
  <c r="Z298" i="5"/>
  <c r="AA298" i="5"/>
  <c r="AC298" i="5"/>
  <c r="AD298" i="5"/>
  <c r="W297" i="5"/>
  <c r="U297" i="5"/>
  <c r="X297" i="5"/>
  <c r="V297" i="5"/>
  <c r="S297" i="5"/>
  <c r="R297" i="5"/>
  <c r="T297" i="5"/>
  <c r="Q297" i="5"/>
  <c r="O297" i="5"/>
  <c r="N297" i="5" a="1"/>
  <c r="N297" i="5" s="1"/>
  <c r="P297" i="5"/>
  <c r="M297" i="5" a="1"/>
  <c r="M297" i="5" s="1"/>
  <c r="K298" i="5" a="1"/>
  <c r="K298" i="5" s="1"/>
  <c r="D298" i="5"/>
  <c r="I298" i="5" s="1" a="1"/>
  <c r="I298" i="5" s="1"/>
  <c r="F298" i="5"/>
  <c r="C300" i="5" a="1"/>
  <c r="C300" i="5" s="1"/>
  <c r="G299" i="5" a="1"/>
  <c r="G299" i="5" s="1"/>
  <c r="H299" i="5"/>
  <c r="E299" i="5" a="1"/>
  <c r="E299" i="5" s="1"/>
  <c r="L299" i="5" s="1" a="1"/>
  <c r="L299" i="5" s="1"/>
  <c r="J299" i="5" a="1"/>
  <c r="J299" i="5" s="1"/>
  <c r="AB299" i="5" l="1"/>
  <c r="AA299" i="5"/>
  <c r="AC299" i="5"/>
  <c r="AD299" i="5"/>
  <c r="Y299" i="5"/>
  <c r="Z299" i="5"/>
  <c r="W298" i="5"/>
  <c r="U298" i="5"/>
  <c r="X298" i="5"/>
  <c r="V298" i="5"/>
  <c r="S298" i="5"/>
  <c r="R298" i="5"/>
  <c r="T298" i="5"/>
  <c r="Q298" i="5"/>
  <c r="O298" i="5"/>
  <c r="N298" i="5" a="1"/>
  <c r="N298" i="5" s="1"/>
  <c r="P298" i="5"/>
  <c r="M298" i="5" a="1"/>
  <c r="M298" i="5" s="1"/>
  <c r="K299" i="5" a="1"/>
  <c r="K299" i="5" s="1"/>
  <c r="F299" i="5"/>
  <c r="D299" i="5"/>
  <c r="I299" i="5" s="1" a="1"/>
  <c r="I299" i="5" s="1"/>
  <c r="C301" i="5" a="1"/>
  <c r="C301" i="5" s="1"/>
  <c r="G300" i="5" a="1"/>
  <c r="G300" i="5" s="1"/>
  <c r="H300" i="5"/>
  <c r="E300" i="5" a="1"/>
  <c r="E300" i="5" s="1"/>
  <c r="L300" i="5" s="1" a="1"/>
  <c r="L300" i="5" s="1"/>
  <c r="J300" i="5" a="1"/>
  <c r="J300" i="5" s="1"/>
  <c r="AB300" i="5" l="1"/>
  <c r="Y300" i="5"/>
  <c r="Z300" i="5"/>
  <c r="AA300" i="5"/>
  <c r="AC300" i="5"/>
  <c r="AD300" i="5"/>
  <c r="W299" i="5"/>
  <c r="U299" i="5"/>
  <c r="X299" i="5"/>
  <c r="V299" i="5"/>
  <c r="S299" i="5"/>
  <c r="R299" i="5"/>
  <c r="T299" i="5"/>
  <c r="Q299" i="5"/>
  <c r="O299" i="5"/>
  <c r="N299" i="5" a="1"/>
  <c r="N299" i="5" s="1"/>
  <c r="M299" i="5" a="1"/>
  <c r="M299" i="5" s="1"/>
  <c r="P299" i="5"/>
  <c r="C302" i="5" a="1"/>
  <c r="C302" i="5" s="1"/>
  <c r="E301" i="5" a="1"/>
  <c r="E301" i="5" s="1"/>
  <c r="G301" i="5" a="1"/>
  <c r="G301" i="5" s="1"/>
  <c r="H301" i="5"/>
  <c r="J301" i="5" a="1"/>
  <c r="J301" i="5" s="1"/>
  <c r="K300" i="5" a="1"/>
  <c r="K300" i="5" s="1"/>
  <c r="F300" i="5"/>
  <c r="D300" i="5"/>
  <c r="I300" i="5" s="1" a="1"/>
  <c r="I300" i="5" s="1"/>
  <c r="L301" i="5" l="1" a="1"/>
  <c r="L301" i="5" s="1"/>
  <c r="W300" i="5"/>
  <c r="X300" i="5"/>
  <c r="V300" i="5"/>
  <c r="S300" i="5"/>
  <c r="U300" i="5"/>
  <c r="T300" i="5"/>
  <c r="Q300" i="5"/>
  <c r="O300" i="5"/>
  <c r="R300" i="5"/>
  <c r="N300" i="5" a="1"/>
  <c r="N300" i="5" s="1"/>
  <c r="M300" i="5" a="1"/>
  <c r="M300" i="5" s="1"/>
  <c r="P300" i="5"/>
  <c r="AB301" i="5"/>
  <c r="Y301" i="5"/>
  <c r="Z301" i="5"/>
  <c r="AA301" i="5"/>
  <c r="AC301" i="5"/>
  <c r="AD301" i="5"/>
  <c r="K301" i="5" a="1"/>
  <c r="K301" i="5" s="1"/>
  <c r="D301" i="5"/>
  <c r="I301" i="5" s="1" a="1"/>
  <c r="I301" i="5" s="1"/>
  <c r="F301" i="5"/>
  <c r="C303" i="5" a="1"/>
  <c r="C303" i="5" s="1"/>
  <c r="E302" i="5" a="1"/>
  <c r="E302" i="5" s="1"/>
  <c r="G302" i="5" a="1"/>
  <c r="G302" i="5" s="1"/>
  <c r="H302" i="5"/>
  <c r="J302" i="5" a="1"/>
  <c r="J302" i="5" s="1"/>
  <c r="AB302" i="5" l="1"/>
  <c r="AC302" i="5"/>
  <c r="AD302" i="5"/>
  <c r="Y302" i="5"/>
  <c r="Z302" i="5"/>
  <c r="AA302" i="5"/>
  <c r="L302" i="5" a="1"/>
  <c r="L302" i="5" s="1"/>
  <c r="W301" i="5"/>
  <c r="U301" i="5"/>
  <c r="S301" i="5"/>
  <c r="V301" i="5"/>
  <c r="R301" i="5"/>
  <c r="T301" i="5"/>
  <c r="Q301" i="5"/>
  <c r="O301" i="5"/>
  <c r="N301" i="5" a="1"/>
  <c r="N301" i="5" s="1"/>
  <c r="M301" i="5" a="1"/>
  <c r="M301" i="5" s="1"/>
  <c r="P301" i="5"/>
  <c r="X301" i="5"/>
  <c r="K302" i="5" a="1"/>
  <c r="K302" i="5" s="1"/>
  <c r="F302" i="5"/>
  <c r="D302" i="5"/>
  <c r="I302" i="5" s="1" a="1"/>
  <c r="I302" i="5" s="1"/>
  <c r="C304" i="5" a="1"/>
  <c r="C304" i="5" s="1"/>
  <c r="H303" i="5"/>
  <c r="E303" i="5" a="1"/>
  <c r="E303" i="5" s="1"/>
  <c r="L303" i="5" s="1" a="1"/>
  <c r="L303" i="5" s="1"/>
  <c r="G303" i="5" a="1"/>
  <c r="G303" i="5" s="1"/>
  <c r="J303" i="5" a="1"/>
  <c r="J303" i="5" s="1"/>
  <c r="AB303" i="5" l="1"/>
  <c r="Y303" i="5"/>
  <c r="Z303" i="5"/>
  <c r="AA303" i="5"/>
  <c r="AC303" i="5"/>
  <c r="AD303" i="5"/>
  <c r="W302" i="5"/>
  <c r="U302" i="5"/>
  <c r="X302" i="5"/>
  <c r="V302" i="5"/>
  <c r="S302" i="5"/>
  <c r="R302" i="5"/>
  <c r="T302" i="5"/>
  <c r="Q302" i="5"/>
  <c r="O302" i="5"/>
  <c r="N302" i="5" a="1"/>
  <c r="N302" i="5" s="1"/>
  <c r="P302" i="5"/>
  <c r="M302" i="5" a="1"/>
  <c r="M302" i="5" s="1"/>
  <c r="K303" i="5" a="1"/>
  <c r="K303" i="5" s="1"/>
  <c r="D303" i="5"/>
  <c r="I303" i="5" s="1" a="1"/>
  <c r="I303" i="5" s="1"/>
  <c r="F303" i="5"/>
  <c r="C305" i="5" a="1"/>
  <c r="C305" i="5" s="1"/>
  <c r="H304" i="5"/>
  <c r="E304" i="5" a="1"/>
  <c r="E304" i="5" s="1"/>
  <c r="L304" i="5" s="1" a="1"/>
  <c r="L304" i="5" s="1"/>
  <c r="G304" i="5" a="1"/>
  <c r="G304" i="5" s="1"/>
  <c r="J304" i="5" a="1"/>
  <c r="J304" i="5" s="1"/>
  <c r="AB304" i="5" l="1"/>
  <c r="Y304" i="5"/>
  <c r="Z304" i="5"/>
  <c r="AA304" i="5"/>
  <c r="AC304" i="5"/>
  <c r="AD304" i="5"/>
  <c r="X303" i="5"/>
  <c r="V303" i="5"/>
  <c r="W303" i="5"/>
  <c r="U303" i="5"/>
  <c r="S303" i="5"/>
  <c r="R303" i="5"/>
  <c r="P303" i="5"/>
  <c r="T303" i="5"/>
  <c r="Q303" i="5"/>
  <c r="O303" i="5"/>
  <c r="N303" i="5" a="1"/>
  <c r="N303" i="5" s="1"/>
  <c r="M303" i="5" a="1"/>
  <c r="M303" i="5" s="1"/>
  <c r="C306" i="5" a="1"/>
  <c r="C306" i="5" s="1"/>
  <c r="H305" i="5"/>
  <c r="E305" i="5" a="1"/>
  <c r="E305" i="5" s="1"/>
  <c r="L305" i="5" s="1" a="1"/>
  <c r="L305" i="5" s="1"/>
  <c r="G305" i="5" a="1"/>
  <c r="G305" i="5" s="1"/>
  <c r="J305" i="5" a="1"/>
  <c r="J305" i="5" s="1"/>
  <c r="K304" i="5" a="1"/>
  <c r="K304" i="5" s="1"/>
  <c r="F304" i="5"/>
  <c r="D304" i="5"/>
  <c r="I304" i="5" s="1" a="1"/>
  <c r="I304" i="5" s="1"/>
  <c r="X304" i="5" l="1"/>
  <c r="V304" i="5"/>
  <c r="W304" i="5"/>
  <c r="U304" i="5"/>
  <c r="S304" i="5"/>
  <c r="T304" i="5"/>
  <c r="P304" i="5"/>
  <c r="R304" i="5"/>
  <c r="Q304" i="5"/>
  <c r="O304" i="5"/>
  <c r="N304" i="5" a="1"/>
  <c r="N304" i="5" s="1"/>
  <c r="M304" i="5" a="1"/>
  <c r="M304" i="5" s="1"/>
  <c r="AB305" i="5"/>
  <c r="AD305" i="5"/>
  <c r="Y305" i="5"/>
  <c r="Z305" i="5"/>
  <c r="AA305" i="5"/>
  <c r="AC305" i="5"/>
  <c r="K305" i="5" a="1"/>
  <c r="K305" i="5" s="1"/>
  <c r="F305" i="5"/>
  <c r="D305" i="5"/>
  <c r="I305" i="5" s="1" a="1"/>
  <c r="I305" i="5" s="1"/>
  <c r="C307" i="5" a="1"/>
  <c r="C307" i="5" s="1"/>
  <c r="H306" i="5"/>
  <c r="E306" i="5" a="1"/>
  <c r="E306" i="5" s="1"/>
  <c r="L306" i="5" s="1" a="1"/>
  <c r="L306" i="5" s="1"/>
  <c r="G306" i="5" a="1"/>
  <c r="G306" i="5" s="1"/>
  <c r="J306" i="5" a="1"/>
  <c r="J306" i="5" s="1"/>
  <c r="AB306" i="5" l="1"/>
  <c r="Y306" i="5"/>
  <c r="Z306" i="5"/>
  <c r="AA306" i="5"/>
  <c r="AC306" i="5"/>
  <c r="AD306" i="5"/>
  <c r="X305" i="5"/>
  <c r="V305" i="5"/>
  <c r="W305" i="5"/>
  <c r="T305" i="5"/>
  <c r="U305" i="5"/>
  <c r="S305" i="5"/>
  <c r="R305" i="5"/>
  <c r="P305" i="5"/>
  <c r="Q305" i="5"/>
  <c r="O305" i="5"/>
  <c r="N305" i="5" a="1"/>
  <c r="N305" i="5" s="1"/>
  <c r="M305" i="5" a="1"/>
  <c r="M305" i="5" s="1"/>
  <c r="C308" i="5" a="1"/>
  <c r="C308" i="5" s="1"/>
  <c r="H307" i="5"/>
  <c r="E307" i="5" a="1"/>
  <c r="E307" i="5" s="1"/>
  <c r="L307" i="5" s="1" a="1"/>
  <c r="L307" i="5" s="1"/>
  <c r="G307" i="5" a="1"/>
  <c r="G307" i="5" s="1"/>
  <c r="J307" i="5" a="1"/>
  <c r="J307" i="5" s="1"/>
  <c r="K306" i="5" a="1"/>
  <c r="K306" i="5" s="1"/>
  <c r="F306" i="5"/>
  <c r="D306" i="5"/>
  <c r="I306" i="5" s="1" a="1"/>
  <c r="I306" i="5" s="1"/>
  <c r="X306" i="5" l="1"/>
  <c r="V306" i="5"/>
  <c r="W306" i="5"/>
  <c r="R306" i="5"/>
  <c r="T306" i="5"/>
  <c r="U306" i="5"/>
  <c r="S306" i="5"/>
  <c r="P306" i="5"/>
  <c r="Q306" i="5"/>
  <c r="O306" i="5"/>
  <c r="M306" i="5" a="1"/>
  <c r="M306" i="5" s="1"/>
  <c r="N306" i="5" a="1"/>
  <c r="N306" i="5" s="1"/>
  <c r="AB307" i="5"/>
  <c r="Y307" i="5"/>
  <c r="Z307" i="5"/>
  <c r="AA307" i="5"/>
  <c r="AC307" i="5"/>
  <c r="AD307" i="5"/>
  <c r="K307" i="5" a="1"/>
  <c r="K307" i="5" s="1"/>
  <c r="D307" i="5"/>
  <c r="I307" i="5" s="1" a="1"/>
  <c r="I307" i="5" s="1"/>
  <c r="F307" i="5"/>
  <c r="C309" i="5" a="1"/>
  <c r="C309" i="5" s="1"/>
  <c r="H308" i="5"/>
  <c r="E308" i="5" a="1"/>
  <c r="E308" i="5" s="1"/>
  <c r="L308" i="5" s="1" a="1"/>
  <c r="L308" i="5" s="1"/>
  <c r="G308" i="5" a="1"/>
  <c r="G308" i="5" s="1"/>
  <c r="J308" i="5" a="1"/>
  <c r="J308" i="5" s="1"/>
  <c r="AB308" i="5" l="1"/>
  <c r="Y308" i="5"/>
  <c r="Z308" i="5"/>
  <c r="AA308" i="5"/>
  <c r="AC308" i="5"/>
  <c r="AD308" i="5"/>
  <c r="X307" i="5"/>
  <c r="V307" i="5"/>
  <c r="W307" i="5"/>
  <c r="U307" i="5"/>
  <c r="R307" i="5"/>
  <c r="T307" i="5"/>
  <c r="P307" i="5"/>
  <c r="S307" i="5"/>
  <c r="N307" i="5" a="1"/>
  <c r="N307" i="5" s="1"/>
  <c r="M307" i="5" a="1"/>
  <c r="M307" i="5" s="1"/>
  <c r="Q307" i="5"/>
  <c r="O307" i="5"/>
  <c r="K308" i="5" a="1"/>
  <c r="K308" i="5" s="1"/>
  <c r="F308" i="5"/>
  <c r="D308" i="5"/>
  <c r="I308" i="5" s="1" a="1"/>
  <c r="I308" i="5" s="1"/>
  <c r="C310" i="5" a="1"/>
  <c r="C310" i="5" s="1"/>
  <c r="G309" i="5" a="1"/>
  <c r="G309" i="5" s="1"/>
  <c r="H309" i="5"/>
  <c r="E309" i="5" a="1"/>
  <c r="E309" i="5" s="1"/>
  <c r="L309" i="5" s="1" a="1"/>
  <c r="L309" i="5" s="1"/>
  <c r="J309" i="5" a="1"/>
  <c r="J309" i="5" s="1"/>
  <c r="AB309" i="5" l="1"/>
  <c r="Y309" i="5"/>
  <c r="Z309" i="5"/>
  <c r="AA309" i="5"/>
  <c r="AC309" i="5"/>
  <c r="AD309" i="5"/>
  <c r="X308" i="5"/>
  <c r="V308" i="5"/>
  <c r="W308" i="5"/>
  <c r="R308" i="5"/>
  <c r="T308" i="5"/>
  <c r="S308" i="5"/>
  <c r="P308" i="5"/>
  <c r="Q308" i="5"/>
  <c r="U308" i="5"/>
  <c r="M308" i="5" a="1"/>
  <c r="M308" i="5" s="1"/>
  <c r="O308" i="5"/>
  <c r="N308" i="5" a="1"/>
  <c r="N308" i="5" s="1"/>
  <c r="C311" i="5" a="1"/>
  <c r="C311" i="5" s="1"/>
  <c r="G310" i="5" a="1"/>
  <c r="G310" i="5" s="1"/>
  <c r="H310" i="5"/>
  <c r="E310" i="5" a="1"/>
  <c r="E310" i="5" s="1"/>
  <c r="L310" i="5" s="1" a="1"/>
  <c r="L310" i="5" s="1"/>
  <c r="J310" i="5" a="1"/>
  <c r="J310" i="5" s="1"/>
  <c r="K309" i="5" a="1"/>
  <c r="K309" i="5" s="1"/>
  <c r="F309" i="5"/>
  <c r="D309" i="5"/>
  <c r="I309" i="5" s="1" a="1"/>
  <c r="I309" i="5" s="1"/>
  <c r="X309" i="5" l="1"/>
  <c r="U309" i="5"/>
  <c r="R309" i="5"/>
  <c r="W309" i="5"/>
  <c r="T309" i="5"/>
  <c r="V309" i="5"/>
  <c r="S309" i="5"/>
  <c r="P309" i="5"/>
  <c r="O309" i="5"/>
  <c r="M309" i="5" a="1"/>
  <c r="M309" i="5" s="1"/>
  <c r="N309" i="5" a="1"/>
  <c r="N309" i="5" s="1"/>
  <c r="Q309" i="5"/>
  <c r="Y310" i="5"/>
  <c r="Z310" i="5"/>
  <c r="AA310" i="5"/>
  <c r="AC310" i="5"/>
  <c r="AD310" i="5"/>
  <c r="AB310" i="5"/>
  <c r="D310" i="5"/>
  <c r="I310" i="5" s="1" a="1"/>
  <c r="I310" i="5" s="1"/>
  <c r="K310" i="5" a="1"/>
  <c r="K310" i="5" s="1"/>
  <c r="F310" i="5"/>
  <c r="C312" i="5" a="1"/>
  <c r="C312" i="5" s="1"/>
  <c r="G311" i="5" a="1"/>
  <c r="G311" i="5" s="1"/>
  <c r="H311" i="5"/>
  <c r="E311" i="5" a="1"/>
  <c r="E311" i="5" s="1"/>
  <c r="L311" i="5" s="1" a="1"/>
  <c r="L311" i="5" s="1"/>
  <c r="J311" i="5" a="1"/>
  <c r="J311" i="5" s="1"/>
  <c r="X310" i="5" l="1"/>
  <c r="V310" i="5"/>
  <c r="W310" i="5"/>
  <c r="R310" i="5"/>
  <c r="T310" i="5"/>
  <c r="U310" i="5"/>
  <c r="S310" i="5"/>
  <c r="P310" i="5"/>
  <c r="N310" i="5" a="1"/>
  <c r="N310" i="5" s="1"/>
  <c r="O310" i="5"/>
  <c r="M310" i="5" a="1"/>
  <c r="M310" i="5" s="1"/>
  <c r="Q310" i="5"/>
  <c r="AB311" i="5"/>
  <c r="Y311" i="5"/>
  <c r="Z311" i="5"/>
  <c r="AA311" i="5"/>
  <c r="AC311" i="5"/>
  <c r="AD311" i="5"/>
  <c r="D311" i="5"/>
  <c r="I311" i="5" s="1" a="1"/>
  <c r="I311" i="5" s="1"/>
  <c r="K311" i="5" a="1"/>
  <c r="K311" i="5" s="1"/>
  <c r="F311" i="5"/>
  <c r="C313" i="5" a="1"/>
  <c r="C313" i="5" s="1"/>
  <c r="G312" i="5" a="1"/>
  <c r="G312" i="5" s="1"/>
  <c r="H312" i="5"/>
  <c r="E312" i="5" a="1"/>
  <c r="E312" i="5" s="1"/>
  <c r="L312" i="5" s="1" a="1"/>
  <c r="L312" i="5" s="1"/>
  <c r="J312" i="5" a="1"/>
  <c r="J312" i="5" s="1"/>
  <c r="AB312" i="5" l="1"/>
  <c r="Z312" i="5"/>
  <c r="AA312" i="5"/>
  <c r="AC312" i="5"/>
  <c r="AD312" i="5"/>
  <c r="Y312" i="5"/>
  <c r="W311" i="5"/>
  <c r="U311" i="5"/>
  <c r="X311" i="5"/>
  <c r="V311" i="5"/>
  <c r="R311" i="5"/>
  <c r="T311" i="5"/>
  <c r="N311" i="5" a="1"/>
  <c r="N311" i="5" s="1"/>
  <c r="P311" i="5"/>
  <c r="Q311" i="5"/>
  <c r="O311" i="5"/>
  <c r="S311" i="5"/>
  <c r="M311" i="5" a="1"/>
  <c r="M311" i="5" s="1"/>
  <c r="F312" i="5"/>
  <c r="D312" i="5"/>
  <c r="I312" i="5" s="1" a="1"/>
  <c r="I312" i="5" s="1"/>
  <c r="K312" i="5" a="1"/>
  <c r="K312" i="5" s="1"/>
  <c r="C314" i="5" a="1"/>
  <c r="C314" i="5" s="1"/>
  <c r="G313" i="5" a="1"/>
  <c r="G313" i="5" s="1"/>
  <c r="H313" i="5"/>
  <c r="E313" i="5" a="1"/>
  <c r="E313" i="5" s="1"/>
  <c r="L313" i="5" s="1" a="1"/>
  <c r="L313" i="5" s="1"/>
  <c r="J313" i="5" a="1"/>
  <c r="J313" i="5" s="1"/>
  <c r="AB313" i="5" l="1"/>
  <c r="Y313" i="5"/>
  <c r="Z313" i="5"/>
  <c r="AA313" i="5"/>
  <c r="AC313" i="5"/>
  <c r="AD313" i="5"/>
  <c r="W312" i="5"/>
  <c r="U312" i="5"/>
  <c r="X312" i="5"/>
  <c r="V312" i="5"/>
  <c r="R312" i="5"/>
  <c r="T312" i="5"/>
  <c r="S312" i="5"/>
  <c r="Q312" i="5"/>
  <c r="O312" i="5"/>
  <c r="N312" i="5" a="1"/>
  <c r="N312" i="5" s="1"/>
  <c r="P312" i="5"/>
  <c r="M312" i="5" a="1"/>
  <c r="M312" i="5" s="1"/>
  <c r="K313" i="5" a="1"/>
  <c r="K313" i="5" s="1"/>
  <c r="F313" i="5"/>
  <c r="D313" i="5"/>
  <c r="I313" i="5" s="1" a="1"/>
  <c r="I313" i="5" s="1"/>
  <c r="C315" i="5" a="1"/>
  <c r="C315" i="5" s="1"/>
  <c r="G314" i="5" a="1"/>
  <c r="G314" i="5" s="1"/>
  <c r="H314" i="5"/>
  <c r="E314" i="5" a="1"/>
  <c r="E314" i="5" s="1"/>
  <c r="L314" i="5" s="1" a="1"/>
  <c r="L314" i="5" s="1"/>
  <c r="J314" i="5" a="1"/>
  <c r="J314" i="5" s="1"/>
  <c r="AB314" i="5" l="1"/>
  <c r="Y314" i="5"/>
  <c r="Z314" i="5"/>
  <c r="AA314" i="5"/>
  <c r="AC314" i="5"/>
  <c r="AD314" i="5"/>
  <c r="W313" i="5"/>
  <c r="U313" i="5"/>
  <c r="X313" i="5"/>
  <c r="V313" i="5"/>
  <c r="S313" i="5"/>
  <c r="R313" i="5"/>
  <c r="T313" i="5"/>
  <c r="Q313" i="5"/>
  <c r="O313" i="5"/>
  <c r="N313" i="5" a="1"/>
  <c r="N313" i="5" s="1"/>
  <c r="P313" i="5"/>
  <c r="M313" i="5" a="1"/>
  <c r="M313" i="5" s="1"/>
  <c r="K314" i="5" a="1"/>
  <c r="K314" i="5" s="1"/>
  <c r="D314" i="5"/>
  <c r="I314" i="5" s="1" a="1"/>
  <c r="I314" i="5" s="1"/>
  <c r="F314" i="5"/>
  <c r="C316" i="5" a="1"/>
  <c r="C316" i="5" s="1"/>
  <c r="G315" i="5" a="1"/>
  <c r="G315" i="5" s="1"/>
  <c r="H315" i="5"/>
  <c r="E315" i="5" a="1"/>
  <c r="E315" i="5" s="1"/>
  <c r="L315" i="5" s="1" a="1"/>
  <c r="L315" i="5" s="1"/>
  <c r="J315" i="5" a="1"/>
  <c r="J315" i="5" s="1"/>
  <c r="W314" i="5" l="1"/>
  <c r="U314" i="5"/>
  <c r="X314" i="5"/>
  <c r="V314" i="5"/>
  <c r="S314" i="5"/>
  <c r="R314" i="5"/>
  <c r="T314" i="5"/>
  <c r="Q314" i="5"/>
  <c r="O314" i="5"/>
  <c r="N314" i="5" a="1"/>
  <c r="N314" i="5" s="1"/>
  <c r="M314" i="5" a="1"/>
  <c r="M314" i="5" s="1"/>
  <c r="P314" i="5"/>
  <c r="AB315" i="5"/>
  <c r="AA315" i="5"/>
  <c r="AC315" i="5"/>
  <c r="AD315" i="5"/>
  <c r="Y315" i="5"/>
  <c r="Z315" i="5"/>
  <c r="K315" i="5" a="1"/>
  <c r="K315" i="5" s="1"/>
  <c r="F315" i="5"/>
  <c r="D315" i="5"/>
  <c r="I315" i="5" s="1" a="1"/>
  <c r="I315" i="5" s="1"/>
  <c r="C317" i="5" a="1"/>
  <c r="C317" i="5" s="1"/>
  <c r="G316" i="5" a="1"/>
  <c r="G316" i="5" s="1"/>
  <c r="H316" i="5"/>
  <c r="E316" i="5" a="1"/>
  <c r="E316" i="5" s="1"/>
  <c r="L316" i="5" s="1" a="1"/>
  <c r="L316" i="5" s="1"/>
  <c r="J316" i="5" a="1"/>
  <c r="J316" i="5" s="1"/>
  <c r="W315" i="5" l="1"/>
  <c r="U315" i="5"/>
  <c r="X315" i="5"/>
  <c r="V315" i="5"/>
  <c r="S315" i="5"/>
  <c r="R315" i="5"/>
  <c r="Q315" i="5"/>
  <c r="O315" i="5"/>
  <c r="T315" i="5"/>
  <c r="N315" i="5" a="1"/>
  <c r="N315" i="5" s="1"/>
  <c r="P315" i="5"/>
  <c r="M315" i="5" a="1"/>
  <c r="M315" i="5" s="1"/>
  <c r="AB316" i="5"/>
  <c r="Y316" i="5"/>
  <c r="Z316" i="5"/>
  <c r="AA316" i="5"/>
  <c r="AC316" i="5"/>
  <c r="AD316" i="5"/>
  <c r="C318" i="5" a="1"/>
  <c r="C318" i="5" s="1"/>
  <c r="E317" i="5" a="1"/>
  <c r="E317" i="5" s="1"/>
  <c r="L317" i="5" s="1" a="1"/>
  <c r="L317" i="5" s="1"/>
  <c r="G317" i="5" a="1"/>
  <c r="G317" i="5" s="1"/>
  <c r="H317" i="5"/>
  <c r="J317" i="5" a="1"/>
  <c r="J317" i="5" s="1"/>
  <c r="K316" i="5" a="1"/>
  <c r="K316" i="5" s="1"/>
  <c r="F316" i="5"/>
  <c r="D316" i="5"/>
  <c r="I316" i="5" s="1" a="1"/>
  <c r="I316" i="5" s="1"/>
  <c r="AB317" i="5" l="1"/>
  <c r="Y317" i="5"/>
  <c r="Z317" i="5"/>
  <c r="AA317" i="5"/>
  <c r="AC317" i="5"/>
  <c r="AD317" i="5"/>
  <c r="W316" i="5"/>
  <c r="X316" i="5"/>
  <c r="V316" i="5"/>
  <c r="S316" i="5"/>
  <c r="T316" i="5"/>
  <c r="U316" i="5"/>
  <c r="Q316" i="5"/>
  <c r="O316" i="5"/>
  <c r="N316" i="5" a="1"/>
  <c r="N316" i="5" s="1"/>
  <c r="R316" i="5"/>
  <c r="P316" i="5"/>
  <c r="M316" i="5" a="1"/>
  <c r="M316" i="5" s="1"/>
  <c r="K317" i="5" a="1"/>
  <c r="K317" i="5" s="1"/>
  <c r="D317" i="5"/>
  <c r="I317" i="5" s="1" a="1"/>
  <c r="I317" i="5" s="1"/>
  <c r="F317" i="5"/>
  <c r="C319" i="5" a="1"/>
  <c r="C319" i="5" s="1"/>
  <c r="E318" i="5" a="1"/>
  <c r="E318" i="5" s="1"/>
  <c r="L318" i="5" s="1" a="1"/>
  <c r="L318" i="5" s="1"/>
  <c r="G318" i="5" a="1"/>
  <c r="G318" i="5" s="1"/>
  <c r="H318" i="5"/>
  <c r="J318" i="5" a="1"/>
  <c r="J318" i="5" s="1"/>
  <c r="AB318" i="5" l="1"/>
  <c r="AC318" i="5"/>
  <c r="AD318" i="5"/>
  <c r="Y318" i="5"/>
  <c r="Z318" i="5"/>
  <c r="AA318" i="5"/>
  <c r="W317" i="5"/>
  <c r="U317" i="5"/>
  <c r="S317" i="5"/>
  <c r="R317" i="5"/>
  <c r="T317" i="5"/>
  <c r="V317" i="5"/>
  <c r="X317" i="5"/>
  <c r="Q317" i="5"/>
  <c r="O317" i="5"/>
  <c r="N317" i="5" a="1"/>
  <c r="N317" i="5" s="1"/>
  <c r="P317" i="5"/>
  <c r="M317" i="5" a="1"/>
  <c r="M317" i="5" s="1"/>
  <c r="K318" i="5" a="1"/>
  <c r="K318" i="5" s="1"/>
  <c r="F318" i="5"/>
  <c r="D318" i="5"/>
  <c r="I318" i="5" s="1" a="1"/>
  <c r="I318" i="5" s="1"/>
  <c r="C320" i="5" a="1"/>
  <c r="C320" i="5" s="1"/>
  <c r="H319" i="5"/>
  <c r="E319" i="5" a="1"/>
  <c r="E319" i="5" s="1"/>
  <c r="L319" i="5" s="1" a="1"/>
  <c r="L319" i="5" s="1"/>
  <c r="G319" i="5" a="1"/>
  <c r="G319" i="5" s="1"/>
  <c r="J319" i="5" a="1"/>
  <c r="J319" i="5" s="1"/>
  <c r="AB319" i="5" l="1"/>
  <c r="Y319" i="5"/>
  <c r="Z319" i="5"/>
  <c r="AA319" i="5"/>
  <c r="AC319" i="5"/>
  <c r="AD319" i="5"/>
  <c r="W318" i="5"/>
  <c r="U318" i="5"/>
  <c r="X318" i="5"/>
  <c r="V318" i="5"/>
  <c r="S318" i="5"/>
  <c r="R318" i="5"/>
  <c r="T318" i="5"/>
  <c r="Q318" i="5"/>
  <c r="O318" i="5"/>
  <c r="N318" i="5" a="1"/>
  <c r="N318" i="5" s="1"/>
  <c r="P318" i="5"/>
  <c r="M318" i="5" a="1"/>
  <c r="M318" i="5" s="1"/>
  <c r="K319" i="5" a="1"/>
  <c r="K319" i="5" s="1"/>
  <c r="D319" i="5"/>
  <c r="I319" i="5" s="1" a="1"/>
  <c r="I319" i="5" s="1"/>
  <c r="F319" i="5"/>
  <c r="C321" i="5" a="1"/>
  <c r="C321" i="5" s="1"/>
  <c r="H320" i="5"/>
  <c r="E320" i="5" a="1"/>
  <c r="E320" i="5" s="1"/>
  <c r="L320" i="5" s="1" a="1"/>
  <c r="L320" i="5" s="1"/>
  <c r="G320" i="5" a="1"/>
  <c r="G320" i="5" s="1"/>
  <c r="J320" i="5" a="1"/>
  <c r="J320" i="5" s="1"/>
  <c r="X319" i="5" l="1"/>
  <c r="V319" i="5"/>
  <c r="W319" i="5"/>
  <c r="U319" i="5"/>
  <c r="S319" i="5"/>
  <c r="R319" i="5"/>
  <c r="P319" i="5"/>
  <c r="T319" i="5"/>
  <c r="Q319" i="5"/>
  <c r="O319" i="5"/>
  <c r="N319" i="5" a="1"/>
  <c r="N319" i="5" s="1"/>
  <c r="M319" i="5" a="1"/>
  <c r="M319" i="5" s="1"/>
  <c r="AB320" i="5"/>
  <c r="Y320" i="5"/>
  <c r="Z320" i="5"/>
  <c r="AA320" i="5"/>
  <c r="AC320" i="5"/>
  <c r="AD320" i="5"/>
  <c r="K320" i="5" a="1"/>
  <c r="K320" i="5" s="1"/>
  <c r="F320" i="5"/>
  <c r="D320" i="5"/>
  <c r="I320" i="5" s="1" a="1"/>
  <c r="I320" i="5" s="1"/>
  <c r="C322" i="5" a="1"/>
  <c r="C322" i="5" s="1"/>
  <c r="H321" i="5"/>
  <c r="E321" i="5" a="1"/>
  <c r="E321" i="5" s="1"/>
  <c r="L321" i="5" s="1" a="1"/>
  <c r="L321" i="5" s="1"/>
  <c r="G321" i="5" a="1"/>
  <c r="G321" i="5" s="1"/>
  <c r="J321" i="5" a="1"/>
  <c r="J321" i="5" s="1"/>
  <c r="AB321" i="5" l="1"/>
  <c r="AD321" i="5"/>
  <c r="Y321" i="5"/>
  <c r="Z321" i="5"/>
  <c r="AA321" i="5"/>
  <c r="AC321" i="5"/>
  <c r="X320" i="5"/>
  <c r="V320" i="5"/>
  <c r="W320" i="5"/>
  <c r="U320" i="5"/>
  <c r="S320" i="5"/>
  <c r="T320" i="5"/>
  <c r="P320" i="5"/>
  <c r="R320" i="5"/>
  <c r="Q320" i="5"/>
  <c r="O320" i="5"/>
  <c r="N320" i="5" a="1"/>
  <c r="N320" i="5" s="1"/>
  <c r="M320" i="5" a="1"/>
  <c r="M320" i="5" s="1"/>
  <c r="C323" i="5" a="1"/>
  <c r="C323" i="5" s="1"/>
  <c r="H322" i="5"/>
  <c r="E322" i="5" a="1"/>
  <c r="E322" i="5" s="1"/>
  <c r="L322" i="5" s="1" a="1"/>
  <c r="L322" i="5" s="1"/>
  <c r="G322" i="5" a="1"/>
  <c r="G322" i="5" s="1"/>
  <c r="J322" i="5" a="1"/>
  <c r="J322" i="5" s="1"/>
  <c r="K321" i="5" a="1"/>
  <c r="K321" i="5" s="1"/>
  <c r="F321" i="5"/>
  <c r="D321" i="5"/>
  <c r="I321" i="5" s="1" a="1"/>
  <c r="I321" i="5" s="1"/>
  <c r="X321" i="5" l="1"/>
  <c r="V321" i="5"/>
  <c r="W321" i="5"/>
  <c r="T321" i="5"/>
  <c r="S321" i="5"/>
  <c r="U321" i="5"/>
  <c r="R321" i="5"/>
  <c r="P321" i="5"/>
  <c r="Q321" i="5"/>
  <c r="O321" i="5"/>
  <c r="N321" i="5" a="1"/>
  <c r="N321" i="5" s="1"/>
  <c r="M321" i="5" a="1"/>
  <c r="M321" i="5" s="1"/>
  <c r="AB322" i="5"/>
  <c r="Y322" i="5"/>
  <c r="Z322" i="5"/>
  <c r="AA322" i="5"/>
  <c r="AC322" i="5"/>
  <c r="AD322" i="5"/>
  <c r="K322" i="5" a="1"/>
  <c r="K322" i="5" s="1"/>
  <c r="F322" i="5"/>
  <c r="D322" i="5"/>
  <c r="I322" i="5" s="1" a="1"/>
  <c r="I322" i="5" s="1"/>
  <c r="C324" i="5" a="1"/>
  <c r="C324" i="5" s="1"/>
  <c r="H323" i="5"/>
  <c r="E323" i="5" a="1"/>
  <c r="E323" i="5" s="1"/>
  <c r="L323" i="5" s="1" a="1"/>
  <c r="L323" i="5" s="1"/>
  <c r="G323" i="5" a="1"/>
  <c r="G323" i="5" s="1"/>
  <c r="J323" i="5" a="1"/>
  <c r="J323" i="5" s="1"/>
  <c r="AB323" i="5" l="1"/>
  <c r="Y323" i="5"/>
  <c r="Z323" i="5"/>
  <c r="AA323" i="5"/>
  <c r="AC323" i="5"/>
  <c r="AD323" i="5"/>
  <c r="X322" i="5"/>
  <c r="V322" i="5"/>
  <c r="W322" i="5"/>
  <c r="R322" i="5"/>
  <c r="T322" i="5"/>
  <c r="S322" i="5"/>
  <c r="P322" i="5"/>
  <c r="Q322" i="5"/>
  <c r="O322" i="5"/>
  <c r="U322" i="5"/>
  <c r="M322" i="5" a="1"/>
  <c r="M322" i="5" s="1"/>
  <c r="N322" i="5" a="1"/>
  <c r="N322" i="5" s="1"/>
  <c r="C325" i="5" a="1"/>
  <c r="C325" i="5" s="1"/>
  <c r="H324" i="5"/>
  <c r="E324" i="5" a="1"/>
  <c r="E324" i="5" s="1"/>
  <c r="L324" i="5" s="1" a="1"/>
  <c r="L324" i="5" s="1"/>
  <c r="G324" i="5" a="1"/>
  <c r="G324" i="5" s="1"/>
  <c r="J324" i="5" a="1"/>
  <c r="J324" i="5" s="1"/>
  <c r="K323" i="5" a="1"/>
  <c r="K323" i="5" s="1"/>
  <c r="D323" i="5"/>
  <c r="I323" i="5" s="1" a="1"/>
  <c r="I323" i="5" s="1"/>
  <c r="F323" i="5"/>
  <c r="X323" i="5" l="1"/>
  <c r="V323" i="5"/>
  <c r="W323" i="5"/>
  <c r="U323" i="5"/>
  <c r="R323" i="5"/>
  <c r="T323" i="5"/>
  <c r="P323" i="5"/>
  <c r="S323" i="5"/>
  <c r="Q323" i="5"/>
  <c r="O323" i="5"/>
  <c r="M323" i="5" a="1"/>
  <c r="M323" i="5" s="1"/>
  <c r="N323" i="5" a="1"/>
  <c r="N323" i="5" s="1"/>
  <c r="AB324" i="5"/>
  <c r="Y324" i="5"/>
  <c r="Z324" i="5"/>
  <c r="AA324" i="5"/>
  <c r="AC324" i="5"/>
  <c r="AD324" i="5"/>
  <c r="K324" i="5" a="1"/>
  <c r="K324" i="5" s="1"/>
  <c r="F324" i="5"/>
  <c r="D324" i="5"/>
  <c r="I324" i="5" s="1" a="1"/>
  <c r="I324" i="5" s="1"/>
  <c r="C326" i="5" a="1"/>
  <c r="C326" i="5" s="1"/>
  <c r="G325" i="5" a="1"/>
  <c r="G325" i="5" s="1"/>
  <c r="H325" i="5"/>
  <c r="E325" i="5" a="1"/>
  <c r="E325" i="5" s="1"/>
  <c r="L325" i="5" s="1" a="1"/>
  <c r="L325" i="5" s="1"/>
  <c r="J325" i="5" a="1"/>
  <c r="J325" i="5" s="1"/>
  <c r="AB325" i="5" l="1"/>
  <c r="Y325" i="5"/>
  <c r="Z325" i="5"/>
  <c r="AA325" i="5"/>
  <c r="AC325" i="5"/>
  <c r="AD325" i="5"/>
  <c r="X324" i="5"/>
  <c r="V324" i="5"/>
  <c r="W324" i="5"/>
  <c r="R324" i="5"/>
  <c r="T324" i="5"/>
  <c r="S324" i="5"/>
  <c r="U324" i="5"/>
  <c r="P324" i="5"/>
  <c r="Q324" i="5"/>
  <c r="O324" i="5"/>
  <c r="M324" i="5" a="1"/>
  <c r="M324" i="5" s="1"/>
  <c r="N324" i="5" a="1"/>
  <c r="N324" i="5" s="1"/>
  <c r="K325" i="5" a="1"/>
  <c r="K325" i="5" s="1"/>
  <c r="F325" i="5"/>
  <c r="D325" i="5"/>
  <c r="I325" i="5" s="1" a="1"/>
  <c r="I325" i="5" s="1"/>
  <c r="C327" i="5" a="1"/>
  <c r="C327" i="5" s="1"/>
  <c r="G326" i="5" a="1"/>
  <c r="G326" i="5" s="1"/>
  <c r="H326" i="5"/>
  <c r="E326" i="5" a="1"/>
  <c r="E326" i="5" s="1"/>
  <c r="L326" i="5" s="1" a="1"/>
  <c r="L326" i="5" s="1"/>
  <c r="J326" i="5" a="1"/>
  <c r="J326" i="5" s="1"/>
  <c r="Y326" i="5" l="1"/>
  <c r="Z326" i="5"/>
  <c r="AA326" i="5"/>
  <c r="AC326" i="5"/>
  <c r="AD326" i="5"/>
  <c r="AB326" i="5"/>
  <c r="X325" i="5"/>
  <c r="U325" i="5"/>
  <c r="R325" i="5"/>
  <c r="T325" i="5"/>
  <c r="W325" i="5"/>
  <c r="S325" i="5"/>
  <c r="V325" i="5"/>
  <c r="P325" i="5"/>
  <c r="Q325" i="5"/>
  <c r="O325" i="5"/>
  <c r="M325" i="5" a="1"/>
  <c r="M325" i="5" s="1"/>
  <c r="N325" i="5" a="1"/>
  <c r="N325" i="5" s="1"/>
  <c r="C328" i="5" a="1"/>
  <c r="C328" i="5" s="1"/>
  <c r="G327" i="5" a="1"/>
  <c r="G327" i="5" s="1"/>
  <c r="H327" i="5"/>
  <c r="E327" i="5" a="1"/>
  <c r="E327" i="5" s="1"/>
  <c r="L327" i="5" s="1" a="1"/>
  <c r="L327" i="5" s="1"/>
  <c r="J327" i="5" a="1"/>
  <c r="J327" i="5" s="1"/>
  <c r="D326" i="5"/>
  <c r="I326" i="5" s="1" a="1"/>
  <c r="I326" i="5" s="1"/>
  <c r="K326" i="5" a="1"/>
  <c r="K326" i="5" s="1"/>
  <c r="F326" i="5"/>
  <c r="X326" i="5" l="1"/>
  <c r="V326" i="5"/>
  <c r="W326" i="5"/>
  <c r="U326" i="5"/>
  <c r="R326" i="5"/>
  <c r="T326" i="5"/>
  <c r="S326" i="5"/>
  <c r="P326" i="5"/>
  <c r="N326" i="5" a="1"/>
  <c r="N326" i="5" s="1"/>
  <c r="Q326" i="5"/>
  <c r="O326" i="5"/>
  <c r="M326" i="5" a="1"/>
  <c r="M326" i="5" s="1"/>
  <c r="AB327" i="5"/>
  <c r="Y327" i="5"/>
  <c r="Z327" i="5"/>
  <c r="AA327" i="5"/>
  <c r="AC327" i="5"/>
  <c r="AD327" i="5"/>
  <c r="D327" i="5"/>
  <c r="I327" i="5" s="1" a="1"/>
  <c r="I327" i="5" s="1"/>
  <c r="K327" i="5" a="1"/>
  <c r="K327" i="5" s="1"/>
  <c r="F327" i="5"/>
  <c r="C329" i="5" a="1"/>
  <c r="C329" i="5" s="1"/>
  <c r="G328" i="5" a="1"/>
  <c r="G328" i="5" s="1"/>
  <c r="H328" i="5"/>
  <c r="E328" i="5" a="1"/>
  <c r="E328" i="5" s="1"/>
  <c r="L328" i="5" s="1" a="1"/>
  <c r="L328" i="5" s="1"/>
  <c r="J328" i="5" a="1"/>
  <c r="J328" i="5" s="1"/>
  <c r="AB328" i="5" l="1"/>
  <c r="Z328" i="5"/>
  <c r="AA328" i="5"/>
  <c r="AC328" i="5"/>
  <c r="AD328" i="5"/>
  <c r="Y328" i="5"/>
  <c r="W327" i="5"/>
  <c r="U327" i="5"/>
  <c r="X327" i="5"/>
  <c r="V327" i="5"/>
  <c r="R327" i="5"/>
  <c r="T327" i="5"/>
  <c r="S327" i="5"/>
  <c r="N327" i="5" a="1"/>
  <c r="N327" i="5" s="1"/>
  <c r="P327" i="5"/>
  <c r="Q327" i="5"/>
  <c r="O327" i="5"/>
  <c r="M327" i="5" a="1"/>
  <c r="M327" i="5" s="1"/>
  <c r="F328" i="5"/>
  <c r="D328" i="5"/>
  <c r="I328" i="5" s="1" a="1"/>
  <c r="I328" i="5" s="1"/>
  <c r="K328" i="5" a="1"/>
  <c r="K328" i="5" s="1"/>
  <c r="C330" i="5" a="1"/>
  <c r="C330" i="5" s="1"/>
  <c r="G329" i="5" a="1"/>
  <c r="G329" i="5" s="1"/>
  <c r="H329" i="5"/>
  <c r="E329" i="5" a="1"/>
  <c r="E329" i="5" s="1"/>
  <c r="L329" i="5" s="1" a="1"/>
  <c r="L329" i="5" s="1"/>
  <c r="J329" i="5" a="1"/>
  <c r="J329" i="5" s="1"/>
  <c r="AB329" i="5" l="1"/>
  <c r="Y329" i="5"/>
  <c r="Z329" i="5"/>
  <c r="AA329" i="5"/>
  <c r="AC329" i="5"/>
  <c r="AD329" i="5"/>
  <c r="W328" i="5"/>
  <c r="U328" i="5"/>
  <c r="X328" i="5"/>
  <c r="V328" i="5"/>
  <c r="R328" i="5"/>
  <c r="T328" i="5"/>
  <c r="S328" i="5"/>
  <c r="Q328" i="5"/>
  <c r="O328" i="5"/>
  <c r="N328" i="5" a="1"/>
  <c r="N328" i="5" s="1"/>
  <c r="P328" i="5"/>
  <c r="M328" i="5" a="1"/>
  <c r="M328" i="5" s="1"/>
  <c r="C331" i="5" a="1"/>
  <c r="C331" i="5" s="1"/>
  <c r="G330" i="5" a="1"/>
  <c r="G330" i="5" s="1"/>
  <c r="H330" i="5"/>
  <c r="E330" i="5" a="1"/>
  <c r="E330" i="5" s="1"/>
  <c r="L330" i="5" s="1" a="1"/>
  <c r="L330" i="5" s="1"/>
  <c r="J330" i="5" a="1"/>
  <c r="J330" i="5" s="1"/>
  <c r="K329" i="5" a="1"/>
  <c r="K329" i="5" s="1"/>
  <c r="F329" i="5"/>
  <c r="D329" i="5"/>
  <c r="I329" i="5" s="1" a="1"/>
  <c r="I329" i="5" s="1"/>
  <c r="W329" i="5" l="1"/>
  <c r="U329" i="5"/>
  <c r="X329" i="5"/>
  <c r="V329" i="5"/>
  <c r="S329" i="5"/>
  <c r="R329" i="5"/>
  <c r="T329" i="5"/>
  <c r="Q329" i="5"/>
  <c r="O329" i="5"/>
  <c r="N329" i="5" a="1"/>
  <c r="N329" i="5" s="1"/>
  <c r="P329" i="5"/>
  <c r="M329" i="5" a="1"/>
  <c r="M329" i="5" s="1"/>
  <c r="AB330" i="5"/>
  <c r="Y330" i="5"/>
  <c r="Z330" i="5"/>
  <c r="AA330" i="5"/>
  <c r="AC330" i="5"/>
  <c r="AD330" i="5"/>
  <c r="K330" i="5" a="1"/>
  <c r="K330" i="5" s="1"/>
  <c r="D330" i="5"/>
  <c r="I330" i="5" s="1" a="1"/>
  <c r="I330" i="5" s="1"/>
  <c r="F330" i="5"/>
  <c r="C332" i="5" a="1"/>
  <c r="C332" i="5" s="1"/>
  <c r="G331" i="5" a="1"/>
  <c r="G331" i="5" s="1"/>
  <c r="H331" i="5"/>
  <c r="E331" i="5" a="1"/>
  <c r="E331" i="5" s="1"/>
  <c r="L331" i="5" s="1" a="1"/>
  <c r="L331" i="5" s="1"/>
  <c r="J331" i="5" a="1"/>
  <c r="J331" i="5" s="1"/>
  <c r="AB331" i="5" l="1"/>
  <c r="AA331" i="5"/>
  <c r="AC331" i="5"/>
  <c r="AD331" i="5"/>
  <c r="Y331" i="5"/>
  <c r="Z331" i="5"/>
  <c r="W330" i="5"/>
  <c r="U330" i="5"/>
  <c r="X330" i="5"/>
  <c r="V330" i="5"/>
  <c r="S330" i="5"/>
  <c r="R330" i="5"/>
  <c r="T330" i="5"/>
  <c r="Q330" i="5"/>
  <c r="O330" i="5"/>
  <c r="N330" i="5" a="1"/>
  <c r="N330" i="5" s="1"/>
  <c r="P330" i="5"/>
  <c r="M330" i="5" a="1"/>
  <c r="M330" i="5" s="1"/>
  <c r="K331" i="5" a="1"/>
  <c r="K331" i="5" s="1"/>
  <c r="F331" i="5"/>
  <c r="D331" i="5"/>
  <c r="I331" i="5" s="1" a="1"/>
  <c r="I331" i="5" s="1"/>
  <c r="C333" i="5" a="1"/>
  <c r="C333" i="5" s="1"/>
  <c r="G332" i="5" a="1"/>
  <c r="G332" i="5" s="1"/>
  <c r="H332" i="5"/>
  <c r="E332" i="5" a="1"/>
  <c r="E332" i="5" s="1"/>
  <c r="L332" i="5" s="1" a="1"/>
  <c r="L332" i="5" s="1"/>
  <c r="J332" i="5" a="1"/>
  <c r="J332" i="5" s="1"/>
  <c r="AB332" i="5" l="1"/>
  <c r="Y332" i="5"/>
  <c r="Z332" i="5"/>
  <c r="AA332" i="5"/>
  <c r="AC332" i="5"/>
  <c r="AD332" i="5"/>
  <c r="W331" i="5"/>
  <c r="U331" i="5"/>
  <c r="X331" i="5"/>
  <c r="V331" i="5"/>
  <c r="S331" i="5"/>
  <c r="R331" i="5"/>
  <c r="Q331" i="5"/>
  <c r="O331" i="5"/>
  <c r="N331" i="5" a="1"/>
  <c r="N331" i="5" s="1"/>
  <c r="T331" i="5"/>
  <c r="P331" i="5"/>
  <c r="M331" i="5" a="1"/>
  <c r="M331" i="5" s="1"/>
  <c r="C334" i="5" a="1"/>
  <c r="C334" i="5" s="1"/>
  <c r="E333" i="5" a="1"/>
  <c r="E333" i="5" s="1"/>
  <c r="G333" i="5" a="1"/>
  <c r="G333" i="5" s="1"/>
  <c r="H333" i="5"/>
  <c r="J333" i="5" a="1"/>
  <c r="J333" i="5" s="1"/>
  <c r="K332" i="5" a="1"/>
  <c r="K332" i="5" s="1"/>
  <c r="F332" i="5"/>
  <c r="D332" i="5"/>
  <c r="I332" i="5" s="1" a="1"/>
  <c r="I332" i="5" s="1"/>
  <c r="W332" i="5" l="1"/>
  <c r="X332" i="5"/>
  <c r="V332" i="5"/>
  <c r="U332" i="5"/>
  <c r="S332" i="5"/>
  <c r="T332" i="5"/>
  <c r="Q332" i="5"/>
  <c r="O332" i="5"/>
  <c r="N332" i="5" a="1"/>
  <c r="N332" i="5" s="1"/>
  <c r="R332" i="5"/>
  <c r="M332" i="5" a="1"/>
  <c r="M332" i="5" s="1"/>
  <c r="P332" i="5"/>
  <c r="AB333" i="5"/>
  <c r="Y333" i="5"/>
  <c r="Z333" i="5"/>
  <c r="AA333" i="5"/>
  <c r="AC333" i="5"/>
  <c r="AD333" i="5"/>
  <c r="L333" i="5" a="1"/>
  <c r="L333" i="5" s="1"/>
  <c r="K333" i="5" a="1"/>
  <c r="K333" i="5" s="1"/>
  <c r="D333" i="5"/>
  <c r="I333" i="5" s="1" a="1"/>
  <c r="I333" i="5" s="1"/>
  <c r="F333" i="5"/>
  <c r="C335" i="5" a="1"/>
  <c r="C335" i="5" s="1"/>
  <c r="E334" i="5" a="1"/>
  <c r="E334" i="5" s="1"/>
  <c r="L334" i="5" s="1" a="1"/>
  <c r="L334" i="5" s="1"/>
  <c r="G334" i="5" a="1"/>
  <c r="G334" i="5" s="1"/>
  <c r="H334" i="5"/>
  <c r="J334" i="5" a="1"/>
  <c r="J334" i="5" s="1"/>
  <c r="AB334" i="5" l="1"/>
  <c r="AC334" i="5"/>
  <c r="AD334" i="5"/>
  <c r="Y334" i="5"/>
  <c r="Z334" i="5"/>
  <c r="AA334" i="5"/>
  <c r="W333" i="5"/>
  <c r="U333" i="5"/>
  <c r="X333" i="5"/>
  <c r="S333" i="5"/>
  <c r="R333" i="5"/>
  <c r="T333" i="5"/>
  <c r="V333" i="5"/>
  <c r="Q333" i="5"/>
  <c r="O333" i="5"/>
  <c r="N333" i="5" a="1"/>
  <c r="N333" i="5" s="1"/>
  <c r="M333" i="5" a="1"/>
  <c r="M333" i="5" s="1"/>
  <c r="P333" i="5"/>
  <c r="K334" i="5" a="1"/>
  <c r="K334" i="5" s="1"/>
  <c r="F334" i="5"/>
  <c r="D334" i="5"/>
  <c r="I334" i="5" s="1" a="1"/>
  <c r="I334" i="5" s="1"/>
  <c r="C336" i="5" a="1"/>
  <c r="C336" i="5" s="1"/>
  <c r="H335" i="5"/>
  <c r="E335" i="5" a="1"/>
  <c r="E335" i="5" s="1"/>
  <c r="L335" i="5" s="1" a="1"/>
  <c r="L335" i="5" s="1"/>
  <c r="G335" i="5" a="1"/>
  <c r="G335" i="5" s="1"/>
  <c r="J335" i="5" a="1"/>
  <c r="J335" i="5" s="1"/>
  <c r="AB335" i="5" l="1"/>
  <c r="Y335" i="5"/>
  <c r="Z335" i="5"/>
  <c r="AA335" i="5"/>
  <c r="AC335" i="5"/>
  <c r="AD335" i="5"/>
  <c r="W334" i="5"/>
  <c r="U334" i="5"/>
  <c r="X334" i="5"/>
  <c r="V334" i="5"/>
  <c r="S334" i="5"/>
  <c r="R334" i="5"/>
  <c r="T334" i="5"/>
  <c r="Q334" i="5"/>
  <c r="O334" i="5"/>
  <c r="N334" i="5" a="1"/>
  <c r="N334" i="5" s="1"/>
  <c r="P334" i="5"/>
  <c r="M334" i="5" a="1"/>
  <c r="M334" i="5" s="1"/>
  <c r="K335" i="5" a="1"/>
  <c r="K335" i="5" s="1"/>
  <c r="D335" i="5"/>
  <c r="I335" i="5" s="1" a="1"/>
  <c r="I335" i="5" s="1"/>
  <c r="F335" i="5"/>
  <c r="C337" i="5" a="1"/>
  <c r="C337" i="5" s="1"/>
  <c r="H336" i="5"/>
  <c r="E336" i="5" a="1"/>
  <c r="E336" i="5" s="1"/>
  <c r="L336" i="5" s="1" a="1"/>
  <c r="L336" i="5" s="1"/>
  <c r="G336" i="5" a="1"/>
  <c r="G336" i="5" s="1"/>
  <c r="J336" i="5" a="1"/>
  <c r="J336" i="5" s="1"/>
  <c r="X335" i="5" l="1"/>
  <c r="V335" i="5"/>
  <c r="W335" i="5"/>
  <c r="U335" i="5"/>
  <c r="S335" i="5"/>
  <c r="R335" i="5"/>
  <c r="P335" i="5"/>
  <c r="T335" i="5"/>
  <c r="Q335" i="5"/>
  <c r="O335" i="5"/>
  <c r="N335" i="5" a="1"/>
  <c r="N335" i="5" s="1"/>
  <c r="M335" i="5" a="1"/>
  <c r="M335" i="5" s="1"/>
  <c r="AB336" i="5"/>
  <c r="Y336" i="5"/>
  <c r="Z336" i="5"/>
  <c r="AA336" i="5"/>
  <c r="AC336" i="5"/>
  <c r="AD336" i="5"/>
  <c r="C338" i="5" a="1"/>
  <c r="C338" i="5" s="1"/>
  <c r="H337" i="5"/>
  <c r="E337" i="5" a="1"/>
  <c r="E337" i="5" s="1"/>
  <c r="L337" i="5" s="1" a="1"/>
  <c r="L337" i="5" s="1"/>
  <c r="G337" i="5" a="1"/>
  <c r="G337" i="5" s="1"/>
  <c r="J337" i="5" a="1"/>
  <c r="J337" i="5" s="1"/>
  <c r="K336" i="5" a="1"/>
  <c r="K336" i="5" s="1"/>
  <c r="F336" i="5"/>
  <c r="D336" i="5"/>
  <c r="I336" i="5" s="1" a="1"/>
  <c r="I336" i="5" s="1"/>
  <c r="X336" i="5" l="1"/>
  <c r="V336" i="5"/>
  <c r="W336" i="5"/>
  <c r="U336" i="5"/>
  <c r="S336" i="5"/>
  <c r="T336" i="5"/>
  <c r="P336" i="5"/>
  <c r="Q336" i="5"/>
  <c r="O336" i="5"/>
  <c r="N336" i="5" a="1"/>
  <c r="N336" i="5" s="1"/>
  <c r="R336" i="5"/>
  <c r="M336" i="5" a="1"/>
  <c r="M336" i="5" s="1"/>
  <c r="AB337" i="5"/>
  <c r="AD337" i="5"/>
  <c r="Y337" i="5"/>
  <c r="Z337" i="5"/>
  <c r="AA337" i="5"/>
  <c r="AC337" i="5"/>
  <c r="K337" i="5" a="1"/>
  <c r="K337" i="5" s="1"/>
  <c r="F337" i="5"/>
  <c r="D337" i="5"/>
  <c r="I337" i="5" s="1" a="1"/>
  <c r="I337" i="5" s="1"/>
  <c r="C339" i="5" a="1"/>
  <c r="C339" i="5" s="1"/>
  <c r="H338" i="5"/>
  <c r="E338" i="5" a="1"/>
  <c r="E338" i="5" s="1"/>
  <c r="L338" i="5" s="1" a="1"/>
  <c r="L338" i="5" s="1"/>
  <c r="G338" i="5" a="1"/>
  <c r="G338" i="5" s="1"/>
  <c r="J338" i="5" a="1"/>
  <c r="J338" i="5" s="1"/>
  <c r="AB338" i="5" l="1"/>
  <c r="Y338" i="5"/>
  <c r="Z338" i="5"/>
  <c r="AA338" i="5"/>
  <c r="AC338" i="5"/>
  <c r="AD338" i="5"/>
  <c r="X337" i="5"/>
  <c r="V337" i="5"/>
  <c r="W337" i="5"/>
  <c r="T337" i="5"/>
  <c r="U337" i="5"/>
  <c r="S337" i="5"/>
  <c r="R337" i="5"/>
  <c r="P337" i="5"/>
  <c r="Q337" i="5"/>
  <c r="O337" i="5"/>
  <c r="N337" i="5" a="1"/>
  <c r="N337" i="5" s="1"/>
  <c r="M337" i="5" a="1"/>
  <c r="M337" i="5" s="1"/>
  <c r="K338" i="5" a="1"/>
  <c r="K338" i="5" s="1"/>
  <c r="F338" i="5"/>
  <c r="D338" i="5"/>
  <c r="I338" i="5" s="1" a="1"/>
  <c r="I338" i="5" s="1"/>
  <c r="C340" i="5" a="1"/>
  <c r="C340" i="5" s="1"/>
  <c r="E339" i="5" a="1"/>
  <c r="E339" i="5" s="1"/>
  <c r="L339" i="5" s="1" a="1"/>
  <c r="L339" i="5" s="1"/>
  <c r="H339" i="5"/>
  <c r="G339" i="5" a="1"/>
  <c r="G339" i="5" s="1"/>
  <c r="J339" i="5" a="1"/>
  <c r="J339" i="5" s="1"/>
  <c r="AB339" i="5" l="1"/>
  <c r="Y339" i="5"/>
  <c r="Z339" i="5"/>
  <c r="AA339" i="5"/>
  <c r="AC339" i="5"/>
  <c r="AD339" i="5"/>
  <c r="X338" i="5"/>
  <c r="V338" i="5"/>
  <c r="W338" i="5"/>
  <c r="R338" i="5"/>
  <c r="T338" i="5"/>
  <c r="U338" i="5"/>
  <c r="S338" i="5"/>
  <c r="P338" i="5"/>
  <c r="Q338" i="5"/>
  <c r="O338" i="5"/>
  <c r="N338" i="5" a="1"/>
  <c r="N338" i="5" s="1"/>
  <c r="M338" i="5" a="1"/>
  <c r="M338" i="5" s="1"/>
  <c r="C341" i="5" a="1"/>
  <c r="C341" i="5" s="1"/>
  <c r="H340" i="5"/>
  <c r="E340" i="5" a="1"/>
  <c r="E340" i="5" s="1"/>
  <c r="L340" i="5" s="1" a="1"/>
  <c r="L340" i="5" s="1"/>
  <c r="G340" i="5" a="1"/>
  <c r="G340" i="5" s="1"/>
  <c r="J340" i="5" a="1"/>
  <c r="J340" i="5" s="1"/>
  <c r="K339" i="5" a="1"/>
  <c r="K339" i="5" s="1"/>
  <c r="D339" i="5"/>
  <c r="I339" i="5" s="1" a="1"/>
  <c r="I339" i="5" s="1"/>
  <c r="F339" i="5"/>
  <c r="X339" i="5" l="1"/>
  <c r="V339" i="5"/>
  <c r="W339" i="5"/>
  <c r="U339" i="5"/>
  <c r="R339" i="5"/>
  <c r="T339" i="5"/>
  <c r="S339" i="5"/>
  <c r="P339" i="5"/>
  <c r="M339" i="5" a="1"/>
  <c r="M339" i="5" s="1"/>
  <c r="Q339" i="5"/>
  <c r="O339" i="5"/>
  <c r="N339" i="5" a="1"/>
  <c r="N339" i="5" s="1"/>
  <c r="AB340" i="5"/>
  <c r="Y340" i="5"/>
  <c r="Z340" i="5"/>
  <c r="AA340" i="5"/>
  <c r="AC340" i="5"/>
  <c r="AD340" i="5"/>
  <c r="K340" i="5" a="1"/>
  <c r="K340" i="5" s="1"/>
  <c r="F340" i="5"/>
  <c r="D340" i="5"/>
  <c r="I340" i="5" s="1" a="1"/>
  <c r="I340" i="5" s="1"/>
  <c r="C342" i="5" a="1"/>
  <c r="C342" i="5" s="1"/>
  <c r="G341" i="5" a="1"/>
  <c r="G341" i="5" s="1"/>
  <c r="H341" i="5"/>
  <c r="E341" i="5" a="1"/>
  <c r="E341" i="5" s="1"/>
  <c r="L341" i="5" s="1" a="1"/>
  <c r="L341" i="5" s="1"/>
  <c r="J341" i="5" a="1"/>
  <c r="J341" i="5" s="1"/>
  <c r="AB341" i="5" l="1"/>
  <c r="Y341" i="5"/>
  <c r="Z341" i="5"/>
  <c r="AA341" i="5"/>
  <c r="AC341" i="5"/>
  <c r="AD341" i="5"/>
  <c r="X340" i="5"/>
  <c r="V340" i="5"/>
  <c r="W340" i="5"/>
  <c r="R340" i="5"/>
  <c r="T340" i="5"/>
  <c r="U340" i="5"/>
  <c r="S340" i="5"/>
  <c r="P340" i="5"/>
  <c r="Q340" i="5"/>
  <c r="N340" i="5" a="1"/>
  <c r="N340" i="5" s="1"/>
  <c r="O340" i="5"/>
  <c r="M340" i="5" a="1"/>
  <c r="M340" i="5" s="1"/>
  <c r="C343" i="5" a="1"/>
  <c r="C343" i="5" s="1"/>
  <c r="G342" i="5" a="1"/>
  <c r="G342" i="5" s="1"/>
  <c r="H342" i="5"/>
  <c r="E342" i="5" a="1"/>
  <c r="E342" i="5" s="1"/>
  <c r="L342" i="5" s="1" a="1"/>
  <c r="L342" i="5" s="1"/>
  <c r="J342" i="5" a="1"/>
  <c r="J342" i="5" s="1"/>
  <c r="K341" i="5" a="1"/>
  <c r="K341" i="5" s="1"/>
  <c r="F341" i="5"/>
  <c r="D341" i="5"/>
  <c r="I341" i="5" s="1" a="1"/>
  <c r="I341" i="5" s="1"/>
  <c r="X341" i="5" l="1"/>
  <c r="U341" i="5"/>
  <c r="V341" i="5"/>
  <c r="R341" i="5"/>
  <c r="T341" i="5"/>
  <c r="W341" i="5"/>
  <c r="S341" i="5"/>
  <c r="P341" i="5"/>
  <c r="N341" i="5" a="1"/>
  <c r="N341" i="5" s="1"/>
  <c r="Q341" i="5"/>
  <c r="O341" i="5"/>
  <c r="M341" i="5" a="1"/>
  <c r="M341" i="5" s="1"/>
  <c r="Y342" i="5"/>
  <c r="Z342" i="5"/>
  <c r="AA342" i="5"/>
  <c r="AC342" i="5"/>
  <c r="AD342" i="5"/>
  <c r="AB342" i="5"/>
  <c r="D342" i="5"/>
  <c r="I342" i="5" s="1" a="1"/>
  <c r="I342" i="5" s="1"/>
  <c r="K342" i="5" a="1"/>
  <c r="K342" i="5" s="1"/>
  <c r="F342" i="5"/>
  <c r="C344" i="5" a="1"/>
  <c r="C344" i="5" s="1"/>
  <c r="G343" i="5" a="1"/>
  <c r="G343" i="5" s="1"/>
  <c r="H343" i="5"/>
  <c r="E343" i="5" a="1"/>
  <c r="E343" i="5" s="1"/>
  <c r="L343" i="5" s="1" a="1"/>
  <c r="L343" i="5" s="1"/>
  <c r="J343" i="5" a="1"/>
  <c r="J343" i="5" s="1"/>
  <c r="X342" i="5" l="1"/>
  <c r="V342" i="5"/>
  <c r="W342" i="5"/>
  <c r="R342" i="5"/>
  <c r="U342" i="5"/>
  <c r="T342" i="5"/>
  <c r="S342" i="5"/>
  <c r="P342" i="5"/>
  <c r="N342" i="5" a="1"/>
  <c r="N342" i="5" s="1"/>
  <c r="Q342" i="5"/>
  <c r="O342" i="5"/>
  <c r="M342" i="5" a="1"/>
  <c r="M342" i="5" s="1"/>
  <c r="AB343" i="5"/>
  <c r="Y343" i="5"/>
  <c r="Z343" i="5"/>
  <c r="AA343" i="5"/>
  <c r="AC343" i="5"/>
  <c r="AD343" i="5"/>
  <c r="D343" i="5"/>
  <c r="I343" i="5" s="1" a="1"/>
  <c r="I343" i="5" s="1"/>
  <c r="K343" i="5" a="1"/>
  <c r="K343" i="5" s="1"/>
  <c r="F343" i="5"/>
  <c r="C345" i="5" a="1"/>
  <c r="C345" i="5" s="1"/>
  <c r="G344" i="5" a="1"/>
  <c r="G344" i="5" s="1"/>
  <c r="H344" i="5"/>
  <c r="E344" i="5" a="1"/>
  <c r="E344" i="5" s="1"/>
  <c r="L344" i="5" s="1" a="1"/>
  <c r="L344" i="5" s="1"/>
  <c r="J344" i="5" a="1"/>
  <c r="J344" i="5" s="1"/>
  <c r="W343" i="5" l="1"/>
  <c r="U343" i="5"/>
  <c r="X343" i="5"/>
  <c r="V343" i="5"/>
  <c r="R343" i="5"/>
  <c r="T343" i="5"/>
  <c r="N343" i="5" a="1"/>
  <c r="N343" i="5" s="1"/>
  <c r="S343" i="5"/>
  <c r="P343" i="5"/>
  <c r="Q343" i="5"/>
  <c r="O343" i="5"/>
  <c r="M343" i="5" a="1"/>
  <c r="M343" i="5" s="1"/>
  <c r="AB344" i="5"/>
  <c r="Z344" i="5"/>
  <c r="AA344" i="5"/>
  <c r="AC344" i="5"/>
  <c r="AD344" i="5"/>
  <c r="Y344" i="5"/>
  <c r="F344" i="5"/>
  <c r="D344" i="5"/>
  <c r="I344" i="5" s="1" a="1"/>
  <c r="I344" i="5" s="1"/>
  <c r="K344" i="5" a="1"/>
  <c r="K344" i="5" s="1"/>
  <c r="C346" i="5" a="1"/>
  <c r="C346" i="5" s="1"/>
  <c r="G345" i="5" a="1"/>
  <c r="G345" i="5" s="1"/>
  <c r="H345" i="5"/>
  <c r="E345" i="5" a="1"/>
  <c r="E345" i="5" s="1"/>
  <c r="L345" i="5" s="1" a="1"/>
  <c r="L345" i="5" s="1"/>
  <c r="J345" i="5" a="1"/>
  <c r="J345" i="5" s="1"/>
  <c r="W344" i="5" l="1"/>
  <c r="U344" i="5"/>
  <c r="X344" i="5"/>
  <c r="V344" i="5"/>
  <c r="R344" i="5"/>
  <c r="T344" i="5"/>
  <c r="S344" i="5"/>
  <c r="Q344" i="5"/>
  <c r="O344" i="5"/>
  <c r="N344" i="5" a="1"/>
  <c r="N344" i="5" s="1"/>
  <c r="P344" i="5"/>
  <c r="M344" i="5" a="1"/>
  <c r="M344" i="5" s="1"/>
  <c r="AB345" i="5"/>
  <c r="Y345" i="5"/>
  <c r="Z345" i="5"/>
  <c r="AA345" i="5"/>
  <c r="AC345" i="5"/>
  <c r="AD345" i="5"/>
  <c r="C347" i="5" a="1"/>
  <c r="C347" i="5" s="1"/>
  <c r="G346" i="5" a="1"/>
  <c r="G346" i="5" s="1"/>
  <c r="H346" i="5"/>
  <c r="E346" i="5" a="1"/>
  <c r="E346" i="5" s="1"/>
  <c r="L346" i="5" s="1" a="1"/>
  <c r="L346" i="5" s="1"/>
  <c r="J346" i="5" a="1"/>
  <c r="J346" i="5" s="1"/>
  <c r="K345" i="5" a="1"/>
  <c r="K345" i="5" s="1"/>
  <c r="F345" i="5"/>
  <c r="D345" i="5"/>
  <c r="I345" i="5" s="1" a="1"/>
  <c r="I345" i="5" s="1"/>
  <c r="W345" i="5" l="1"/>
  <c r="U345" i="5"/>
  <c r="X345" i="5"/>
  <c r="V345" i="5"/>
  <c r="S345" i="5"/>
  <c r="R345" i="5"/>
  <c r="T345" i="5"/>
  <c r="Q345" i="5"/>
  <c r="O345" i="5"/>
  <c r="N345" i="5" a="1"/>
  <c r="N345" i="5" s="1"/>
  <c r="P345" i="5"/>
  <c r="M345" i="5" a="1"/>
  <c r="M345" i="5" s="1"/>
  <c r="AB346" i="5"/>
  <c r="Y346" i="5"/>
  <c r="Z346" i="5"/>
  <c r="AA346" i="5"/>
  <c r="AC346" i="5"/>
  <c r="AD346" i="5"/>
  <c r="K346" i="5" a="1"/>
  <c r="K346" i="5" s="1"/>
  <c r="D346" i="5"/>
  <c r="I346" i="5" s="1" a="1"/>
  <c r="I346" i="5" s="1"/>
  <c r="F346" i="5"/>
  <c r="C348" i="5" a="1"/>
  <c r="C348" i="5" s="1"/>
  <c r="G347" i="5" a="1"/>
  <c r="G347" i="5" s="1"/>
  <c r="H347" i="5"/>
  <c r="E347" i="5" a="1"/>
  <c r="E347" i="5" s="1"/>
  <c r="L347" i="5" s="1" a="1"/>
  <c r="L347" i="5" s="1"/>
  <c r="J347" i="5" a="1"/>
  <c r="J347" i="5" s="1"/>
  <c r="AB347" i="5" l="1"/>
  <c r="AA347" i="5"/>
  <c r="AC347" i="5"/>
  <c r="AD347" i="5"/>
  <c r="Y347" i="5"/>
  <c r="Z347" i="5"/>
  <c r="W346" i="5"/>
  <c r="U346" i="5"/>
  <c r="X346" i="5"/>
  <c r="V346" i="5"/>
  <c r="S346" i="5"/>
  <c r="R346" i="5"/>
  <c r="T346" i="5"/>
  <c r="Q346" i="5"/>
  <c r="O346" i="5"/>
  <c r="N346" i="5" a="1"/>
  <c r="N346" i="5" s="1"/>
  <c r="P346" i="5"/>
  <c r="M346" i="5" a="1"/>
  <c r="M346" i="5" s="1"/>
  <c r="K347" i="5" a="1"/>
  <c r="K347" i="5" s="1"/>
  <c r="F347" i="5"/>
  <c r="D347" i="5"/>
  <c r="I347" i="5" s="1" a="1"/>
  <c r="I347" i="5" s="1"/>
  <c r="C349" i="5" a="1"/>
  <c r="C349" i="5" s="1"/>
  <c r="G348" i="5" a="1"/>
  <c r="G348" i="5" s="1"/>
  <c r="H348" i="5"/>
  <c r="E348" i="5" a="1"/>
  <c r="E348" i="5" s="1"/>
  <c r="L348" i="5" s="1" a="1"/>
  <c r="L348" i="5" s="1"/>
  <c r="J348" i="5" a="1"/>
  <c r="J348" i="5" s="1"/>
  <c r="AB348" i="5" l="1"/>
  <c r="Y348" i="5"/>
  <c r="Z348" i="5"/>
  <c r="AA348" i="5"/>
  <c r="AC348" i="5"/>
  <c r="AD348" i="5"/>
  <c r="W347" i="5"/>
  <c r="U347" i="5"/>
  <c r="X347" i="5"/>
  <c r="V347" i="5"/>
  <c r="S347" i="5"/>
  <c r="R347" i="5"/>
  <c r="Q347" i="5"/>
  <c r="O347" i="5"/>
  <c r="N347" i="5" a="1"/>
  <c r="N347" i="5" s="1"/>
  <c r="T347" i="5"/>
  <c r="P347" i="5"/>
  <c r="M347" i="5" a="1"/>
  <c r="M347" i="5" s="1"/>
  <c r="K348" i="5" a="1"/>
  <c r="K348" i="5" s="1"/>
  <c r="F348" i="5"/>
  <c r="D348" i="5"/>
  <c r="I348" i="5" s="1" a="1"/>
  <c r="I348" i="5" s="1"/>
  <c r="C350" i="5" a="1"/>
  <c r="C350" i="5" s="1"/>
  <c r="E349" i="5" a="1"/>
  <c r="E349" i="5" s="1"/>
  <c r="L349" i="5" s="1" a="1"/>
  <c r="L349" i="5" s="1"/>
  <c r="G349" i="5" a="1"/>
  <c r="G349" i="5" s="1"/>
  <c r="H349" i="5"/>
  <c r="J349" i="5" a="1"/>
  <c r="J349" i="5" s="1"/>
  <c r="AB349" i="5" l="1"/>
  <c r="Y349" i="5"/>
  <c r="Z349" i="5"/>
  <c r="AA349" i="5"/>
  <c r="AC349" i="5"/>
  <c r="AD349" i="5"/>
  <c r="W348" i="5"/>
  <c r="X348" i="5"/>
  <c r="V348" i="5"/>
  <c r="S348" i="5"/>
  <c r="U348" i="5"/>
  <c r="T348" i="5"/>
  <c r="Q348" i="5"/>
  <c r="O348" i="5"/>
  <c r="N348" i="5" a="1"/>
  <c r="N348" i="5" s="1"/>
  <c r="R348" i="5"/>
  <c r="M348" i="5" a="1"/>
  <c r="M348" i="5" s="1"/>
  <c r="P348" i="5"/>
  <c r="C351" i="5" a="1"/>
  <c r="C351" i="5" s="1"/>
  <c r="E350" i="5" a="1"/>
  <c r="E350" i="5" s="1"/>
  <c r="G350" i="5" a="1"/>
  <c r="G350" i="5" s="1"/>
  <c r="H350" i="5"/>
  <c r="J350" i="5" a="1"/>
  <c r="J350" i="5" s="1"/>
  <c r="K349" i="5" a="1"/>
  <c r="K349" i="5" s="1"/>
  <c r="D349" i="5"/>
  <c r="I349" i="5" s="1" a="1"/>
  <c r="I349" i="5" s="1"/>
  <c r="F349" i="5"/>
  <c r="W349" i="5" l="1"/>
  <c r="U349" i="5"/>
  <c r="X349" i="5"/>
  <c r="V349" i="5"/>
  <c r="S349" i="5"/>
  <c r="R349" i="5"/>
  <c r="T349" i="5"/>
  <c r="Q349" i="5"/>
  <c r="O349" i="5"/>
  <c r="N349" i="5" a="1"/>
  <c r="N349" i="5" s="1"/>
  <c r="M349" i="5" a="1"/>
  <c r="M349" i="5" s="1"/>
  <c r="P349" i="5"/>
  <c r="AB350" i="5"/>
  <c r="AC350" i="5"/>
  <c r="AD350" i="5"/>
  <c r="Y350" i="5"/>
  <c r="Z350" i="5"/>
  <c r="AA350" i="5"/>
  <c r="L350" i="5" a="1"/>
  <c r="L350" i="5" s="1"/>
  <c r="K350" i="5" a="1"/>
  <c r="K350" i="5" s="1"/>
  <c r="F350" i="5"/>
  <c r="D350" i="5"/>
  <c r="I350" i="5" s="1" a="1"/>
  <c r="I350" i="5" s="1"/>
  <c r="C352" i="5" a="1"/>
  <c r="C352" i="5" s="1"/>
  <c r="H351" i="5"/>
  <c r="E351" i="5" a="1"/>
  <c r="E351" i="5" s="1"/>
  <c r="L351" i="5" s="1" a="1"/>
  <c r="L351" i="5" s="1"/>
  <c r="G351" i="5" a="1"/>
  <c r="G351" i="5" s="1"/>
  <c r="J351" i="5" a="1"/>
  <c r="J351" i="5" s="1"/>
  <c r="AB351" i="5" l="1"/>
  <c r="Y351" i="5"/>
  <c r="Z351" i="5"/>
  <c r="AA351" i="5"/>
  <c r="AC351" i="5"/>
  <c r="AD351" i="5"/>
  <c r="W350" i="5"/>
  <c r="U350" i="5"/>
  <c r="X350" i="5"/>
  <c r="V350" i="5"/>
  <c r="S350" i="5"/>
  <c r="R350" i="5"/>
  <c r="T350" i="5"/>
  <c r="Q350" i="5"/>
  <c r="O350" i="5"/>
  <c r="N350" i="5" a="1"/>
  <c r="N350" i="5" s="1"/>
  <c r="P350" i="5"/>
  <c r="M350" i="5" a="1"/>
  <c r="M350" i="5" s="1"/>
  <c r="K351" i="5" a="1"/>
  <c r="K351" i="5" s="1"/>
  <c r="D351" i="5"/>
  <c r="I351" i="5" s="1" a="1"/>
  <c r="I351" i="5" s="1"/>
  <c r="F351" i="5"/>
  <c r="C353" i="5" a="1"/>
  <c r="C353" i="5" s="1"/>
  <c r="H352" i="5"/>
  <c r="E352" i="5" a="1"/>
  <c r="E352" i="5" s="1"/>
  <c r="L352" i="5" s="1" a="1"/>
  <c r="L352" i="5" s="1"/>
  <c r="G352" i="5" a="1"/>
  <c r="G352" i="5" s="1"/>
  <c r="J352" i="5" a="1"/>
  <c r="J352" i="5" s="1"/>
  <c r="AB352" i="5" l="1"/>
  <c r="Y352" i="5"/>
  <c r="Z352" i="5"/>
  <c r="AA352" i="5"/>
  <c r="AC352" i="5"/>
  <c r="AD352" i="5"/>
  <c r="X351" i="5"/>
  <c r="V351" i="5"/>
  <c r="W351" i="5"/>
  <c r="S351" i="5"/>
  <c r="U351" i="5"/>
  <c r="R351" i="5"/>
  <c r="P351" i="5"/>
  <c r="Q351" i="5"/>
  <c r="O351" i="5"/>
  <c r="N351" i="5" a="1"/>
  <c r="N351" i="5" s="1"/>
  <c r="T351" i="5"/>
  <c r="M351" i="5" a="1"/>
  <c r="M351" i="5" s="1"/>
  <c r="K352" i="5" a="1"/>
  <c r="K352" i="5" s="1"/>
  <c r="F352" i="5"/>
  <c r="D352" i="5"/>
  <c r="I352" i="5" s="1" a="1"/>
  <c r="I352" i="5" s="1"/>
  <c r="C354" i="5" a="1"/>
  <c r="C354" i="5" s="1"/>
  <c r="H353" i="5"/>
  <c r="E353" i="5" a="1"/>
  <c r="E353" i="5" s="1"/>
  <c r="L353" i="5" s="1" a="1"/>
  <c r="L353" i="5" s="1"/>
  <c r="G353" i="5" a="1"/>
  <c r="G353" i="5" s="1"/>
  <c r="J353" i="5" a="1"/>
  <c r="J353" i="5" s="1"/>
  <c r="AB353" i="5" l="1"/>
  <c r="AD353" i="5"/>
  <c r="Y353" i="5"/>
  <c r="Z353" i="5"/>
  <c r="AA353" i="5"/>
  <c r="AC353" i="5"/>
  <c r="X352" i="5"/>
  <c r="V352" i="5"/>
  <c r="W352" i="5"/>
  <c r="U352" i="5"/>
  <c r="S352" i="5"/>
  <c r="T352" i="5"/>
  <c r="P352" i="5"/>
  <c r="Q352" i="5"/>
  <c r="O352" i="5"/>
  <c r="N352" i="5" a="1"/>
  <c r="N352" i="5" s="1"/>
  <c r="R352" i="5"/>
  <c r="M352" i="5" a="1"/>
  <c r="M352" i="5" s="1"/>
  <c r="K353" i="5" a="1"/>
  <c r="K353" i="5" s="1"/>
  <c r="F353" i="5"/>
  <c r="D353" i="5"/>
  <c r="I353" i="5" s="1" a="1"/>
  <c r="I353" i="5" s="1"/>
  <c r="C355" i="5" a="1"/>
  <c r="C355" i="5" s="1"/>
  <c r="H354" i="5"/>
  <c r="E354" i="5" a="1"/>
  <c r="E354" i="5" s="1"/>
  <c r="L354" i="5" s="1" a="1"/>
  <c r="L354" i="5" s="1"/>
  <c r="G354" i="5" a="1"/>
  <c r="G354" i="5" s="1"/>
  <c r="J354" i="5" a="1"/>
  <c r="J354" i="5" s="1"/>
  <c r="AB354" i="5" l="1"/>
  <c r="Y354" i="5"/>
  <c r="Z354" i="5"/>
  <c r="AA354" i="5"/>
  <c r="AC354" i="5"/>
  <c r="AD354" i="5"/>
  <c r="N21" i="5" a="1"/>
  <c r="N21" i="5" s="1"/>
  <c r="N22" i="5" a="1"/>
  <c r="N22" i="5" s="1"/>
  <c r="X353" i="5"/>
  <c r="V353" i="5"/>
  <c r="W353" i="5"/>
  <c r="T353" i="5"/>
  <c r="U353" i="5"/>
  <c r="S353" i="5"/>
  <c r="R353" i="5"/>
  <c r="P353" i="5"/>
  <c r="Q353" i="5"/>
  <c r="O353" i="5"/>
  <c r="N353" i="5" a="1"/>
  <c r="N353" i="5" s="1"/>
  <c r="M353" i="5" a="1"/>
  <c r="M353" i="5" s="1"/>
  <c r="K354" i="5" a="1"/>
  <c r="K354" i="5" s="1"/>
  <c r="F354" i="5"/>
  <c r="D354" i="5"/>
  <c r="I354" i="5" s="1" a="1"/>
  <c r="I354" i="5" s="1"/>
  <c r="H355" i="5"/>
  <c r="E355" i="5" a="1"/>
  <c r="E355" i="5" s="1"/>
  <c r="L355" i="5" s="1" a="1"/>
  <c r="L355" i="5" s="1"/>
  <c r="G355" i="5" a="1"/>
  <c r="G355" i="5" s="1"/>
  <c r="J355" i="5" a="1"/>
  <c r="J355" i="5" s="1"/>
  <c r="AB355" i="5" l="1"/>
  <c r="Y355" i="5"/>
  <c r="Z355" i="5"/>
  <c r="AA355" i="5"/>
  <c r="AC355" i="5"/>
  <c r="AD355" i="5"/>
  <c r="O21" i="5"/>
  <c r="Q21" i="5"/>
  <c r="T21" i="5"/>
  <c r="X354" i="5"/>
  <c r="V354" i="5"/>
  <c r="W354" i="5"/>
  <c r="R354" i="5"/>
  <c r="T354" i="5"/>
  <c r="U354" i="5"/>
  <c r="S354" i="5"/>
  <c r="P354" i="5"/>
  <c r="Q354" i="5"/>
  <c r="O354" i="5"/>
  <c r="N354" i="5" a="1"/>
  <c r="N354" i="5" s="1"/>
  <c r="M354" i="5" a="1"/>
  <c r="M354" i="5" s="1"/>
  <c r="T22" i="5"/>
  <c r="Q22" i="5"/>
  <c r="O22" i="5"/>
  <c r="K355" i="5" a="1"/>
  <c r="K355" i="5" s="1"/>
  <c r="D355" i="5"/>
  <c r="I355" i="5" s="1" a="1"/>
  <c r="I355" i="5" s="1"/>
  <c r="F355" i="5"/>
  <c r="P21" i="5"/>
  <c r="R22" i="5"/>
  <c r="P22" i="5"/>
  <c r="R21" i="5"/>
  <c r="S22" i="5" l="1"/>
  <c r="S21" i="5"/>
  <c r="X355" i="5"/>
  <c r="V355" i="5"/>
  <c r="W355" i="5"/>
  <c r="R355" i="5"/>
  <c r="T355" i="5"/>
  <c r="S355" i="5"/>
  <c r="P355" i="5"/>
  <c r="U355" i="5"/>
  <c r="N355" i="5" a="1"/>
  <c r="N355" i="5" s="1"/>
  <c r="Q355" i="5"/>
  <c r="M355" i="5" a="1"/>
  <c r="M355" i="5" s="1"/>
  <c r="O355" i="5"/>
  <c r="U24" i="5"/>
  <c r="U26" i="5"/>
  <c r="U22" i="5"/>
  <c r="U27" i="5"/>
  <c r="U23" i="5"/>
  <c r="U25" i="5"/>
  <c r="U21" i="5"/>
  <c r="U28" i="5"/>
  <c r="AI19" i="5" l="1"/>
  <c r="W28" i="5"/>
  <c r="W23" i="5"/>
  <c r="W26" i="5"/>
  <c r="W27" i="5"/>
  <c r="W25" i="5"/>
  <c r="W21" i="5"/>
  <c r="W22" i="5"/>
  <c r="W24" i="5"/>
  <c r="X22" i="5" l="1"/>
  <c r="X27" i="5"/>
  <c r="X24" i="5"/>
  <c r="X21" i="5"/>
  <c r="X26" i="5"/>
  <c r="X23" i="5"/>
  <c r="X25" i="5"/>
  <c r="X28" i="5"/>
  <c r="AP31" i="5"/>
  <c r="AQ31" i="5"/>
  <c r="AP32" i="5"/>
  <c r="AQ32" i="5"/>
  <c r="F36" i="4" l="1" a="1"/>
  <c r="F36" i="4" s="1"/>
  <c r="F38" i="4" a="1"/>
  <c r="F38" i="4" s="1"/>
  <c r="F37" i="4" a="1"/>
  <c r="F37" i="4" s="1"/>
  <c r="F39" i="4" a="1"/>
  <c r="F39" i="4" s="1"/>
  <c r="Z17" i="5"/>
  <c r="Z14" i="5"/>
  <c r="Y14" i="5"/>
  <c r="AA15" i="5"/>
  <c r="Y17" i="5"/>
  <c r="AA16" i="5"/>
  <c r="AA17" i="5"/>
  <c r="Y15" i="5"/>
  <c r="Y16" i="5"/>
  <c r="AA14" i="5"/>
  <c r="Z16" i="5"/>
  <c r="AB16" i="5" s="1"/>
  <c r="Z15" i="5"/>
  <c r="J42" i="4" a="1"/>
  <c r="J42" i="4" s="1"/>
  <c r="Y27" i="5"/>
  <c r="Z22" i="5"/>
  <c r="Z21" i="5"/>
  <c r="Z35" i="5"/>
  <c r="Y23" i="5"/>
  <c r="AA22" i="5"/>
  <c r="Z32" i="5"/>
  <c r="N42" i="4" a="1"/>
  <c r="N42" i="4" s="1"/>
  <c r="Y25" i="5"/>
  <c r="Z26" i="5"/>
  <c r="AA26" i="5"/>
  <c r="Z24" i="5"/>
  <c r="Y32" i="5"/>
  <c r="Z33" i="5"/>
  <c r="AA23" i="5"/>
  <c r="N36" i="4" a="1"/>
  <c r="N36" i="4" s="1"/>
  <c r="Y33" i="5"/>
  <c r="AA25" i="5"/>
  <c r="AA27" i="5"/>
  <c r="Y22" i="5"/>
  <c r="Y26" i="5"/>
  <c r="Z27" i="5"/>
  <c r="Z25" i="5"/>
  <c r="N37" i="4" a="1"/>
  <c r="N37" i="4" s="1"/>
  <c r="Y24" i="5"/>
  <c r="Y28" i="5"/>
  <c r="AA24" i="5"/>
  <c r="AA28" i="5"/>
  <c r="AA32" i="5"/>
  <c r="N38" i="4" a="1"/>
  <c r="N38" i="4" s="1"/>
  <c r="Y35" i="5"/>
  <c r="Z34" i="5"/>
  <c r="AA34" i="5"/>
  <c r="Z28" i="5"/>
  <c r="Z23" i="5"/>
  <c r="J37" i="4" a="1"/>
  <c r="J37" i="4" s="1"/>
  <c r="AA33" i="5"/>
  <c r="Z29" i="5"/>
  <c r="J38" i="4" a="1"/>
  <c r="J38" i="4" s="1"/>
  <c r="AA21" i="5"/>
  <c r="AA35" i="5"/>
  <c r="J39" i="4" a="1"/>
  <c r="J39" i="4" s="1"/>
  <c r="J40" i="4" a="1"/>
  <c r="J40" i="4" s="1"/>
  <c r="J36" i="4" a="1"/>
  <c r="J36" i="4" s="1"/>
  <c r="Y21" i="5"/>
  <c r="Y29" i="5"/>
  <c r="Y31" i="5"/>
  <c r="AA29" i="5"/>
  <c r="Y34" i="5"/>
  <c r="AB15" i="5" l="1"/>
  <c r="N41" i="4"/>
  <c r="M41" i="4" s="1"/>
  <c r="J41" i="4"/>
  <c r="I41" i="4" s="1"/>
  <c r="F41" i="4"/>
  <c r="AB14" i="5"/>
  <c r="AB17" i="5"/>
  <c r="AB33" i="5"/>
  <c r="AD14" i="5"/>
  <c r="AC14" i="5"/>
  <c r="AC17" i="5"/>
  <c r="AD17" i="5"/>
  <c r="AC16" i="5"/>
  <c r="AD16" i="5"/>
  <c r="AB25" i="5"/>
  <c r="AC15" i="5"/>
  <c r="AD15" i="5"/>
  <c r="AJ18" i="5"/>
  <c r="E39" i="4" a="1"/>
  <c r="E39" i="4" s="1"/>
  <c r="AI18" i="5" s="1"/>
  <c r="E37" i="4" a="1"/>
  <c r="E37" i="4" s="1"/>
  <c r="AI16" i="5" s="1"/>
  <c r="AJ16" i="5"/>
  <c r="AJ17" i="5"/>
  <c r="E38" i="4" a="1"/>
  <c r="E38" i="4" s="1"/>
  <c r="AI17" i="5" s="1"/>
  <c r="AB34" i="5"/>
  <c r="AJ15" i="5"/>
  <c r="E36" i="4" a="1"/>
  <c r="E36" i="4" s="1"/>
  <c r="AI15" i="5" s="1"/>
  <c r="AD23" i="5"/>
  <c r="AC23" i="5"/>
  <c r="AC28" i="5"/>
  <c r="AD28" i="5"/>
  <c r="AB24" i="5"/>
  <c r="AD24" i="5"/>
  <c r="AC24" i="5"/>
  <c r="AC26" i="5"/>
  <c r="AD26" i="5"/>
  <c r="I36" i="4" a="1"/>
  <c r="I36" i="4" s="1"/>
  <c r="AI28" i="5" s="1"/>
  <c r="AJ28" i="5"/>
  <c r="AB26" i="5"/>
  <c r="AD32" i="5"/>
  <c r="AC32" i="5"/>
  <c r="M38" i="4" a="1"/>
  <c r="M38" i="4" s="1"/>
  <c r="AP30" i="5" s="1"/>
  <c r="AQ30" i="5"/>
  <c r="AD21" i="5"/>
  <c r="AC21" i="5"/>
  <c r="AQ34" i="5"/>
  <c r="AC35" i="5"/>
  <c r="AD35" i="5"/>
  <c r="AB32" i="5"/>
  <c r="I38" i="4" a="1"/>
  <c r="I38" i="4" s="1"/>
  <c r="AI30" i="5" s="1"/>
  <c r="AJ30" i="5"/>
  <c r="AB29" i="5"/>
  <c r="AB27" i="5"/>
  <c r="AD22" i="5"/>
  <c r="AC22" i="5"/>
  <c r="M37" i="4" a="1"/>
  <c r="M37" i="4" s="1"/>
  <c r="AP29" i="5" s="1"/>
  <c r="AQ29" i="5"/>
  <c r="AC33" i="5"/>
  <c r="AD33" i="5"/>
  <c r="AB35" i="5"/>
  <c r="I39" i="4" a="1"/>
  <c r="I39" i="4" s="1"/>
  <c r="AI31" i="5" s="1"/>
  <c r="AJ31" i="5"/>
  <c r="AB21" i="5"/>
  <c r="I40" i="4" a="1"/>
  <c r="I40" i="4" s="1"/>
  <c r="AI32" i="5" s="1"/>
  <c r="AJ32" i="5"/>
  <c r="AD27" i="5"/>
  <c r="AC27" i="5"/>
  <c r="AB28" i="5"/>
  <c r="AD25" i="5"/>
  <c r="AC25" i="5"/>
  <c r="AB22" i="5"/>
  <c r="I37" i="4" a="1"/>
  <c r="I37" i="4" s="1"/>
  <c r="AI29" i="5" s="1"/>
  <c r="AJ29" i="5"/>
  <c r="AB23" i="5"/>
  <c r="AD34" i="5"/>
  <c r="AC34" i="5"/>
  <c r="AD29" i="5"/>
  <c r="AC29" i="5"/>
  <c r="AQ28" i="5"/>
  <c r="M36" i="4" a="1"/>
  <c r="M36" i="4" s="1"/>
  <c r="AP28" i="5" s="1"/>
  <c r="E28" i="4"/>
  <c r="E26" i="4"/>
  <c r="E27" i="4" s="1"/>
  <c r="AJ34" i="5"/>
  <c r="E41" i="4" l="1"/>
  <c r="AI20" i="5" s="1"/>
  <c r="AI33" i="5"/>
  <c r="AJ20" i="5"/>
  <c r="AJ33" i="5"/>
  <c r="AP33" i="5"/>
  <c r="AQ33"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<sst xmlns="http://schemas.openxmlformats.org/spreadsheetml/2006/main" count="620" uniqueCount="132">
  <si>
    <t>Settings</t>
  </si>
  <si>
    <t>General</t>
  </si>
  <si>
    <t>Starting Year:</t>
  </si>
  <si>
    <t>Set the starting year (YYYY) and do not change</t>
  </si>
  <si>
    <t>Budget Planning</t>
  </si>
  <si>
    <t xml:space="preserve">Define starting year in settings </t>
  </si>
  <si>
    <t>Income</t>
  </si>
  <si>
    <t>Enter Income Category</t>
  </si>
  <si>
    <t>Total</t>
  </si>
  <si>
    <t>Dividends(Net)</t>
  </si>
  <si>
    <t>Side Hustle(Net)</t>
  </si>
  <si>
    <t>Rental(Net)</t>
  </si>
  <si>
    <t>Jan</t>
  </si>
  <si>
    <t>Feb</t>
  </si>
  <si>
    <t>Mar</t>
  </si>
  <si>
    <t>Apr</t>
  </si>
  <si>
    <t>May</t>
  </si>
  <si>
    <t>Jun</t>
  </si>
  <si>
    <t>Jul</t>
  </si>
  <si>
    <t>Aug</t>
  </si>
  <si>
    <t>Sep</t>
  </si>
  <si>
    <t>Oct</t>
  </si>
  <si>
    <t>Nov</t>
  </si>
  <si>
    <t>Dec</t>
  </si>
  <si>
    <t>Expenses</t>
  </si>
  <si>
    <t>Housing</t>
  </si>
  <si>
    <t>Utilities</t>
  </si>
  <si>
    <t>Groceries</t>
  </si>
  <si>
    <t>Enter Expenses Category</t>
  </si>
  <si>
    <t>Savings</t>
  </si>
  <si>
    <t>Retirement Account</t>
  </si>
  <si>
    <t>Stock Portfolio</t>
  </si>
  <si>
    <t>Enter Savings Category</t>
  </si>
  <si>
    <t>Emergency Fund</t>
  </si>
  <si>
    <t>To be allocated:</t>
  </si>
  <si>
    <t>Transportation</t>
  </si>
  <si>
    <t>Clothing</t>
  </si>
  <si>
    <t>Insurance</t>
  </si>
  <si>
    <t>Body care</t>
  </si>
  <si>
    <t>Media</t>
  </si>
  <si>
    <t>Budget Tracking</t>
  </si>
  <si>
    <t>Date</t>
  </si>
  <si>
    <t>Type</t>
  </si>
  <si>
    <t>Category</t>
  </si>
  <si>
    <t>Amount</t>
  </si>
  <si>
    <t>Details</t>
  </si>
  <si>
    <t>Online Tutoring</t>
  </si>
  <si>
    <t>Shirts &amp; Trousers from CnM</t>
  </si>
  <si>
    <t>Balance</t>
  </si>
  <si>
    <t>Effective Date</t>
  </si>
  <si>
    <t>Budget Tracking &amp; Dashboard</t>
  </si>
  <si>
    <t>Late Monthly Income</t>
  </si>
  <si>
    <t>Shift Late Income:</t>
  </si>
  <si>
    <t>Starting on day x in month:</t>
  </si>
  <si>
    <t xml:space="preserve">Use this option to treat late income revieved on or after cetain day of the month as income for the next month. This is incredibly useful  in case you recive your income at the end of the month and want to considerthis income as the disposable income for the next month </t>
  </si>
  <si>
    <t>Active</t>
  </si>
  <si>
    <t>Calculations</t>
  </si>
  <si>
    <t>Worksheet: Budget Tracking</t>
  </si>
  <si>
    <t>Today:</t>
  </si>
  <si>
    <t>Last Record:</t>
  </si>
  <si>
    <t>Delta Last Record:</t>
  </si>
  <si>
    <t># Records:</t>
  </si>
  <si>
    <t># Records this year:</t>
  </si>
  <si>
    <t>Tracking Balance:</t>
  </si>
  <si>
    <t>Balace Analysis Text:</t>
  </si>
  <si>
    <t>Budget Dashboard</t>
  </si>
  <si>
    <t>Year:</t>
  </si>
  <si>
    <t xml:space="preserve"> </t>
  </si>
  <si>
    <t>Select the year to view</t>
  </si>
  <si>
    <t>Period:</t>
  </si>
  <si>
    <t>Select the period ot view</t>
  </si>
  <si>
    <t>Dropdown Data</t>
  </si>
  <si>
    <t>Year Dropdown</t>
  </si>
  <si>
    <t>Current Year</t>
  </si>
  <si>
    <t>Period Dropdown</t>
  </si>
  <si>
    <t>Total Year</t>
  </si>
  <si>
    <t>Current Month</t>
  </si>
  <si>
    <t>Worksheet: Budget Dashboard</t>
  </si>
  <si>
    <t>Selected Year:</t>
  </si>
  <si>
    <t>Selected Period:</t>
  </si>
  <si>
    <t>Selected Period (Display):</t>
  </si>
  <si>
    <t>row_id</t>
  </si>
  <si>
    <t>header_row_id</t>
  </si>
  <si>
    <t>is_header</t>
  </si>
  <si>
    <t>is_cat</t>
  </si>
  <si>
    <t>is_total</t>
  </si>
  <si>
    <t>is_empty</t>
  </si>
  <si>
    <t>type</t>
  </si>
  <si>
    <t>item</t>
  </si>
  <si>
    <t>tracked</t>
  </si>
  <si>
    <t>budget</t>
  </si>
  <si>
    <t>Other Income</t>
  </si>
  <si>
    <t>sort_min_row</t>
  </si>
  <si>
    <t>sort_max_row</t>
  </si>
  <si>
    <t>tracked_range</t>
  </si>
  <si>
    <t>tracked_rank</t>
  </si>
  <si>
    <t>budget_range</t>
  </si>
  <si>
    <t>budget_rank</t>
  </si>
  <si>
    <t>comb_rank</t>
  </si>
  <si>
    <t>comb_rank_range</t>
  </si>
  <si>
    <t>comb_rank_norm</t>
  </si>
  <si>
    <t>comb_rank_norm_run_range</t>
  </si>
  <si>
    <t>comb_rank_unique</t>
  </si>
  <si>
    <t>sorted_row_id(lookup)</t>
  </si>
  <si>
    <r>
      <rPr>
        <b/>
        <sz val="11"/>
        <color theme="8" tint="-0.249977111117893"/>
        <rFont val="Calibri"/>
        <family val="2"/>
        <scheme val="minor"/>
      </rPr>
      <t>Chart Calculations:</t>
    </r>
    <r>
      <rPr>
        <sz val="11"/>
        <color theme="8" tint="-0.249977111117893"/>
        <rFont val="Calibri"/>
        <family val="2"/>
        <scheme val="minor"/>
      </rPr>
      <t xml:space="preserve"> Category Distribution Chart</t>
    </r>
  </si>
  <si>
    <t>Employment(Net)</t>
  </si>
  <si>
    <r>
      <rPr>
        <b/>
        <sz val="11"/>
        <color theme="8" tint="-0.249977111117893"/>
        <rFont val="Calibri"/>
        <family val="2"/>
        <scheme val="minor"/>
      </rPr>
      <t>Chart Calculations:</t>
    </r>
    <r>
      <rPr>
        <sz val="11"/>
        <color theme="8" tint="-0.249977111117893"/>
        <rFont val="Calibri"/>
        <family val="2"/>
        <scheme val="minor"/>
      </rPr>
      <t xml:space="preserve"> Tracked (vs. Budget)</t>
    </r>
  </si>
  <si>
    <t>Month</t>
  </si>
  <si>
    <t>Month Number</t>
  </si>
  <si>
    <t>In focus</t>
  </si>
  <si>
    <t>Show Type</t>
  </si>
  <si>
    <t>Show Rem. Budget</t>
  </si>
  <si>
    <t>Tracked</t>
  </si>
  <si>
    <t>Budget</t>
  </si>
  <si>
    <t>Delta</t>
  </si>
  <si>
    <t>Period in Focus</t>
  </si>
  <si>
    <t>In budget</t>
  </si>
  <si>
    <t>Remaining</t>
  </si>
  <si>
    <t>Excess</t>
  </si>
  <si>
    <t>Period in not in Focus</t>
  </si>
  <si>
    <t>Show Income:</t>
  </si>
  <si>
    <t>Show Expenses:</t>
  </si>
  <si>
    <t>Show Savings:</t>
  </si>
  <si>
    <t>Days in Period:</t>
  </si>
  <si>
    <t>Days passed in Period:</t>
  </si>
  <si>
    <t>Days passed in perid (%):</t>
  </si>
  <si>
    <t>Period Tracking Balance:</t>
  </si>
  <si>
    <t>Period Savings Rate:</t>
  </si>
  <si>
    <t>KPI Calculation in Dashboard</t>
  </si>
  <si>
    <t>Savings Rate as % of Income</t>
  </si>
  <si>
    <t>% allocated to Savings</t>
  </si>
  <si>
    <t xml:space="preserve">Choose how you want to calculate savings rate (SR) in the dashboard KPI tiles:
1)Active Option (% allocated to savings)                    SR = Savings/Income
2)Positive Option (% not allocated to expenses)      SR = (Income - Expenses)/Income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</si>
</sst>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43" formatCode="_ * #,##0.00_ ;_ * \-#,##0.00_ ;_ * &quot;-&quot;??_ ;_ @_ "/>
    <numFmt numFmtId="164" formatCode="_ * #,##0_ ;_ * \-#,##0_ ;_ * &quot;-&quot;??_ ;_ @_ "/>
    <numFmt numFmtId="165" formatCode="mmmm"/>
    <numFmt numFmtId="166" formatCode="d/mmm/yy"/>
    <numFmt numFmtId="167" formatCode="mmm"/>
  </numFmts>
  <fonts count="38" x14ac:knownFonts="1">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b/>
      <sz val="12"/>
      <color theme="2"/>
      <name val="Calibri"/>
      <family val="2"/>
      <scheme val="minor"/>
    </font>
    <font>
      <i/>
      <sz val="11"/>
      <color theme="1"/>
      <name val="Calibri"/>
      <family val="2"/>
      <scheme val="minor"/>
    </font>
    <font>
      <i/>
      <sz val="11"/>
      <color theme="0" tint="-0.249977111117893"/>
      <name val="Calibri"/>
      <family val="2"/>
      <scheme val="minor"/>
    </font>
    <font>
      <b/>
      <sz val="28"/>
      <color theme="2"/>
      <name val="Calibri"/>
      <family val="2"/>
      <scheme val="minor"/>
    </font>
    <font>
      <b/>
      <sz val="28"/>
      <color theme="0"/>
      <name val="Calibri"/>
      <family val="2"/>
      <scheme val="minor"/>
    </font>
    <font>
      <sz val="10"/>
      <color theme="1"/>
      <name val="Calibri"/>
      <family val="2"/>
      <scheme val="minor"/>
    </font>
    <font>
      <sz val="10"/>
      <color theme="0" tint="-0.34998626667073579"/>
      <name val="Calibri"/>
      <family val="2"/>
      <scheme val="minor"/>
    </font>
    <font>
      <i/>
      <sz val="10"/>
      <color theme="0" tint="-0.34998626667073579"/>
      <name val="Calibri"/>
      <family val="2"/>
      <scheme val="minor"/>
    </font>
    <font>
      <sz val="8"/>
      <name val="Calibri"/>
      <family val="2"/>
      <scheme val="minor"/>
    </font>
    <font>
      <sz val="11"/>
      <color rgb="FF000000"/>
      <name val="Calibri"/>
      <family val="2"/>
      <scheme val="minor"/>
    </font>
    <font>
      <b/>
      <sz val="10"/>
      <color theme="0"/>
      <name val="Calibri"/>
      <family val="2"/>
      <scheme val="minor"/>
    </font>
    <font>
      <b/>
      <sz val="11"/>
      <color rgb="FF000000"/>
      <name val="Calibri"/>
      <family val="2"/>
      <scheme val="minor"/>
    </font>
    <font>
      <b/>
      <sz val="10"/>
      <color rgb="FF000000"/>
      <name val="Calibri"/>
      <family val="2"/>
      <scheme val="minor"/>
    </font>
    <font>
      <sz val="9"/>
      <color theme="0" tint="-0.34998626667073579"/>
      <name val="Calibri"/>
      <family val="2"/>
      <scheme val="minor"/>
    </font>
    <font>
      <b/>
      <sz val="9"/>
      <color theme="0" tint="-0.34998626667073579"/>
      <name val="Calibri"/>
      <family val="2"/>
      <scheme val="minor"/>
    </font>
    <font>
      <b/>
      <sz val="9"/>
      <color theme="1"/>
      <name val="Calibri"/>
      <family val="2"/>
      <scheme val="minor"/>
    </font>
    <font>
      <sz val="11"/>
      <color theme="1" tint="4.9989318521683403E-2"/>
      <name val="Calibri"/>
      <family val="2"/>
      <scheme val="minor"/>
    </font>
    <font>
      <b/>
      <sz val="12"/>
      <color theme="0"/>
      <name val="Calibri"/>
      <family val="2"/>
      <scheme val="minor"/>
    </font>
    <font>
      <b/>
      <sz val="12"/>
      <name val="Calibri"/>
      <family val="2"/>
      <scheme val="minor"/>
    </font>
    <font>
      <b/>
      <sz val="11"/>
      <name val="Calibri"/>
      <family val="2"/>
      <scheme val="minor"/>
    </font>
    <font>
      <b/>
      <sz val="28"/>
      <color theme="1"/>
      <name val="Calibri"/>
      <family val="2"/>
      <scheme val="minor"/>
    </font>
    <font>
      <b/>
      <sz val="28"/>
      <color theme="0" tint="-0.14999847407452621"/>
      <name val="Calibri"/>
      <family val="2"/>
      <scheme val="minor"/>
    </font>
    <font>
      <b/>
      <sz val="10"/>
      <color theme="0" tint="-0.14999847407452621"/>
      <name val="Calibri"/>
      <family val="2"/>
      <scheme val="minor"/>
    </font>
    <font>
      <i/>
      <sz val="9"/>
      <color theme="0" tint="-0.249977111117893"/>
      <name val="Calibri"/>
      <family val="2"/>
      <scheme val="minor"/>
    </font>
    <font>
      <b/>
      <sz val="26"/>
      <color theme="0"/>
      <name val="Calibri"/>
      <family val="2"/>
      <scheme val="minor"/>
    </font>
    <font>
      <b/>
      <sz val="9"/>
      <color theme="0"/>
      <name val="Calibri"/>
      <family val="2"/>
      <scheme val="minor"/>
    </font>
    <font>
      <b/>
      <sz val="10"/>
      <color theme="1"/>
      <name val="Calibri"/>
      <family val="2"/>
      <scheme val="minor"/>
    </font>
    <font>
      <b/>
      <sz val="11"/>
      <color theme="8" tint="-0.249977111117893"/>
      <name val="Calibri"/>
      <family val="2"/>
      <scheme val="minor"/>
    </font>
    <font>
      <sz val="11"/>
      <color theme="8" tint="-0.249977111117893"/>
      <name val="Calibri"/>
      <family val="2"/>
      <scheme val="minor"/>
    </font>
    <font>
      <sz val="9"/>
      <color theme="1"/>
      <name val="Calibri"/>
      <family val="2"/>
      <scheme val="minor"/>
    </font>
    <font>
      <b/>
      <sz val="11"/>
      <color rgb="FF7030A0"/>
      <name val="Calibri"/>
      <family val="2"/>
      <scheme val="minor"/>
    </font>
    <font>
      <i/>
      <sz val="10"/>
      <color theme="0" tint="-0.249977111117893"/>
      <name val="Calibri"/>
      <family val="2"/>
      <scheme val="minor"/>
    </font>
    <font>
      <sz val="8"/>
      <color rgb="FF000000"/>
      <name val="Segoe UI"/>
      <family val="2"/>
    </font>
  </fonts>
  <fills count="12">
    <fill>
      <patternFill patternType="none"/>
    </fill>
    <fill>
      <patternFill patternType="gray125"/>
    </fill>
    <fill>
      <patternFill patternType="solid">
        <fgColor theme="4" tint="-0.499984740745262"/>
        <bgColor indexed="64"/>
      </patternFill>
    </fill>
    <fill>
      <patternFill patternType="solid">
        <fgColor rgb="FF00B050"/>
        <bgColor indexed="64"/>
      </patternFill>
    </fill>
    <fill>
      <patternFill patternType="solid">
        <fgColor rgb="FFFFC000"/>
        <bgColor indexed="64"/>
      </patternFill>
    </fill>
    <fill>
      <patternFill patternType="solid">
        <fgColor rgb="FF00B0F0"/>
        <bgColor indexed="64"/>
      </patternFill>
    </fill>
    <fill>
      <patternFill patternType="solid">
        <fgColor theme="0" tint="-0.249977111117893"/>
        <bgColor indexed="64"/>
      </patternFill>
    </fill>
    <fill>
      <patternFill patternType="solid">
        <fgColor theme="4" tint="0.39997558519241921"/>
        <bgColor indexed="64"/>
      </patternFill>
    </fill>
    <fill>
      <patternFill patternType="solid">
        <fgColor theme="0"/>
        <bgColor indexed="64"/>
      </patternFill>
    </fill>
    <fill>
      <patternFill patternType="solid">
        <fgColor theme="0" tint="-0.14999847407452621"/>
        <bgColor indexed="64"/>
      </patternFill>
    </fill>
    <fill>
      <patternFill patternType="solid">
        <fgColor theme="3" tint="-0.249977111117893"/>
        <bgColor indexed="64"/>
      </patternFill>
    </fill>
    <fill>
      <patternFill patternType="solid">
        <fgColor rgb="FF92D050"/>
        <bgColor indexed="64"/>
      </patternFill>
    </fill>
  </fills>
  <borders count="23">
    <border>
      <left/>
      <right/>
      <top/>
      <bottom/>
      <diagonal/>
    </border>
    <border>
      <left style="thin">
        <color theme="0" tint="-0.24994659260841701"/>
      </left>
      <right/>
      <top/>
      <bottom/>
      <diagonal/>
    </border>
    <border>
      <left/>
      <right style="thin">
        <color theme="0" tint="-0.24994659260841701"/>
      </right>
      <top/>
      <bottom/>
      <diagonal/>
    </border>
    <border>
      <left style="thin">
        <color theme="0" tint="-0.24994659260841701"/>
      </left>
      <right/>
      <top/>
      <bottom style="thin">
        <color theme="0" tint="-0.24994659260841701"/>
      </bottom>
      <diagonal/>
    </border>
    <border>
      <left/>
      <right/>
      <top/>
      <bottom style="thin">
        <color theme="0" tint="-0.24994659260841701"/>
      </bottom>
      <diagonal/>
    </border>
    <border>
      <left/>
      <right style="thin">
        <color theme="0" tint="-0.24994659260841701"/>
      </right>
      <top/>
      <bottom style="thin">
        <color theme="0" tint="-0.24994659260841701"/>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thin">
        <color theme="0" tint="-0.24994659260841701"/>
      </left>
      <right style="thin">
        <color theme="0" tint="-0.24994659260841701"/>
      </right>
      <top style="thin">
        <color theme="0" tint="-0.24994659260841701"/>
      </top>
      <bottom/>
      <diagonal/>
    </border>
    <border>
      <left style="thin">
        <color theme="0" tint="-0.24994659260841701"/>
      </left>
      <right style="thin">
        <color theme="0" tint="-0.24994659260841701"/>
      </right>
      <top/>
      <bottom style="thin">
        <color theme="0" tint="-0.24994659260841701"/>
      </bottom>
      <diagonal/>
    </border>
    <border>
      <left style="thin">
        <color theme="0" tint="-0.24994659260841701"/>
      </left>
      <right/>
      <top style="thin">
        <color theme="0" tint="-0.24994659260841701"/>
      </top>
      <bottom style="thin">
        <color theme="0" tint="-0.24994659260841701"/>
      </bottom>
      <diagonal/>
    </border>
    <border>
      <left/>
      <right style="thin">
        <color theme="0" tint="-0.24994659260841701"/>
      </right>
      <top style="thin">
        <color theme="0" tint="-0.24994659260841701"/>
      </top>
      <bottom style="thin">
        <color theme="0" tint="-0.24994659260841701"/>
      </bottom>
      <diagonal/>
    </border>
    <border>
      <left/>
      <right/>
      <top style="thin">
        <color theme="0" tint="-0.24994659260841701"/>
      </top>
      <bottom/>
      <diagonal/>
    </border>
    <border>
      <left style="thin">
        <color theme="0" tint="-0.24994659260841701"/>
      </left>
      <right style="thin">
        <color theme="0" tint="-0.24994659260841701"/>
      </right>
      <top/>
      <bottom/>
      <diagonal/>
    </border>
    <border>
      <left/>
      <right/>
      <top/>
      <bottom style="dotted">
        <color theme="0" tint="-0.24994659260841701"/>
      </bottom>
      <diagonal/>
    </border>
    <border>
      <left/>
      <right/>
      <top style="thin">
        <color auto="1"/>
      </top>
      <bottom/>
      <diagonal/>
    </border>
    <border>
      <left/>
      <right/>
      <top/>
      <bottom style="thin">
        <color auto="1"/>
      </bottom>
      <diagonal/>
    </border>
    <border>
      <left style="thin">
        <color theme="0" tint="-0.24994659260841701"/>
      </left>
      <right/>
      <top style="thin">
        <color theme="0" tint="-0.24994659260841701"/>
      </top>
      <bottom/>
      <diagonal/>
    </border>
    <border>
      <left/>
      <right style="thin">
        <color theme="0" tint="-0.24994659260841701"/>
      </right>
      <top style="thin">
        <color theme="0" tint="-0.24994659260841701"/>
      </top>
      <bottom/>
      <diagonal/>
    </border>
    <border>
      <left/>
      <right/>
      <top style="thin">
        <color theme="0" tint="-0.24994659260841701"/>
      </top>
      <bottom style="thin">
        <color theme="0" tint="-0.24994659260841701"/>
      </bottom>
      <diagonal/>
    </border>
    <border>
      <left/>
      <right/>
      <top/>
      <bottom style="medium">
        <color indexed="64"/>
      </bottom>
      <diagonal/>
    </border>
    <border>
      <left/>
      <right/>
      <top style="dotted">
        <color auto="1"/>
      </top>
      <bottom style="double">
        <color auto="1"/>
      </bottom>
      <diagonal/>
    </border>
    <border>
      <left/>
      <right/>
      <top style="dotted">
        <color auto="1"/>
      </top>
      <bottom/>
      <diagonal/>
    </border>
    <border>
      <left/>
      <right/>
      <top style="hair">
        <color auto="1"/>
      </top>
      <bottom/>
      <diagonal/>
    </border>
  </borders>
  <cellStyleXfs count="2">
    <xf numFmtId="0" fontId="0" fillId="0" borderId="0"/>
    <xf numFmtId="43" fontId="1" fillId="0" borderId="0" applyFont="0" applyFill="0" applyBorder="0" applyAlignment="0" applyProtection="0"/>
  </cellStyleXfs>
  <cellXfs count="126">
    <xf numFmtId="0" fontId="0" fillId="0" borderId="0" xfId="0"/>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0" fontId="3" fillId="0" borderId="0" xfId="0" applyFont="1"/>
    <xf numFmtId="0" fontId="7" fillId="0" borderId="0" xfId="0" applyFont="1"/>
    <xf numFmtId="0" fontId="12" fillId="0" borderId="0" xfId="0" applyFont="1" applyAlignment="1">
      <alignment horizontal="center" vertical="center"/>
    </xf>
    <xf numFmtId="0" fontId="10" fillId="0" borderId="0" xfId="0" applyFont="1" applyAlignment="1">
      <alignment horizontal="left" indent="1"/>
    </xf>
    <xf numFmtId="0" fontId="3" fillId="0" borderId="6" xfId="0" applyFont="1" applyBorder="1" applyAlignment="1">
      <alignment horizontal="left" indent="1"/>
    </xf>
    <xf numFmtId="0" fontId="11" fillId="0" borderId="0" xfId="0" applyFont="1" applyAlignment="1">
      <alignment horizontal="left" indent="1"/>
    </xf>
    <xf numFmtId="0" fontId="11" fillId="0" borderId="6" xfId="0" applyFont="1" applyBorder="1" applyAlignment="1">
      <alignment horizontal="left" indent="1"/>
    </xf>
    <xf numFmtId="0" fontId="11" fillId="0" borderId="7" xfId="0" applyFont="1" applyBorder="1" applyAlignment="1">
      <alignment horizontal="left" indent="1"/>
    </xf>
    <xf numFmtId="0" fontId="2" fillId="0" borderId="0" xfId="0" applyFont="1" applyAlignment="1">
      <alignment horizontal="left" indent="1"/>
    </xf>
    <xf numFmtId="0" fontId="4" fillId="0" borderId="0" xfId="0" applyFont="1"/>
    <xf numFmtId="0" fontId="15" fillId="3" borderId="0" xfId="0" applyFont="1" applyFill="1" applyAlignment="1">
      <alignment horizontal="center" vertical="center"/>
    </xf>
    <xf numFmtId="0" fontId="16" fillId="0" borderId="0" xfId="0" applyFont="1" applyAlignment="1">
      <alignment horizontal="left" indent="1"/>
    </xf>
    <xf numFmtId="0" fontId="14" fillId="0" borderId="0" xfId="0" applyFont="1"/>
    <xf numFmtId="0" fontId="17" fillId="4" borderId="0" xfId="0" applyFont="1" applyFill="1" applyAlignment="1">
      <alignment horizontal="center" vertical="center"/>
    </xf>
    <xf numFmtId="0" fontId="15" fillId="5" borderId="0" xfId="0" applyFont="1" applyFill="1" applyAlignment="1">
      <alignment horizontal="center" vertical="center"/>
    </xf>
    <xf numFmtId="0" fontId="6" fillId="0" borderId="0" xfId="0" applyFont="1" applyAlignment="1">
      <alignment horizontal="right"/>
    </xf>
    <xf numFmtId="0" fontId="18" fillId="0" borderId="6" xfId="0" applyFont="1" applyBorder="1"/>
    <xf numFmtId="0" fontId="19" fillId="0" borderId="6" xfId="0" applyFont="1" applyBorder="1"/>
    <xf numFmtId="0" fontId="20" fillId="0" borderId="6" xfId="0" applyFont="1" applyBorder="1"/>
    <xf numFmtId="0" fontId="20" fillId="0" borderId="6" xfId="0" applyFont="1" applyBorder="1" applyAlignment="1">
      <alignment horizontal="center" vertical="center"/>
    </xf>
    <xf numFmtId="0" fontId="2" fillId="0" borderId="0" xfId="0" applyFont="1" applyAlignment="1">
      <alignment horizontal="left" vertical="top" indent="1"/>
    </xf>
    <xf numFmtId="164" fontId="10" fillId="0" borderId="0" xfId="1" applyNumberFormat="1" applyFont="1" applyAlignment="1">
      <alignment horizontal="left" indent="1"/>
    </xf>
    <xf numFmtId="0" fontId="21" fillId="6" borderId="0" xfId="0" applyFont="1" applyFill="1" applyAlignment="1">
      <alignment horizontal="left" vertical="top" indent="1"/>
    </xf>
    <xf numFmtId="0" fontId="0" fillId="7" borderId="0" xfId="0" applyFill="1" applyAlignment="1">
      <alignment horizontal="center" vertical="center"/>
    </xf>
    <xf numFmtId="0" fontId="22" fillId="8" borderId="1" xfId="0" applyFont="1" applyFill="1" applyBorder="1" applyAlignment="1">
      <alignment horizontal="center" vertical="center"/>
    </xf>
    <xf numFmtId="0" fontId="22" fillId="8" borderId="0" xfId="0" applyFont="1" applyFill="1" applyAlignment="1">
      <alignment horizontal="center" vertical="center"/>
    </xf>
    <xf numFmtId="0" fontId="22" fillId="8" borderId="2" xfId="0" applyFont="1" applyFill="1" applyBorder="1" applyAlignment="1">
      <alignment horizontal="center" vertical="center"/>
    </xf>
    <xf numFmtId="0" fontId="23" fillId="8" borderId="0" xfId="0" applyFont="1" applyFill="1" applyAlignment="1">
      <alignment horizontal="center" vertical="center"/>
    </xf>
    <xf numFmtId="0" fontId="3" fillId="0" borderId="0" xfId="0" applyFont="1" applyAlignment="1">
      <alignment horizontal="left" vertical="center"/>
    </xf>
    <xf numFmtId="0" fontId="0" fillId="0" borderId="0" xfId="0" applyAlignment="1">
      <alignment horizontal="center" vertical="center"/>
    </xf>
    <xf numFmtId="0" fontId="10" fillId="0" borderId="0" xfId="0" applyFont="1" applyAlignment="1">
      <alignment horizontal="center" vertical="center"/>
    </xf>
    <xf numFmtId="0" fontId="10" fillId="0" borderId="12" xfId="0" applyFont="1" applyBorder="1" applyAlignment="1">
      <alignment horizontal="center" vertical="center"/>
    </xf>
    <xf numFmtId="0" fontId="10" fillId="0" borderId="8" xfId="0" applyFont="1" applyBorder="1" applyAlignment="1">
      <alignment horizontal="center" vertical="center"/>
    </xf>
    <xf numFmtId="0" fontId="2" fillId="10" borderId="0" xfId="0" applyFont="1" applyFill="1" applyAlignment="1">
      <alignment horizontal="center" vertical="center"/>
    </xf>
    <xf numFmtId="165" fontId="10" fillId="0" borderId="12" xfId="0" applyNumberFormat="1" applyFont="1" applyBorder="1" applyAlignment="1">
      <alignment horizontal="center" vertical="center"/>
    </xf>
    <xf numFmtId="165" fontId="10" fillId="0" borderId="8" xfId="0" applyNumberFormat="1" applyFont="1" applyBorder="1" applyAlignment="1">
      <alignment horizontal="center" vertical="center"/>
    </xf>
    <xf numFmtId="0" fontId="3" fillId="0" borderId="13" xfId="0" applyFont="1" applyBorder="1"/>
    <xf numFmtId="0" fontId="0" fillId="0" borderId="0" xfId="0" applyAlignment="1">
      <alignment horizontal="right" vertical="center"/>
    </xf>
    <xf numFmtId="0" fontId="0" fillId="0" borderId="0" xfId="0" applyAlignment="1">
      <alignment horizontal="right"/>
    </xf>
    <xf numFmtId="0" fontId="3" fillId="0" borderId="0" xfId="0" applyFont="1" applyAlignment="1">
      <alignment horizontal="center" vertical="center"/>
    </xf>
    <xf numFmtId="0" fontId="3" fillId="9" borderId="1" xfId="0" applyFont="1" applyFill="1" applyBorder="1" applyAlignment="1">
      <alignment horizontal="center" vertical="center"/>
    </xf>
    <xf numFmtId="0" fontId="3" fillId="9" borderId="0" xfId="0" applyFont="1" applyFill="1" applyAlignment="1">
      <alignment horizontal="center" vertical="center"/>
    </xf>
    <xf numFmtId="0" fontId="3" fillId="9" borderId="2" xfId="0" applyFont="1" applyFill="1" applyBorder="1" applyAlignment="1">
      <alignment horizontal="center" vertical="center"/>
    </xf>
    <xf numFmtId="0" fontId="3" fillId="0" borderId="1" xfId="0" applyFont="1" applyBorder="1" applyAlignment="1">
      <alignment horizontal="center" vertical="center"/>
    </xf>
    <xf numFmtId="0" fontId="9" fillId="10" borderId="0" xfId="0" applyFont="1" applyFill="1" applyAlignment="1">
      <alignment vertical="center"/>
    </xf>
    <xf numFmtId="166" fontId="10" fillId="0" borderId="0" xfId="0" applyNumberFormat="1" applyFont="1" applyAlignment="1">
      <alignment horizontal="left" indent="1"/>
    </xf>
    <xf numFmtId="0" fontId="0" fillId="0" borderId="1" xfId="0" applyBorder="1" applyAlignment="1">
      <alignment horizontal="center" vertical="center"/>
    </xf>
    <xf numFmtId="0" fontId="0" fillId="0" borderId="2" xfId="0" applyBorder="1" applyAlignment="1">
      <alignment horizontal="center" vertical="center"/>
    </xf>
    <xf numFmtId="0" fontId="0" fillId="0" borderId="0" xfId="0" applyAlignment="1">
      <alignment horizontal="left" vertical="center"/>
    </xf>
    <xf numFmtId="164" fontId="0" fillId="0" borderId="0" xfId="0" applyNumberFormat="1" applyAlignment="1">
      <alignment horizontal="center" vertical="center"/>
    </xf>
    <xf numFmtId="0" fontId="3" fillId="9" borderId="1" xfId="0" applyFont="1" applyFill="1" applyBorder="1"/>
    <xf numFmtId="0" fontId="3" fillId="9" borderId="2" xfId="0" applyFont="1" applyFill="1" applyBorder="1"/>
    <xf numFmtId="0" fontId="3" fillId="9" borderId="0" xfId="0" applyFont="1" applyFill="1"/>
    <xf numFmtId="0" fontId="0" fillId="0" borderId="12" xfId="0" applyBorder="1"/>
    <xf numFmtId="0" fontId="3" fillId="9" borderId="12" xfId="0" applyFont="1" applyFill="1" applyBorder="1" applyAlignment="1">
      <alignment horizontal="center" vertical="center"/>
    </xf>
    <xf numFmtId="0" fontId="26" fillId="10" borderId="0" xfId="0" applyFont="1" applyFill="1" applyAlignment="1">
      <alignment vertical="center"/>
    </xf>
    <xf numFmtId="0" fontId="26" fillId="10" borderId="0" xfId="0" applyFont="1" applyFill="1" applyAlignment="1">
      <alignment horizontal="center" vertical="center"/>
    </xf>
    <xf numFmtId="0" fontId="25" fillId="0" borderId="0" xfId="0" applyFont="1" applyAlignment="1">
      <alignment horizontal="left" vertical="center"/>
    </xf>
    <xf numFmtId="0" fontId="30" fillId="10" borderId="0" xfId="0" applyFont="1" applyFill="1" applyAlignment="1">
      <alignment horizontal="left" vertical="center" indent="1"/>
    </xf>
    <xf numFmtId="0" fontId="0" fillId="0" borderId="0" xfId="0" applyAlignment="1">
      <alignment horizontal="center"/>
    </xf>
    <xf numFmtId="0" fontId="10" fillId="0" borderId="0" xfId="0" applyFont="1" applyAlignment="1">
      <alignment vertical="center"/>
    </xf>
    <xf numFmtId="10" fontId="10" fillId="0" borderId="0" xfId="0" applyNumberFormat="1" applyFont="1" applyAlignment="1">
      <alignment horizontal="center"/>
    </xf>
    <xf numFmtId="14" fontId="0" fillId="0" borderId="0" xfId="0" applyNumberFormat="1"/>
    <xf numFmtId="0" fontId="0" fillId="0" borderId="16" xfId="0" applyBorder="1"/>
    <xf numFmtId="0" fontId="0" fillId="0" borderId="11" xfId="0" applyBorder="1"/>
    <xf numFmtId="0" fontId="0" fillId="0" borderId="17" xfId="0" applyBorder="1"/>
    <xf numFmtId="0" fontId="0" fillId="0" borderId="18" xfId="0" applyBorder="1"/>
    <xf numFmtId="0" fontId="33" fillId="0" borderId="18" xfId="0" applyFont="1" applyBorder="1"/>
    <xf numFmtId="0" fontId="3" fillId="0" borderId="19" xfId="0" applyFont="1" applyBorder="1" applyAlignment="1">
      <alignment horizontal="center" vertical="center"/>
    </xf>
    <xf numFmtId="0" fontId="0" fillId="0" borderId="20" xfId="0" applyBorder="1" applyAlignment="1">
      <alignment horizontal="center" vertical="center"/>
    </xf>
    <xf numFmtId="164" fontId="0" fillId="0" borderId="0" xfId="1" applyNumberFormat="1" applyFont="1" applyAlignment="1">
      <alignment horizontal="center" vertical="center"/>
    </xf>
    <xf numFmtId="164" fontId="3" fillId="0" borderId="0" xfId="1" applyNumberFormat="1" applyFont="1" applyAlignment="1">
      <alignment horizontal="center" vertical="center"/>
    </xf>
    <xf numFmtId="0" fontId="34" fillId="0" borderId="0" xfId="0" applyFont="1" applyAlignment="1">
      <alignment horizontal="left" vertical="center" indent="1"/>
    </xf>
    <xf numFmtId="164" fontId="34" fillId="0" borderId="0" xfId="1" applyNumberFormat="1" applyFont="1" applyBorder="1" applyAlignment="1">
      <alignment horizontal="center" vertical="center"/>
    </xf>
    <xf numFmtId="0" fontId="20" fillId="0" borderId="21" xfId="0" applyFont="1" applyBorder="1" applyAlignment="1">
      <alignment horizontal="left" vertical="center" indent="1"/>
    </xf>
    <xf numFmtId="164" fontId="20" fillId="0" borderId="21" xfId="1" applyNumberFormat="1" applyFont="1" applyBorder="1" applyAlignment="1">
      <alignment horizontal="center" vertical="center"/>
    </xf>
    <xf numFmtId="0" fontId="20" fillId="0" borderId="22" xfId="0" applyFont="1" applyBorder="1" applyAlignment="1">
      <alignment horizontal="left" vertical="center" indent="1"/>
    </xf>
    <xf numFmtId="164" fontId="34" fillId="0" borderId="0" xfId="1" applyNumberFormat="1" applyFont="1" applyBorder="1" applyAlignment="1">
      <alignment horizontal="left" vertical="center" indent="1"/>
    </xf>
    <xf numFmtId="164" fontId="20" fillId="0" borderId="22" xfId="1" applyNumberFormat="1" applyFont="1" applyBorder="1" applyAlignment="1">
      <alignment horizontal="left" vertical="center" indent="1"/>
    </xf>
    <xf numFmtId="0" fontId="2" fillId="0" borderId="0" xfId="0" applyFont="1"/>
    <xf numFmtId="0" fontId="3" fillId="0" borderId="15" xfId="0" applyFont="1" applyBorder="1" applyAlignment="1">
      <alignment horizontal="center" vertical="center"/>
    </xf>
    <xf numFmtId="0" fontId="0" fillId="0" borderId="14" xfId="0" applyBorder="1" applyAlignment="1">
      <alignment horizontal="center" vertical="center"/>
    </xf>
    <xf numFmtId="0" fontId="0" fillId="0" borderId="15" xfId="0" applyBorder="1" applyAlignment="1">
      <alignment horizontal="center" vertical="center"/>
    </xf>
    <xf numFmtId="164" fontId="0" fillId="0" borderId="0" xfId="1" applyNumberFormat="1" applyFont="1" applyBorder="1" applyAlignment="1">
      <alignment horizontal="center" vertical="center"/>
    </xf>
    <xf numFmtId="0" fontId="10" fillId="0" borderId="0" xfId="0" applyFont="1"/>
    <xf numFmtId="0" fontId="31" fillId="0" borderId="0" xfId="0" applyFont="1"/>
    <xf numFmtId="164" fontId="0" fillId="0" borderId="15" xfId="1" applyNumberFormat="1" applyFont="1" applyBorder="1" applyAlignment="1">
      <alignment horizontal="center" vertical="center"/>
    </xf>
    <xf numFmtId="14" fontId="0" fillId="0" borderId="0" xfId="0" applyNumberFormat="1" applyAlignment="1">
      <alignment horizontal="right" vertical="center"/>
    </xf>
    <xf numFmtId="0" fontId="30" fillId="10" borderId="0" xfId="0" applyFont="1" applyFill="1" applyAlignment="1">
      <alignment horizontal="right" vertical="center"/>
    </xf>
    <xf numFmtId="0" fontId="0" fillId="0" borderId="13" xfId="0" applyBorder="1" applyAlignment="1">
      <alignment horizontal="right"/>
    </xf>
    <xf numFmtId="10" fontId="0" fillId="0" borderId="0" xfId="0" applyNumberFormat="1"/>
    <xf numFmtId="164" fontId="0" fillId="0" borderId="0" xfId="0" applyNumberFormat="1"/>
    <xf numFmtId="0" fontId="35" fillId="8" borderId="0" xfId="0" applyFont="1" applyFill="1" applyAlignment="1">
      <alignment horizontal="left" vertical="center"/>
    </xf>
    <xf numFmtId="0" fontId="35" fillId="0" borderId="0" xfId="0" applyFont="1"/>
    <xf numFmtId="0" fontId="0" fillId="0" borderId="20" xfId="1" applyNumberFormat="1" applyFont="1" applyBorder="1" applyAlignment="1">
      <alignment horizontal="center" vertical="center"/>
    </xf>
    <xf numFmtId="0" fontId="8" fillId="10" borderId="0" xfId="0" applyFont="1" applyFill="1" applyAlignment="1">
      <alignment horizontal="left" vertical="top"/>
    </xf>
    <xf numFmtId="0" fontId="5" fillId="2" borderId="0" xfId="0" applyFont="1" applyFill="1" applyAlignment="1">
      <alignment horizontal="center"/>
    </xf>
    <xf numFmtId="0" fontId="22" fillId="2" borderId="0" xfId="0" applyFont="1" applyFill="1" applyAlignment="1">
      <alignment horizontal="center" vertical="center"/>
    </xf>
    <xf numFmtId="0" fontId="7" fillId="0" borderId="0" xfId="0" applyFont="1" applyAlignment="1">
      <alignment horizontal="left" vertical="center" wrapText="1"/>
    </xf>
    <xf numFmtId="0" fontId="36" fillId="0" borderId="0" xfId="0" applyFont="1" applyAlignment="1">
      <alignment horizontal="left" vertical="center" wrapText="1"/>
    </xf>
    <xf numFmtId="0" fontId="0" fillId="0" borderId="0" xfId="0" applyAlignment="1">
      <alignment horizontal="left" vertical="center"/>
    </xf>
    <xf numFmtId="0" fontId="9" fillId="10" borderId="0" xfId="0" applyFont="1" applyFill="1" applyAlignment="1">
      <alignment horizontal="center" vertical="center"/>
    </xf>
    <xf numFmtId="0" fontId="2" fillId="2" borderId="0" xfId="0" applyFont="1" applyFill="1" applyAlignment="1">
      <alignment horizontal="center" vertical="center"/>
    </xf>
    <xf numFmtId="0" fontId="9" fillId="10" borderId="0" xfId="0" applyFont="1" applyFill="1" applyAlignment="1">
      <alignment horizontal="left" vertical="center"/>
    </xf>
    <xf numFmtId="0" fontId="28" fillId="0" borderId="0" xfId="0" applyFont="1" applyAlignment="1">
      <alignment horizontal="left" indent="12"/>
    </xf>
    <xf numFmtId="0" fontId="26" fillId="10" borderId="0" xfId="0" applyFont="1" applyFill="1" applyAlignment="1">
      <alignment horizontal="left" vertical="center"/>
    </xf>
    <xf numFmtId="0" fontId="0" fillId="10" borderId="0" xfId="0" applyFill="1" applyAlignment="1">
      <alignment horizontal="center"/>
    </xf>
    <xf numFmtId="0" fontId="27" fillId="10" borderId="0" xfId="0" applyFont="1" applyFill="1" applyAlignment="1">
      <alignment horizontal="center" vertical="center"/>
    </xf>
    <xf numFmtId="0" fontId="3" fillId="0" borderId="9" xfId="0" applyFont="1" applyBorder="1" applyAlignment="1">
      <alignment horizontal="center" vertical="center"/>
    </xf>
    <xf numFmtId="0" fontId="3" fillId="0" borderId="10" xfId="0" applyFont="1" applyBorder="1" applyAlignment="1">
      <alignment horizontal="center" vertical="center"/>
    </xf>
    <xf numFmtId="0" fontId="0" fillId="11" borderId="11" xfId="0" applyFill="1" applyBorder="1" applyAlignment="1">
      <alignment horizontal="center" vertical="center"/>
    </xf>
    <xf numFmtId="0" fontId="28" fillId="0" borderId="0" xfId="0" applyFont="1" applyAlignment="1">
      <alignment horizontal="left" vertical="center" indent="12"/>
    </xf>
    <xf numFmtId="165" fontId="0" fillId="11" borderId="11" xfId="0" applyNumberFormat="1" applyFill="1" applyBorder="1" applyAlignment="1">
      <alignment horizontal="center" vertical="center"/>
    </xf>
    <xf numFmtId="0" fontId="29" fillId="10" borderId="0" xfId="0" applyFont="1" applyFill="1" applyAlignment="1">
      <alignment horizontal="left" vertical="center"/>
    </xf>
    <xf numFmtId="167" fontId="0" fillId="0" borderId="14" xfId="0" applyNumberFormat="1" applyBorder="1" applyAlignment="1">
      <alignment horizontal="center" vertical="center"/>
    </xf>
    <xf numFmtId="167" fontId="0" fillId="0" borderId="0" xfId="0" applyNumberFormat="1" applyAlignment="1">
      <alignment horizontal="center" vertical="center"/>
    </xf>
    <xf numFmtId="167" fontId="0" fillId="0" borderId="15" xfId="0" applyNumberFormat="1" applyBorder="1" applyAlignment="1">
      <alignment horizontal="center" vertical="center"/>
    </xf>
    <xf numFmtId="0" fontId="2" fillId="10" borderId="0" xfId="0" applyFont="1" applyFill="1" applyAlignment="1">
      <alignment horizontal="center" vertical="center"/>
    </xf>
    <xf numFmtId="0" fontId="24" fillId="6" borderId="0" xfId="0" applyFont="1" applyFill="1" applyAlignment="1">
      <alignment horizontal="center" vertical="center"/>
    </xf>
    <xf numFmtId="0" fontId="25" fillId="0" borderId="0" xfId="0" applyFont="1" applyAlignment="1">
      <alignment horizontal="center" vertical="center"/>
    </xf>
  </cellXfs>
  <cellStyles count="2">
    <cellStyle name="Comma" xfId="1" builtinId="3"/>
    <cellStyle name="Normal" xfId="0" builtinId="0"/>
  </cellStyles>
  <dxfs count="108">
    <dxf>
      <fill>
        <patternFill>
          <bgColor theme="0" tint="-0.14996795556505021"/>
        </patternFill>
      </fill>
    </dxf>
    <dxf>
      <fill>
        <patternFill>
          <bgColor theme="4" tint="0.79998168889431442"/>
        </patternFill>
      </fill>
    </dxf>
    <dxf>
      <fill>
        <patternFill>
          <bgColor theme="4" tint="0.59996337778862885"/>
        </patternFill>
      </fill>
    </dxf>
    <dxf>
      <fill>
        <patternFill>
          <bgColor theme="4" tint="0.39994506668294322"/>
        </patternFill>
      </fill>
    </dxf>
    <dxf>
      <fill>
        <patternFill>
          <bgColor theme="4" tint="-0.24994659260841701"/>
        </patternFill>
      </fill>
    </dxf>
    <dxf>
      <fill>
        <patternFill>
          <bgColor theme="4" tint="-0.499984740745262"/>
        </patternFill>
      </fill>
    </dxf>
    <dxf>
      <fill>
        <patternFill>
          <bgColor theme="0" tint="-0.14996795556505021"/>
        </patternFill>
      </fill>
    </dxf>
    <dxf>
      <fill>
        <patternFill>
          <bgColor rgb="FFFF6699"/>
        </patternFill>
      </fill>
    </dxf>
    <dxf>
      <fill>
        <patternFill>
          <bgColor rgb="FFFF9999"/>
        </patternFill>
      </fill>
    </dxf>
    <dxf>
      <fill>
        <patternFill>
          <bgColor rgb="FFFF7C80"/>
        </patternFill>
      </fill>
    </dxf>
    <dxf>
      <fill>
        <patternFill>
          <bgColor rgb="FFFF3300"/>
        </patternFill>
      </fill>
    </dxf>
    <dxf>
      <fill>
        <patternFill>
          <bgColor rgb="FF993300"/>
        </patternFill>
      </fill>
    </dxf>
    <dxf>
      <fill>
        <patternFill>
          <bgColor theme="0" tint="-0.14996795556505021"/>
        </patternFill>
      </fill>
    </dxf>
    <dxf>
      <fill>
        <patternFill>
          <bgColor theme="9" tint="0.79998168889431442"/>
        </patternFill>
      </fill>
    </dxf>
    <dxf>
      <fill>
        <patternFill>
          <bgColor theme="9" tint="0.59996337778862885"/>
        </patternFill>
      </fill>
    </dxf>
    <dxf>
      <fill>
        <patternFill>
          <bgColor theme="9" tint="0.39994506668294322"/>
        </patternFill>
      </fill>
    </dxf>
    <dxf>
      <fill>
        <patternFill>
          <bgColor theme="9" tint="-0.24994659260841701"/>
        </patternFill>
      </fill>
    </dxf>
    <dxf>
      <fill>
        <patternFill>
          <bgColor theme="9" tint="-0.499984740745262"/>
        </patternFill>
      </fill>
    </dxf>
    <dxf>
      <fill>
        <patternFill>
          <bgColor rgb="FFCCFFFF"/>
        </patternFill>
      </fill>
    </dxf>
    <dxf>
      <fill>
        <patternFill>
          <bgColor rgb="FFFF6699"/>
        </patternFill>
      </fill>
    </dxf>
    <dxf>
      <fill>
        <patternFill>
          <bgColor rgb="FF90F21A"/>
        </patternFill>
      </fill>
    </dxf>
    <dxf>
      <font>
        <b/>
        <i val="0"/>
      </font>
      <border>
        <top style="thin">
          <color auto="1"/>
        </top>
        <vertical/>
        <horizontal/>
      </border>
    </dxf>
    <dxf>
      <font>
        <b/>
        <i val="0"/>
        <color theme="0"/>
      </font>
      <fill>
        <patternFill>
          <bgColor rgb="FF33CC33"/>
        </patternFill>
      </fill>
    </dxf>
    <dxf>
      <font>
        <b/>
        <i val="0"/>
        <color theme="0"/>
      </font>
      <fill>
        <patternFill>
          <bgColor rgb="FFFF0066"/>
        </patternFill>
      </fill>
    </dxf>
    <dxf>
      <font>
        <b/>
        <i val="0"/>
        <color theme="0"/>
      </font>
      <fill>
        <patternFill>
          <bgColor rgb="FF00B0F0"/>
        </patternFill>
      </fill>
    </dxf>
    <dxf>
      <font>
        <b/>
        <i val="0"/>
        <color rgb="FF33CC33"/>
      </font>
      <numFmt numFmtId="3" formatCode="#,##0"/>
    </dxf>
    <dxf>
      <font>
        <color rgb="FFFF0000"/>
      </font>
    </dxf>
    <dxf>
      <font>
        <color rgb="FF000000"/>
      </font>
      <fill>
        <patternFill>
          <fgColor rgb="FF000000"/>
          <bgColor theme="8" tint="0.59996337778862885"/>
        </patternFill>
      </fill>
    </dxf>
    <dxf>
      <font>
        <color rgb="FF000000"/>
      </font>
      <fill>
        <patternFill>
          <fgColor rgb="FF000000"/>
          <bgColor theme="7" tint="0.59996337778862885"/>
        </patternFill>
      </fill>
    </dxf>
    <dxf>
      <font>
        <color rgb="FF000000"/>
      </font>
      <fill>
        <patternFill>
          <bgColor theme="9" tint="0.59996337778862885"/>
        </patternFill>
      </fill>
    </dxf>
    <dxf>
      <font>
        <color rgb="FF000000"/>
      </font>
      <fill>
        <patternFill>
          <bgColor theme="9" tint="0.59996337778862885"/>
        </patternFill>
      </fill>
    </dxf>
    <dxf>
      <font>
        <color theme="0" tint="-0.24994659260841701"/>
      </font>
    </dxf>
    <dxf>
      <font>
        <color rgb="FFFF0000"/>
      </font>
    </dxf>
    <dxf>
      <font>
        <color rgb="FF00B050"/>
      </font>
    </dxf>
    <dxf>
      <font>
        <color rgb="FF000000"/>
      </font>
      <fill>
        <patternFill>
          <fgColor rgb="FF000000"/>
          <bgColor theme="8" tint="0.59996337778862885"/>
        </patternFill>
      </fill>
    </dxf>
    <dxf>
      <font>
        <color rgb="FF000000"/>
      </font>
      <fill>
        <patternFill>
          <fgColor rgb="FF000000"/>
          <bgColor theme="7" tint="0.59996337778862885"/>
        </patternFill>
      </fill>
    </dxf>
    <dxf>
      <font>
        <color rgb="FF000000"/>
      </font>
      <fill>
        <patternFill>
          <bgColor theme="9" tint="0.59996337778862885"/>
        </patternFill>
      </fill>
    </dxf>
    <dxf>
      <font>
        <color rgb="FF000000"/>
      </font>
      <fill>
        <patternFill>
          <bgColor theme="9" tint="0.59996337778862885"/>
        </patternFill>
      </fill>
    </dxf>
    <dxf>
      <font>
        <color theme="0" tint="-0.24994659260841701"/>
      </font>
    </dxf>
    <dxf>
      <font>
        <color rgb="FFFF0000"/>
      </font>
    </dxf>
    <dxf>
      <font>
        <color rgb="FF00B050"/>
      </font>
    </dxf>
    <dxf>
      <font>
        <color rgb="FF000000"/>
      </font>
      <fill>
        <patternFill>
          <fgColor rgb="FF000000"/>
          <bgColor theme="8" tint="0.59996337778862885"/>
        </patternFill>
      </fill>
    </dxf>
    <dxf>
      <font>
        <color rgb="FF000000"/>
      </font>
      <fill>
        <patternFill>
          <fgColor rgb="FF000000"/>
          <bgColor theme="7" tint="0.59996337778862885"/>
        </patternFill>
      </fill>
    </dxf>
    <dxf>
      <font>
        <color rgb="FF000000"/>
      </font>
      <fill>
        <patternFill>
          <bgColor theme="9" tint="0.59996337778862885"/>
        </patternFill>
      </fill>
    </dxf>
    <dxf>
      <font>
        <color rgb="FF000000"/>
      </font>
      <fill>
        <patternFill>
          <bgColor theme="9" tint="0.59996337778862885"/>
        </patternFill>
      </fill>
    </dxf>
    <dxf>
      <font>
        <color theme="0" tint="-0.24994659260841701"/>
      </font>
    </dxf>
    <dxf>
      <font>
        <color rgb="FFFF0000"/>
      </font>
    </dxf>
    <dxf>
      <font>
        <color rgb="FF00B050"/>
      </font>
    </dxf>
    <dxf>
      <font>
        <color rgb="FF000000"/>
      </font>
      <fill>
        <patternFill>
          <fgColor rgb="FF000000"/>
          <bgColor theme="8" tint="0.59996337778862885"/>
        </patternFill>
      </fill>
    </dxf>
    <dxf>
      <font>
        <color rgb="FF000000"/>
      </font>
      <fill>
        <patternFill>
          <bgColor theme="9" tint="0.59996337778862885"/>
        </patternFill>
      </fill>
    </dxf>
    <dxf>
      <font>
        <color rgb="FF000000"/>
      </font>
      <fill>
        <patternFill>
          <fgColor rgb="FF000000"/>
          <bgColor theme="7" tint="0.59996337778862885"/>
        </patternFill>
      </fill>
    </dxf>
    <dxf>
      <font>
        <color rgb="FF000000"/>
      </font>
      <fill>
        <patternFill>
          <bgColor theme="9" tint="0.59996337778862885"/>
        </patternFill>
      </fill>
    </dxf>
    <dxf>
      <font>
        <color theme="0" tint="-0.24994659260841701"/>
      </font>
    </dxf>
    <dxf>
      <font>
        <color rgb="FFFF0000"/>
      </font>
    </dxf>
    <dxf>
      <font>
        <color rgb="FF00B050"/>
      </font>
    </dxf>
    <dxf>
      <font>
        <color rgb="FF000000"/>
      </font>
      <fill>
        <patternFill>
          <fgColor rgb="FF000000"/>
          <bgColor theme="8" tint="0.59996337778862885"/>
        </patternFill>
      </fill>
    </dxf>
    <dxf>
      <font>
        <color rgb="FF000000"/>
      </font>
      <fill>
        <patternFill>
          <fgColor rgb="FF000000"/>
          <bgColor theme="7" tint="0.59996337778862885"/>
        </patternFill>
      </fill>
    </dxf>
    <dxf>
      <font>
        <color rgb="FF000000"/>
      </font>
      <fill>
        <patternFill>
          <bgColor theme="9" tint="0.59996337778862885"/>
        </patternFill>
      </fill>
    </dxf>
    <dxf>
      <font>
        <color rgb="FF000000"/>
      </font>
      <fill>
        <patternFill>
          <fgColor rgb="FF000000"/>
          <bgColor theme="8" tint="0.59996337778862885"/>
        </patternFill>
      </fill>
    </dxf>
    <dxf>
      <font>
        <color rgb="FF000000"/>
      </font>
      <fill>
        <patternFill>
          <fgColor rgb="FF000000"/>
          <bgColor theme="7" tint="0.59996337778862885"/>
        </patternFill>
      </fill>
    </dxf>
    <dxf>
      <font>
        <color rgb="FF000000"/>
      </font>
      <fill>
        <patternFill>
          <bgColor theme="9" tint="0.59996337778862885"/>
        </patternFill>
      </fill>
    </dxf>
    <dxf>
      <font>
        <color rgb="FF000000"/>
      </font>
      <fill>
        <patternFill>
          <fgColor rgb="FF000000"/>
          <bgColor theme="8" tint="0.59996337778862885"/>
        </patternFill>
      </fill>
    </dxf>
    <dxf>
      <font>
        <color rgb="FF000000"/>
      </font>
      <fill>
        <patternFill>
          <bgColor theme="9" tint="0.59996337778862885"/>
        </patternFill>
      </fill>
    </dxf>
    <dxf>
      <font>
        <color rgb="FF000000"/>
      </font>
      <fill>
        <patternFill>
          <fgColor rgb="FF000000"/>
          <bgColor theme="7" tint="0.59996337778862885"/>
        </patternFill>
      </fill>
    </dxf>
    <dxf>
      <font>
        <color rgb="FF000000"/>
      </font>
      <fill>
        <patternFill>
          <fgColor rgb="FF000000"/>
          <bgColor theme="8" tint="0.59996337778862885"/>
        </patternFill>
      </fill>
    </dxf>
    <dxf>
      <font>
        <color rgb="FF000000"/>
      </font>
      <fill>
        <patternFill>
          <fgColor rgb="FF000000"/>
          <bgColor theme="7" tint="0.59996337778862885"/>
        </patternFill>
      </fill>
    </dxf>
    <dxf>
      <font>
        <color rgb="FF000000"/>
      </font>
      <fill>
        <patternFill>
          <bgColor theme="9" tint="0.59996337778862885"/>
        </patternFill>
      </fill>
    </dxf>
    <dxf>
      <font>
        <color rgb="FF00B050"/>
      </font>
    </dxf>
    <dxf>
      <font>
        <color theme="0" tint="-0.24994659260841701"/>
      </font>
    </dxf>
    <dxf>
      <font>
        <color rgb="FFFF0000"/>
      </font>
    </dxf>
    <dxf>
      <font>
        <color rgb="FF000000"/>
      </font>
      <fill>
        <patternFill>
          <fgColor rgb="FF000000"/>
          <bgColor theme="8" tint="0.59996337778862885"/>
        </patternFill>
      </fill>
    </dxf>
    <dxf>
      <font>
        <color rgb="FF000000"/>
      </font>
      <fill>
        <patternFill>
          <fgColor rgb="FF000000"/>
          <bgColor theme="7" tint="0.59996337778862885"/>
        </patternFill>
      </fill>
    </dxf>
    <dxf>
      <font>
        <color rgb="FF000000"/>
      </font>
      <fill>
        <patternFill>
          <bgColor theme="9" tint="0.59996337778862885"/>
        </patternFill>
      </fill>
    </dxf>
    <dxf>
      <font>
        <color rgb="FFC0C0C0"/>
      </font>
      <fill>
        <patternFill>
          <bgColor theme="0" tint="-0.14996795556505021"/>
        </patternFill>
      </fill>
    </dxf>
    <dxf>
      <font>
        <b val="0"/>
        <i val="0"/>
        <strike val="0"/>
        <condense val="0"/>
        <extend val="0"/>
        <outline val="0"/>
        <shadow val="0"/>
        <u val="none"/>
        <vertAlign val="baseline"/>
        <sz val="10"/>
        <color theme="1"/>
        <name val="Calibri"/>
        <family val="2"/>
        <scheme val="minor"/>
      </font>
      <numFmt numFmtId="166" formatCode="d/mmm/yy"/>
      <alignment horizontal="left" vertical="bottom" textRotation="0" wrapText="0" indent="1" justifyLastLine="0" shrinkToFit="0" readingOrder="0"/>
    </dxf>
    <dxf>
      <font>
        <strike val="0"/>
        <outline val="0"/>
        <shadow val="0"/>
        <u val="none"/>
        <vertAlign val="baseline"/>
        <sz val="10"/>
        <color theme="1"/>
        <name val="Calibri"/>
        <family val="2"/>
        <scheme val="minor"/>
      </font>
      <numFmt numFmtId="166" formatCode="d/mmm/yy"/>
      <alignment horizontal="left" vertical="bottom" textRotation="0" wrapText="0" indent="1" justifyLastLine="0" shrinkToFit="0" readingOrder="0"/>
    </dxf>
    <dxf>
      <font>
        <b val="0"/>
        <i val="0"/>
        <strike val="0"/>
        <condense val="0"/>
        <extend val="0"/>
        <outline val="0"/>
        <shadow val="0"/>
        <u val="none"/>
        <vertAlign val="baseline"/>
        <sz val="10"/>
        <color theme="0" tint="-0.34998626667073579"/>
        <name val="Calibri"/>
        <family val="2"/>
        <scheme val="minor"/>
      </font>
      <numFmt numFmtId="0" formatCode="General"/>
      <alignment horizontal="left" vertical="bottom" textRotation="0" wrapText="0" indent="1" justifyLastLine="0" shrinkToFit="0" readingOrder="0"/>
    </dxf>
    <dxf>
      <font>
        <strike val="0"/>
        <outline val="0"/>
        <shadow val="0"/>
        <u val="none"/>
        <vertAlign val="baseline"/>
        <sz val="10"/>
        <color theme="0" tint="-0.34998626667073579"/>
        <name val="Calibri"/>
        <family val="2"/>
        <scheme val="minor"/>
      </font>
      <numFmt numFmtId="0" formatCode="General"/>
      <alignment horizontal="left" vertical="bottom" textRotation="0" wrapText="0" indent="1" justifyLastLine="0" shrinkToFit="0" readingOrder="0"/>
    </dxf>
    <dxf>
      <font>
        <b val="0"/>
        <i val="0"/>
        <strike val="0"/>
        <condense val="0"/>
        <extend val="0"/>
        <outline val="0"/>
        <shadow val="0"/>
        <u val="none"/>
        <vertAlign val="baseline"/>
        <sz val="10"/>
        <color theme="0" tint="-0.34998626667073579"/>
        <name val="Calibri"/>
        <family val="2"/>
        <scheme val="minor"/>
      </font>
      <alignment horizontal="left" vertical="bottom" textRotation="0" wrapText="0" indent="1" justifyLastLine="0" shrinkToFit="0" readingOrder="0"/>
    </dxf>
    <dxf>
      <font>
        <strike val="0"/>
        <outline val="0"/>
        <shadow val="0"/>
        <u val="none"/>
        <vertAlign val="baseline"/>
        <sz val="10"/>
        <color theme="0" tint="-0.34998626667073579"/>
        <name val="Calibri"/>
        <family val="2"/>
        <scheme val="minor"/>
      </font>
      <alignment horizontal="left" vertical="bottom" textRotation="0" wrapText="0" indent="1" justifyLastLine="0" shrinkToFit="0" readingOrder="0"/>
    </dxf>
    <dxf>
      <font>
        <b val="0"/>
        <i val="0"/>
        <strike val="0"/>
        <condense val="0"/>
        <extend val="0"/>
        <outline val="0"/>
        <shadow val="0"/>
        <u val="none"/>
        <vertAlign val="baseline"/>
        <sz val="10"/>
        <color theme="1"/>
        <name val="Calibri"/>
        <family val="2"/>
        <scheme val="minor"/>
      </font>
      <numFmt numFmtId="164" formatCode="_ * #,##0_ ;_ * \-#,##0_ ;_ * &quot;-&quot;??_ ;_ @_ "/>
      <alignment horizontal="left" vertical="bottom" textRotation="0" wrapText="0" indent="1" justifyLastLine="0" shrinkToFit="0" readingOrder="0"/>
    </dxf>
    <dxf>
      <font>
        <strike val="0"/>
        <outline val="0"/>
        <shadow val="0"/>
        <u val="none"/>
        <vertAlign val="baseline"/>
        <sz val="10"/>
        <name val="Calibri"/>
        <family val="2"/>
        <scheme val="minor"/>
      </font>
      <numFmt numFmtId="164" formatCode="_ * #,##0_ ;_ * \-#,##0_ ;_ * &quot;-&quot;??_ ;_ @_ "/>
      <alignment horizontal="left" vertical="bottom" textRotation="0" wrapText="0" indent="1" justifyLastLine="0" shrinkToFit="0" readingOrder="0"/>
    </dxf>
    <dxf>
      <font>
        <b val="0"/>
        <i val="0"/>
        <strike val="0"/>
        <condense val="0"/>
        <extend val="0"/>
        <outline val="0"/>
        <shadow val="0"/>
        <u val="none"/>
        <vertAlign val="baseline"/>
        <sz val="10"/>
        <color theme="1"/>
        <name val="Calibri"/>
        <family val="2"/>
        <scheme val="minor"/>
      </font>
      <alignment horizontal="left" vertical="bottom" textRotation="0" wrapText="0" indent="1" justifyLastLine="0" shrinkToFit="0" readingOrder="0"/>
    </dxf>
    <dxf>
      <font>
        <strike val="0"/>
        <outline val="0"/>
        <shadow val="0"/>
        <u val="none"/>
        <vertAlign val="baseline"/>
        <sz val="10"/>
        <name val="Calibri"/>
        <family val="2"/>
        <scheme val="minor"/>
      </font>
      <alignment horizontal="left" vertical="bottom" textRotation="0" wrapText="0" indent="1" justifyLastLine="0" shrinkToFit="0" readingOrder="0"/>
    </dxf>
    <dxf>
      <font>
        <b val="0"/>
        <i val="0"/>
        <strike val="0"/>
        <condense val="0"/>
        <extend val="0"/>
        <outline val="0"/>
        <shadow val="0"/>
        <u val="none"/>
        <vertAlign val="baseline"/>
        <sz val="10"/>
        <color theme="1"/>
        <name val="Calibri"/>
        <family val="2"/>
        <scheme val="minor"/>
      </font>
      <alignment horizontal="left" vertical="bottom" textRotation="0" wrapText="0" indent="1" justifyLastLine="0" shrinkToFit="0" readingOrder="0"/>
    </dxf>
    <dxf>
      <font>
        <strike val="0"/>
        <outline val="0"/>
        <shadow val="0"/>
        <u val="none"/>
        <vertAlign val="baseline"/>
        <sz val="10"/>
        <name val="Calibri"/>
        <family val="2"/>
        <scheme val="minor"/>
      </font>
      <alignment horizontal="left" vertical="bottom" textRotation="0" wrapText="0" indent="1" justifyLastLine="0" shrinkToFit="0" readingOrder="0"/>
    </dxf>
    <dxf>
      <font>
        <b val="0"/>
        <i val="0"/>
        <strike val="0"/>
        <condense val="0"/>
        <extend val="0"/>
        <outline val="0"/>
        <shadow val="0"/>
        <u val="none"/>
        <vertAlign val="baseline"/>
        <sz val="10"/>
        <color theme="1"/>
        <name val="Calibri"/>
        <family val="2"/>
        <scheme val="minor"/>
      </font>
      <numFmt numFmtId="166" formatCode="d/mmm/yy"/>
      <alignment horizontal="left" vertical="bottom" textRotation="0" wrapText="0" indent="1" justifyLastLine="0" shrinkToFit="0" readingOrder="0"/>
    </dxf>
    <dxf>
      <font>
        <strike val="0"/>
        <outline val="0"/>
        <shadow val="0"/>
        <u val="none"/>
        <vertAlign val="baseline"/>
        <sz val="10"/>
        <name val="Calibri"/>
        <family val="2"/>
        <scheme val="minor"/>
      </font>
      <numFmt numFmtId="166" formatCode="d/mmm/yy"/>
      <alignment horizontal="left" vertical="bottom" textRotation="0" wrapText="0" indent="1" justifyLastLine="0" shrinkToFit="0" readingOrder="0"/>
    </dxf>
    <dxf>
      <font>
        <strike val="0"/>
        <outline val="0"/>
        <shadow val="0"/>
        <u val="none"/>
        <vertAlign val="baseline"/>
        <sz val="10"/>
        <name val="Calibri"/>
        <family val="2"/>
        <scheme val="minor"/>
      </font>
      <alignment horizontal="left" vertical="bottom" textRotation="0" wrapText="0" indent="1" justifyLastLine="0" shrinkToFit="0" readingOrder="0"/>
    </dxf>
    <dxf>
      <alignment horizontal="left" vertical="top" textRotation="0" wrapText="0" relativeIndent="1" justifyLastLine="0" shrinkToFit="0" readingOrder="0"/>
    </dxf>
    <dxf>
      <font>
        <b val="0"/>
        <i val="0"/>
        <strike val="0"/>
        <condense val="0"/>
        <extend val="0"/>
        <outline val="0"/>
        <shadow val="0"/>
        <u val="none"/>
        <vertAlign val="baseline"/>
        <sz val="10"/>
        <color theme="0" tint="-0.34998626667073579"/>
        <name val="Calibri"/>
        <family val="2"/>
        <scheme val="minor"/>
      </font>
      <alignment horizontal="left" vertical="bottom" textRotation="0" wrapText="0" indent="1" justifyLastLine="0" shrinkToFit="0" readingOrder="0"/>
    </dxf>
    <dxf>
      <font>
        <b val="0"/>
        <i val="0"/>
        <strike val="0"/>
        <condense val="0"/>
        <extend val="0"/>
        <outline val="0"/>
        <shadow val="0"/>
        <u val="none"/>
        <vertAlign val="baseline"/>
        <sz val="10"/>
        <color theme="0" tint="-0.34998626667073579"/>
        <name val="Calibri"/>
        <family val="2"/>
        <scheme val="minor"/>
      </font>
      <alignment horizontal="left" vertical="bottom" textRotation="0" wrapText="0" indent="1" justifyLastLine="0" shrinkToFit="0" readingOrder="0"/>
    </dxf>
    <dxf>
      <font>
        <b/>
        <i val="0"/>
        <strike val="0"/>
        <condense val="0"/>
        <extend val="0"/>
        <outline val="0"/>
        <shadow val="0"/>
        <u val="none"/>
        <vertAlign val="baseline"/>
        <sz val="11"/>
        <color theme="0"/>
        <name val="Calibri"/>
        <family val="2"/>
        <scheme val="minor"/>
      </font>
      <alignment horizontal="left" vertical="bottom" textRotation="0" wrapText="0" indent="1" justifyLastLine="0" shrinkToFit="0" readingOrder="0"/>
    </dxf>
    <dxf>
      <font>
        <b val="0"/>
        <i val="0"/>
        <strike val="0"/>
        <condense val="0"/>
        <extend val="0"/>
        <outline val="0"/>
        <shadow val="0"/>
        <u val="none"/>
        <vertAlign val="baseline"/>
        <sz val="10"/>
        <color theme="0" tint="-0.34998626667073579"/>
        <name val="Calibri"/>
        <family val="2"/>
        <scheme val="minor"/>
      </font>
      <alignment horizontal="left" vertical="bottom" textRotation="0" wrapText="0" indent="1" justifyLastLine="0" shrinkToFit="0" readingOrder="0"/>
    </dxf>
    <dxf>
      <font>
        <b val="0"/>
        <i val="0"/>
        <strike val="0"/>
        <condense val="0"/>
        <extend val="0"/>
        <outline val="0"/>
        <shadow val="0"/>
        <u val="none"/>
        <vertAlign val="baseline"/>
        <sz val="10"/>
        <color theme="0" tint="-0.34998626667073579"/>
        <name val="Calibri"/>
        <family val="2"/>
        <scheme val="minor"/>
      </font>
      <alignment horizontal="left" vertical="bottom" textRotation="0" wrapText="0" indent="1" justifyLastLine="0" shrinkToFit="0" readingOrder="0"/>
    </dxf>
    <dxf>
      <font>
        <b/>
        <i val="0"/>
        <strike val="0"/>
        <condense val="0"/>
        <extend val="0"/>
        <outline val="0"/>
        <shadow val="0"/>
        <u val="none"/>
        <vertAlign val="baseline"/>
        <sz val="11"/>
        <color rgb="FF000000"/>
        <name val="Calibri"/>
        <family val="2"/>
        <scheme val="minor"/>
      </font>
      <alignment horizontal="left" vertical="bottom" textRotation="0" wrapText="0" indent="1" justifyLastLine="0" shrinkToFit="0" readingOrder="0"/>
    </dxf>
    <dxf>
      <font>
        <b val="0"/>
        <i val="0"/>
        <strike val="0"/>
        <condense val="0"/>
        <extend val="0"/>
        <outline val="0"/>
        <shadow val="0"/>
        <u val="none"/>
        <vertAlign val="baseline"/>
        <sz val="10"/>
        <color theme="0" tint="-0.34998626667073579"/>
        <name val="Calibri"/>
        <family val="2"/>
        <scheme val="minor"/>
      </font>
      <alignment horizontal="left" vertical="bottom" textRotation="0" wrapText="0" indent="1" justifyLastLine="0" shrinkToFit="0" readingOrder="0"/>
    </dxf>
    <dxf>
      <font>
        <b val="0"/>
        <i val="0"/>
        <strike val="0"/>
        <condense val="0"/>
        <extend val="0"/>
        <outline val="0"/>
        <shadow val="0"/>
        <u val="none"/>
        <vertAlign val="baseline"/>
        <sz val="10"/>
        <color theme="0" tint="-0.34998626667073579"/>
        <name val="Calibri"/>
        <family val="2"/>
        <scheme val="minor"/>
      </font>
      <alignment horizontal="left" vertical="bottom" textRotation="0" wrapText="0" indent="1" justifyLastLine="0" shrinkToFit="0" readingOrder="0"/>
    </dxf>
    <dxf>
      <font>
        <b/>
        <i val="0"/>
        <strike val="0"/>
        <condense val="0"/>
        <extend val="0"/>
        <outline val="0"/>
        <shadow val="0"/>
        <u val="none"/>
        <vertAlign val="baseline"/>
        <sz val="11"/>
        <color theme="0"/>
        <name val="Calibri"/>
        <family val="2"/>
        <scheme val="minor"/>
      </font>
      <alignment horizontal="left" vertical="bottom" textRotation="0" wrapText="0" indent="1" justifyLastLine="0" shrinkToFit="0" readingOrder="0"/>
    </dxf>
    <dxf>
      <font>
        <b/>
        <i val="0"/>
      </font>
      <fill>
        <patternFill>
          <bgColor rgb="FF00B050"/>
        </patternFill>
      </fill>
    </dxf>
    <dxf>
      <border>
        <left style="thin">
          <color theme="0" tint="-0.24994659260841701"/>
        </left>
        <right style="thin">
          <color theme="0" tint="-0.24994659260841701"/>
        </right>
        <top style="thin">
          <color theme="0" tint="-0.24994659260841701"/>
        </top>
        <bottom style="thin">
          <color theme="0" tint="-0.24994659260841701"/>
        </bottom>
        <vertical style="thin">
          <color theme="0" tint="-0.24994659260841701"/>
        </vertical>
        <horizontal style="thin">
          <color theme="0" tint="-0.24994659260841701"/>
        </horizontal>
      </border>
    </dxf>
    <dxf>
      <font>
        <b/>
        <i val="0"/>
      </font>
      <fill>
        <patternFill>
          <bgColor rgb="FF00B0F0"/>
        </patternFill>
      </fill>
    </dxf>
    <dxf>
      <border>
        <left style="thin">
          <color theme="0" tint="-0.24994659260841701"/>
        </left>
        <right style="thin">
          <color theme="0" tint="-0.24994659260841701"/>
        </right>
        <top style="thin">
          <color theme="0" tint="-0.24994659260841701"/>
        </top>
        <bottom style="thin">
          <color theme="0" tint="-0.24994659260841701"/>
        </bottom>
        <vertical style="thin">
          <color theme="0" tint="-0.24994659260841701"/>
        </vertical>
        <horizontal style="thin">
          <color theme="0" tint="-0.24994659260841701"/>
        </horizontal>
      </border>
    </dxf>
    <dxf>
      <font>
        <b/>
        <i val="0"/>
      </font>
      <fill>
        <patternFill>
          <bgColor rgb="FFFFC000"/>
        </patternFill>
      </fill>
    </dxf>
    <dxf>
      <border>
        <left style="thin">
          <color theme="0" tint="-0.24994659260841701"/>
        </left>
        <right style="thin">
          <color theme="0" tint="-0.24994659260841701"/>
        </right>
        <top style="thin">
          <color theme="0" tint="-0.24994659260841701"/>
        </top>
        <bottom style="thin">
          <color theme="0" tint="-0.24994659260841701"/>
        </bottom>
        <vertical style="thin">
          <color theme="0" tint="-0.24994659260841701"/>
        </vertical>
        <horizontal style="thin">
          <color theme="0" tint="-0.24994659260841701"/>
        </horizontal>
      </border>
    </dxf>
    <dxf>
      <font>
        <b val="0"/>
        <i val="0"/>
        <color theme="4" tint="-0.24994659260841701"/>
      </font>
      <fill>
        <patternFill>
          <bgColor theme="0" tint="-0.14996795556505021"/>
        </patternFill>
      </fill>
    </dxf>
    <dxf>
      <font>
        <b/>
        <i val="0"/>
        <color theme="0"/>
      </font>
      <fill>
        <patternFill>
          <bgColor theme="4" tint="-0.499984740745262"/>
        </patternFill>
      </fill>
      <border>
        <left style="thin">
          <color theme="0" tint="-0.24994659260841701"/>
        </left>
        <right style="thin">
          <color theme="0" tint="-0.24994659260841701"/>
        </right>
        <top style="thin">
          <color theme="0" tint="-0.24994659260841701"/>
        </top>
        <bottom style="thin">
          <color theme="0" tint="-0.24994659260841701"/>
        </bottom>
        <vertical style="thin">
          <color theme="0" tint="-0.24994659260841701"/>
        </vertical>
        <horizontal style="thin">
          <color theme="0" tint="-0.24994659260841701"/>
        </horizontal>
      </border>
    </dxf>
    <dxf>
      <font>
        <color theme="4" tint="-0.24994659260841701"/>
      </font>
      <border>
        <left style="thin">
          <color auto="1"/>
        </left>
        <right style="thin">
          <color auto="1"/>
        </right>
        <top style="thin">
          <color auto="1"/>
        </top>
        <bottom style="thin">
          <color auto="1"/>
        </bottom>
      </border>
    </dxf>
  </dxfs>
  <tableStyles count="4" defaultTableStyle="TableStyleMedium2" defaultPivotStyle="PivotStyleLight16">
    <tableStyle name="Budget Tracking" pivot="0" count="3" xr9:uid="{5512C0EB-81DD-43B9-8D9E-DAEC07E27386}">
      <tableStyleElement type="wholeTable" dxfId="107"/>
      <tableStyleElement type="headerRow" dxfId="106"/>
      <tableStyleElement type="firstRowStripe" dxfId="105"/>
    </tableStyle>
    <tableStyle name="Expenses Tbale" pivot="0" count="2" xr9:uid="{C61A566A-D8DE-44A5-8F12-DDB5726C3095}">
      <tableStyleElement type="wholeTable" dxfId="104"/>
      <tableStyleElement type="headerRow" dxfId="103"/>
    </tableStyle>
    <tableStyle name="Savings Table" pivot="0" count="2" xr9:uid="{8B28A6D5-D1F9-4720-BB6B-A6E61DEC94B1}">
      <tableStyleElement type="wholeTable" dxfId="102"/>
      <tableStyleElement type="headerRow" dxfId="101"/>
    </tableStyle>
    <tableStyle name="Table Style 1" pivot="0" count="2" xr9:uid="{AC8963E7-B2C7-4513-8DDB-F5BA19719C70}">
      <tableStyleElement type="wholeTable" dxfId="100"/>
      <tableStyleElement type="headerRow" dxfId="99"/>
    </tableStyle>
  </tableStyles>
  <colors>
    <mruColors>
      <color rgb="FFFF9B9B"/>
      <color rgb="FFFF6600"/>
      <color rgb="FFDDDDDD"/>
      <color rgb="FFDCDCDC"/>
      <color rgb="FFFF00FF"/>
      <color rgb="FFFF6699"/>
      <color rgb="FFFF9999"/>
      <color rgb="FFFF7C80"/>
      <color rgb="FFFF3300"/>
      <color rgb="FF993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17/10/relationships/person" Target="persons/perso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615115129544569"/>
          <c:y val="9.0605531514862919E-2"/>
          <c:w val="0.71831647395484111"/>
          <c:h val="0.82557680293169977"/>
        </c:manualLayout>
      </c:layout>
      <c:doughnutChart>
        <c:varyColors val="1"/>
        <c:ser>
          <c:idx val="0"/>
          <c:order val="0"/>
          <c:tx>
            <c:strRef>
              <c:f>Calculations!$F$35</c:f>
              <c:strCache>
                <c:ptCount val="1"/>
                <c:pt idx="0">
                  <c:v>Amount</c:v>
                </c:pt>
              </c:strCache>
            </c:strRef>
          </c:tx>
          <c:dPt>
            <c:idx val="0"/>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0001-0C94-40E5-A490-DD987BEB81FD}"/>
              </c:ext>
            </c:extLst>
          </c:dPt>
          <c:dPt>
            <c:idx val="1"/>
            <c:bubble3D val="0"/>
            <c:spPr>
              <a:solidFill>
                <a:schemeClr val="accent6">
                  <a:lumMod val="75000"/>
                </a:schemeClr>
              </a:solidFill>
              <a:ln w="19050">
                <a:solidFill>
                  <a:schemeClr val="lt1"/>
                </a:solidFill>
              </a:ln>
              <a:effectLst/>
            </c:spPr>
            <c:extLst>
              <c:ext xmlns:c16="http://schemas.microsoft.com/office/drawing/2014/chart" uri="{C3380CC4-5D6E-409C-BE32-E72D297353CC}">
                <c16:uniqueId val="{00000003-0C94-40E5-A490-DD987BEB81FD}"/>
              </c:ext>
            </c:extLst>
          </c:dPt>
          <c:dPt>
            <c:idx val="2"/>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0005-0C94-40E5-A490-DD987BEB81FD}"/>
              </c:ext>
            </c:extLst>
          </c:dPt>
          <c:dPt>
            <c:idx val="3"/>
            <c:bubble3D val="0"/>
            <c:spPr>
              <a:solidFill>
                <a:schemeClr val="accent6">
                  <a:lumMod val="40000"/>
                  <a:lumOff val="60000"/>
                </a:schemeClr>
              </a:solidFill>
              <a:ln w="19050">
                <a:solidFill>
                  <a:schemeClr val="lt1"/>
                </a:solidFill>
              </a:ln>
              <a:effectLst/>
            </c:spPr>
            <c:extLst>
              <c:ext xmlns:c16="http://schemas.microsoft.com/office/drawing/2014/chart" uri="{C3380CC4-5D6E-409C-BE32-E72D297353CC}">
                <c16:uniqueId val="{00000007-0C94-40E5-A490-DD987BEB81FD}"/>
              </c:ext>
            </c:extLst>
          </c:dPt>
          <c:dPt>
            <c:idx val="4"/>
            <c:bubble3D val="0"/>
            <c:spPr>
              <a:solidFill>
                <a:schemeClr val="accent6">
                  <a:lumMod val="20000"/>
                  <a:lumOff val="80000"/>
                </a:schemeClr>
              </a:solidFill>
              <a:ln w="19050">
                <a:solidFill>
                  <a:schemeClr val="lt1"/>
                </a:solidFill>
              </a:ln>
              <a:effectLst/>
            </c:spPr>
            <c:extLst>
              <c:ext xmlns:c16="http://schemas.microsoft.com/office/drawing/2014/chart" uri="{C3380CC4-5D6E-409C-BE32-E72D297353CC}">
                <c16:uniqueId val="{00000009-0C94-40E5-A490-DD987BEB81FD}"/>
              </c:ext>
            </c:extLst>
          </c:dPt>
          <c:dPt>
            <c:idx val="5"/>
            <c:bubble3D val="0"/>
            <c:spPr>
              <a:solidFill>
                <a:schemeClr val="bg1">
                  <a:lumMod val="85000"/>
                </a:schemeClr>
              </a:solidFill>
              <a:ln w="19050">
                <a:solidFill>
                  <a:schemeClr val="lt1"/>
                </a:solidFill>
              </a:ln>
              <a:effectLst/>
            </c:spPr>
            <c:extLst>
              <c:ext xmlns:c16="http://schemas.microsoft.com/office/drawing/2014/chart" uri="{C3380CC4-5D6E-409C-BE32-E72D297353CC}">
                <c16:uniqueId val="{0000000B-0C94-40E5-A490-DD987BEB81FD}"/>
              </c:ext>
            </c:extLst>
          </c:dPt>
          <c:cat>
            <c:strRef>
              <c:f>Calculations!$E$36:$E$41</c:f>
              <c:strCache>
                <c:ptCount val="4"/>
                <c:pt idx="0">
                  <c:v>Employment(Net)</c:v>
                </c:pt>
                <c:pt idx="1">
                  <c:v>Rental(Net)</c:v>
                </c:pt>
                <c:pt idx="2">
                  <c:v>Side Hustle(Net)</c:v>
                </c:pt>
                <c:pt idx="3">
                  <c:v>Dividends(Net)</c:v>
                </c:pt>
              </c:strCache>
            </c:strRef>
          </c:cat>
          <c:val>
            <c:numRef>
              <c:f>Calculations!$F$36:$F$41</c:f>
              <c:numCache>
                <c:formatCode>_ * #,##0_ ;_ * \-#,##0_ ;_ * "-"??_ ;_ @_ </c:formatCode>
                <c:ptCount val="6"/>
                <c:pt idx="0">
                  <c:v>7500</c:v>
                </c:pt>
                <c:pt idx="1">
                  <c:v>500</c:v>
                </c:pt>
                <c:pt idx="2">
                  <c:v>200</c:v>
                </c:pt>
                <c:pt idx="3">
                  <c:v>100</c:v>
                </c:pt>
                <c:pt idx="4">
                  <c:v>0</c:v>
                </c:pt>
                <c:pt idx="5" formatCode="General">
                  <c:v>0</c:v>
                </c:pt>
              </c:numCache>
            </c:numRef>
          </c:val>
          <c:extLst>
            <c:ext xmlns:c16="http://schemas.microsoft.com/office/drawing/2014/chart" uri="{C3380CC4-5D6E-409C-BE32-E72D297353CC}">
              <c16:uniqueId val="{0000000C-0C94-40E5-A490-DD987BEB81FD}"/>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615115129544569"/>
          <c:y val="9.0605531514862919E-2"/>
          <c:w val="0.71831647395484111"/>
          <c:h val="0.82557680293169977"/>
        </c:manualLayout>
      </c:layout>
      <c:doughnutChart>
        <c:varyColors val="1"/>
        <c:ser>
          <c:idx val="0"/>
          <c:order val="0"/>
          <c:tx>
            <c:strRef>
              <c:f>Calculations!$J$35</c:f>
              <c:strCache>
                <c:ptCount val="1"/>
                <c:pt idx="0">
                  <c:v>Amount</c:v>
                </c:pt>
              </c:strCache>
            </c:strRef>
          </c:tx>
          <c:dPt>
            <c:idx val="0"/>
            <c:bubble3D val="0"/>
            <c:spPr>
              <a:solidFill>
                <a:srgbClr val="990000"/>
              </a:solidFill>
              <a:ln w="19050">
                <a:solidFill>
                  <a:schemeClr val="lt1"/>
                </a:solidFill>
              </a:ln>
              <a:effectLst/>
            </c:spPr>
            <c:extLst>
              <c:ext xmlns:c16="http://schemas.microsoft.com/office/drawing/2014/chart" uri="{C3380CC4-5D6E-409C-BE32-E72D297353CC}">
                <c16:uniqueId val="{00000001-DB6D-4E85-A24D-FB5D14042E70}"/>
              </c:ext>
            </c:extLst>
          </c:dPt>
          <c:dPt>
            <c:idx val="1"/>
            <c:bubble3D val="0"/>
            <c:spPr>
              <a:solidFill>
                <a:srgbClr val="FF3300"/>
              </a:solidFill>
              <a:ln w="19050">
                <a:solidFill>
                  <a:schemeClr val="lt1"/>
                </a:solidFill>
              </a:ln>
              <a:effectLst/>
            </c:spPr>
            <c:extLst>
              <c:ext xmlns:c16="http://schemas.microsoft.com/office/drawing/2014/chart" uri="{C3380CC4-5D6E-409C-BE32-E72D297353CC}">
                <c16:uniqueId val="{00000003-DB6D-4E85-A24D-FB5D14042E70}"/>
              </c:ext>
            </c:extLst>
          </c:dPt>
          <c:dPt>
            <c:idx val="2"/>
            <c:bubble3D val="0"/>
            <c:spPr>
              <a:solidFill>
                <a:srgbClr val="FF7C80"/>
              </a:solidFill>
              <a:ln w="19050">
                <a:solidFill>
                  <a:schemeClr val="lt1"/>
                </a:solidFill>
              </a:ln>
              <a:effectLst/>
            </c:spPr>
            <c:extLst>
              <c:ext xmlns:c16="http://schemas.microsoft.com/office/drawing/2014/chart" uri="{C3380CC4-5D6E-409C-BE32-E72D297353CC}">
                <c16:uniqueId val="{00000005-DB6D-4E85-A24D-FB5D14042E70}"/>
              </c:ext>
            </c:extLst>
          </c:dPt>
          <c:dPt>
            <c:idx val="3"/>
            <c:bubble3D val="0"/>
            <c:spPr>
              <a:solidFill>
                <a:srgbClr val="FF6699"/>
              </a:solidFill>
              <a:ln w="19050">
                <a:solidFill>
                  <a:schemeClr val="lt1"/>
                </a:solidFill>
              </a:ln>
              <a:effectLst/>
            </c:spPr>
            <c:extLst>
              <c:ext xmlns:c16="http://schemas.microsoft.com/office/drawing/2014/chart" uri="{C3380CC4-5D6E-409C-BE32-E72D297353CC}">
                <c16:uniqueId val="{00000007-DB6D-4E85-A24D-FB5D14042E70}"/>
              </c:ext>
            </c:extLst>
          </c:dPt>
          <c:dPt>
            <c:idx val="4"/>
            <c:bubble3D val="0"/>
            <c:spPr>
              <a:solidFill>
                <a:srgbClr val="FF66CC"/>
              </a:solidFill>
              <a:ln w="19050">
                <a:solidFill>
                  <a:schemeClr val="lt1"/>
                </a:solidFill>
              </a:ln>
              <a:effectLst/>
            </c:spPr>
            <c:extLst>
              <c:ext xmlns:c16="http://schemas.microsoft.com/office/drawing/2014/chart" uri="{C3380CC4-5D6E-409C-BE32-E72D297353CC}">
                <c16:uniqueId val="{00000009-DB6D-4E85-A24D-FB5D14042E70}"/>
              </c:ext>
            </c:extLst>
          </c:dPt>
          <c:dPt>
            <c:idx val="5"/>
            <c:bubble3D val="0"/>
            <c:spPr>
              <a:solidFill>
                <a:schemeClr val="bg1">
                  <a:lumMod val="85000"/>
                </a:schemeClr>
              </a:solidFill>
              <a:ln w="19050">
                <a:solidFill>
                  <a:schemeClr val="lt1"/>
                </a:solidFill>
              </a:ln>
              <a:effectLst/>
            </c:spPr>
            <c:extLst>
              <c:ext xmlns:c16="http://schemas.microsoft.com/office/drawing/2014/chart" uri="{C3380CC4-5D6E-409C-BE32-E72D297353CC}">
                <c16:uniqueId val="{0000000B-DB6D-4E85-A24D-FB5D14042E70}"/>
              </c:ext>
            </c:extLst>
          </c:dPt>
          <c:cat>
            <c:strRef>
              <c:f>Calculations!$I$36:$I$41</c:f>
              <c:strCache>
                <c:ptCount val="6"/>
                <c:pt idx="0">
                  <c:v>Housing</c:v>
                </c:pt>
                <c:pt idx="1">
                  <c:v>Utilities</c:v>
                </c:pt>
                <c:pt idx="2">
                  <c:v>Media</c:v>
                </c:pt>
                <c:pt idx="3">
                  <c:v>Transportation</c:v>
                </c:pt>
                <c:pt idx="4">
                  <c:v>Clothing</c:v>
                </c:pt>
                <c:pt idx="5">
                  <c:v>Other</c:v>
                </c:pt>
              </c:strCache>
            </c:strRef>
          </c:cat>
          <c:val>
            <c:numRef>
              <c:f>Calculations!$J$36:$J$41</c:f>
              <c:numCache>
                <c:formatCode>_ * #,##0_ ;_ * \-#,##0_ ;_ * "-"??_ ;_ @_ </c:formatCode>
                <c:ptCount val="6"/>
                <c:pt idx="0">
                  <c:v>500</c:v>
                </c:pt>
                <c:pt idx="1">
                  <c:v>500</c:v>
                </c:pt>
                <c:pt idx="2">
                  <c:v>400</c:v>
                </c:pt>
                <c:pt idx="3">
                  <c:v>250</c:v>
                </c:pt>
                <c:pt idx="4">
                  <c:v>200</c:v>
                </c:pt>
                <c:pt idx="5" formatCode="General">
                  <c:v>200</c:v>
                </c:pt>
              </c:numCache>
            </c:numRef>
          </c:val>
          <c:extLst>
            <c:ext xmlns:c16="http://schemas.microsoft.com/office/drawing/2014/chart" uri="{C3380CC4-5D6E-409C-BE32-E72D297353CC}">
              <c16:uniqueId val="{0000000C-DB6D-4E85-A24D-FB5D14042E70}"/>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615115129544569"/>
          <c:y val="9.0605531514862919E-2"/>
          <c:w val="0.71831647395484111"/>
          <c:h val="0.82557680293169977"/>
        </c:manualLayout>
      </c:layout>
      <c:doughnutChart>
        <c:varyColors val="1"/>
        <c:ser>
          <c:idx val="0"/>
          <c:order val="0"/>
          <c:dPt>
            <c:idx val="0"/>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0001-AFA9-4D5B-88D1-7152D132B573}"/>
              </c:ext>
            </c:extLst>
          </c:dPt>
          <c:dPt>
            <c:idx val="1"/>
            <c:bubble3D val="0"/>
            <c:spPr>
              <a:solidFill>
                <a:schemeClr val="accent1">
                  <a:lumMod val="75000"/>
                </a:schemeClr>
              </a:solidFill>
              <a:ln w="19050">
                <a:solidFill>
                  <a:schemeClr val="lt1"/>
                </a:solidFill>
              </a:ln>
              <a:effectLst/>
            </c:spPr>
            <c:extLst>
              <c:ext xmlns:c16="http://schemas.microsoft.com/office/drawing/2014/chart" uri="{C3380CC4-5D6E-409C-BE32-E72D297353CC}">
                <c16:uniqueId val="{00000003-AFA9-4D5B-88D1-7152D132B573}"/>
              </c:ext>
            </c:extLst>
          </c:dPt>
          <c:dPt>
            <c:idx val="2"/>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0005-AFA9-4D5B-88D1-7152D132B573}"/>
              </c:ext>
            </c:extLst>
          </c:dPt>
          <c:dPt>
            <c:idx val="3"/>
            <c:bubble3D val="0"/>
            <c:spPr>
              <a:solidFill>
                <a:schemeClr val="accent1">
                  <a:lumMod val="40000"/>
                  <a:lumOff val="60000"/>
                </a:schemeClr>
              </a:solidFill>
              <a:ln w="19050">
                <a:solidFill>
                  <a:schemeClr val="lt1"/>
                </a:solidFill>
              </a:ln>
              <a:effectLst/>
            </c:spPr>
            <c:extLst>
              <c:ext xmlns:c16="http://schemas.microsoft.com/office/drawing/2014/chart" uri="{C3380CC4-5D6E-409C-BE32-E72D297353CC}">
                <c16:uniqueId val="{00000007-AFA9-4D5B-88D1-7152D132B573}"/>
              </c:ext>
            </c:extLst>
          </c:dPt>
          <c:dPt>
            <c:idx val="4"/>
            <c:bubble3D val="0"/>
            <c:spPr>
              <a:solidFill>
                <a:schemeClr val="accent1">
                  <a:lumMod val="20000"/>
                  <a:lumOff val="80000"/>
                </a:schemeClr>
              </a:solidFill>
              <a:ln w="19050">
                <a:solidFill>
                  <a:schemeClr val="lt1"/>
                </a:solidFill>
              </a:ln>
              <a:effectLst/>
            </c:spPr>
            <c:extLst>
              <c:ext xmlns:c16="http://schemas.microsoft.com/office/drawing/2014/chart" uri="{C3380CC4-5D6E-409C-BE32-E72D297353CC}">
                <c16:uniqueId val="{00000009-AFA9-4D5B-88D1-7152D132B573}"/>
              </c:ext>
            </c:extLst>
          </c:dPt>
          <c:dPt>
            <c:idx val="5"/>
            <c:bubble3D val="0"/>
            <c:spPr>
              <a:solidFill>
                <a:schemeClr val="bg1">
                  <a:lumMod val="85000"/>
                </a:schemeClr>
              </a:solidFill>
              <a:ln w="19050">
                <a:solidFill>
                  <a:schemeClr val="lt1"/>
                </a:solidFill>
              </a:ln>
              <a:effectLst/>
            </c:spPr>
            <c:extLst>
              <c:ext xmlns:c16="http://schemas.microsoft.com/office/drawing/2014/chart" uri="{C3380CC4-5D6E-409C-BE32-E72D297353CC}">
                <c16:uniqueId val="{0000000B-AFA9-4D5B-88D1-7152D132B573}"/>
              </c:ext>
            </c:extLst>
          </c:dPt>
          <c:cat>
            <c:strRef>
              <c:f>Calculations!$M$36:$M$41</c:f>
              <c:strCache>
                <c:ptCount val="3"/>
                <c:pt idx="0">
                  <c:v>Stock Portfolio</c:v>
                </c:pt>
                <c:pt idx="1">
                  <c:v>Retirement Account</c:v>
                </c:pt>
                <c:pt idx="2">
                  <c:v>Emergency Fund</c:v>
                </c:pt>
              </c:strCache>
            </c:strRef>
          </c:cat>
          <c:val>
            <c:numRef>
              <c:f>Calculations!$N$36:$N$41</c:f>
              <c:numCache>
                <c:formatCode>_ * #,##0_ ;_ * \-#,##0_ ;_ * "-"??_ ;_ @_ </c:formatCode>
                <c:ptCount val="6"/>
                <c:pt idx="0">
                  <c:v>1000</c:v>
                </c:pt>
                <c:pt idx="1">
                  <c:v>800</c:v>
                </c:pt>
                <c:pt idx="2">
                  <c:v>700</c:v>
                </c:pt>
                <c:pt idx="3">
                  <c:v>0</c:v>
                </c:pt>
                <c:pt idx="4">
                  <c:v>0</c:v>
                </c:pt>
                <c:pt idx="5" formatCode="General">
                  <c:v>0</c:v>
                </c:pt>
              </c:numCache>
            </c:numRef>
          </c:val>
          <c:extLst>
            <c:ext xmlns:c16="http://schemas.microsoft.com/office/drawing/2014/chart" uri="{C3380CC4-5D6E-409C-BE32-E72D297353CC}">
              <c16:uniqueId val="{0000000C-AFA9-4D5B-88D1-7152D132B573}"/>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5781766958029328"/>
          <c:y val="3.6311323934031588E-2"/>
          <c:w val="0.87697131028129505"/>
          <c:h val="0.88968300736601469"/>
        </c:manualLayout>
      </c:layout>
      <c:barChart>
        <c:barDir val="col"/>
        <c:grouping val="stacked"/>
        <c:varyColors val="0"/>
        <c:ser>
          <c:idx val="0"/>
          <c:order val="0"/>
          <c:spPr>
            <a:solidFill>
              <a:schemeClr val="accent6"/>
            </a:solidFill>
            <a:ln>
              <a:noFill/>
            </a:ln>
            <a:effectLst/>
          </c:spPr>
          <c:invertIfNegative val="0"/>
          <c:dPt>
            <c:idx val="1"/>
            <c:invertIfNegative val="0"/>
            <c:bubble3D val="0"/>
            <c:spPr>
              <a:solidFill>
                <a:srgbClr val="FF0000"/>
              </a:solidFill>
              <a:ln>
                <a:noFill/>
              </a:ln>
              <a:effectLst/>
            </c:spPr>
            <c:extLst>
              <c:ext xmlns:c16="http://schemas.microsoft.com/office/drawing/2014/chart" uri="{C3380CC4-5D6E-409C-BE32-E72D297353CC}">
                <c16:uniqueId val="{00000001-AAA0-41A6-83A2-AA1BB01669BE}"/>
              </c:ext>
            </c:extLst>
          </c:dPt>
          <c:dPt>
            <c:idx val="2"/>
            <c:invertIfNegative val="0"/>
            <c:bubble3D val="0"/>
            <c:spPr>
              <a:solidFill>
                <a:schemeClr val="accent5">
                  <a:lumMod val="75000"/>
                </a:schemeClr>
              </a:solidFill>
              <a:ln>
                <a:noFill/>
              </a:ln>
              <a:effectLst/>
            </c:spPr>
            <c:extLst>
              <c:ext xmlns:c16="http://schemas.microsoft.com/office/drawing/2014/chart" uri="{C3380CC4-5D6E-409C-BE32-E72D297353CC}">
                <c16:uniqueId val="{00000003-AAA0-41A6-83A2-AA1BB01669BE}"/>
              </c:ext>
            </c:extLst>
          </c:dPt>
          <c:dPt>
            <c:idx val="5"/>
            <c:invertIfNegative val="0"/>
            <c:bubble3D val="0"/>
            <c:spPr>
              <a:solidFill>
                <a:srgbClr val="FF0000"/>
              </a:solidFill>
              <a:ln>
                <a:noFill/>
              </a:ln>
              <a:effectLst/>
            </c:spPr>
            <c:extLst>
              <c:ext xmlns:c16="http://schemas.microsoft.com/office/drawing/2014/chart" uri="{C3380CC4-5D6E-409C-BE32-E72D297353CC}">
                <c16:uniqueId val="{00000005-AAA0-41A6-83A2-AA1BB01669BE}"/>
              </c:ext>
            </c:extLst>
          </c:dPt>
          <c:dPt>
            <c:idx val="6"/>
            <c:invertIfNegative val="0"/>
            <c:bubble3D val="0"/>
            <c:spPr>
              <a:solidFill>
                <a:schemeClr val="accent5">
                  <a:lumMod val="75000"/>
                </a:schemeClr>
              </a:solidFill>
              <a:ln>
                <a:noFill/>
              </a:ln>
              <a:effectLst/>
            </c:spPr>
            <c:extLst>
              <c:ext xmlns:c16="http://schemas.microsoft.com/office/drawing/2014/chart" uri="{C3380CC4-5D6E-409C-BE32-E72D297353CC}">
                <c16:uniqueId val="{00000007-AAA0-41A6-83A2-AA1BB01669BE}"/>
              </c:ext>
            </c:extLst>
          </c:dPt>
          <c:dPt>
            <c:idx val="9"/>
            <c:invertIfNegative val="0"/>
            <c:bubble3D val="0"/>
            <c:spPr>
              <a:solidFill>
                <a:srgbClr val="FF0000"/>
              </a:solidFill>
              <a:ln>
                <a:noFill/>
              </a:ln>
              <a:effectLst/>
            </c:spPr>
            <c:extLst>
              <c:ext xmlns:c16="http://schemas.microsoft.com/office/drawing/2014/chart" uri="{C3380CC4-5D6E-409C-BE32-E72D297353CC}">
                <c16:uniqueId val="{00000009-AAA0-41A6-83A2-AA1BB01669BE}"/>
              </c:ext>
            </c:extLst>
          </c:dPt>
          <c:dPt>
            <c:idx val="10"/>
            <c:invertIfNegative val="0"/>
            <c:bubble3D val="0"/>
            <c:spPr>
              <a:solidFill>
                <a:schemeClr val="accent5">
                  <a:lumMod val="75000"/>
                </a:schemeClr>
              </a:solidFill>
              <a:ln>
                <a:noFill/>
              </a:ln>
              <a:effectLst/>
            </c:spPr>
            <c:extLst>
              <c:ext xmlns:c16="http://schemas.microsoft.com/office/drawing/2014/chart" uri="{C3380CC4-5D6E-409C-BE32-E72D297353CC}">
                <c16:uniqueId val="{0000000B-AAA0-41A6-83A2-AA1BB01669BE}"/>
              </c:ext>
            </c:extLst>
          </c:dPt>
          <c:dPt>
            <c:idx val="13"/>
            <c:invertIfNegative val="0"/>
            <c:bubble3D val="0"/>
            <c:spPr>
              <a:solidFill>
                <a:srgbClr val="FF0000"/>
              </a:solidFill>
              <a:ln>
                <a:noFill/>
              </a:ln>
              <a:effectLst/>
            </c:spPr>
            <c:extLst>
              <c:ext xmlns:c16="http://schemas.microsoft.com/office/drawing/2014/chart" uri="{C3380CC4-5D6E-409C-BE32-E72D297353CC}">
                <c16:uniqueId val="{0000000D-AAA0-41A6-83A2-AA1BB01669BE}"/>
              </c:ext>
            </c:extLst>
          </c:dPt>
          <c:dPt>
            <c:idx val="14"/>
            <c:invertIfNegative val="0"/>
            <c:bubble3D val="0"/>
            <c:spPr>
              <a:solidFill>
                <a:schemeClr val="accent5">
                  <a:lumMod val="75000"/>
                </a:schemeClr>
              </a:solidFill>
              <a:ln>
                <a:noFill/>
              </a:ln>
              <a:effectLst/>
            </c:spPr>
            <c:extLst>
              <c:ext xmlns:c16="http://schemas.microsoft.com/office/drawing/2014/chart" uri="{C3380CC4-5D6E-409C-BE32-E72D297353CC}">
                <c16:uniqueId val="{0000000F-AAA0-41A6-83A2-AA1BB01669BE}"/>
              </c:ext>
            </c:extLst>
          </c:dPt>
          <c:dPt>
            <c:idx val="17"/>
            <c:invertIfNegative val="0"/>
            <c:bubble3D val="0"/>
            <c:spPr>
              <a:solidFill>
                <a:srgbClr val="FF0000"/>
              </a:solidFill>
              <a:ln>
                <a:noFill/>
              </a:ln>
              <a:effectLst/>
            </c:spPr>
            <c:extLst>
              <c:ext xmlns:c16="http://schemas.microsoft.com/office/drawing/2014/chart" uri="{C3380CC4-5D6E-409C-BE32-E72D297353CC}">
                <c16:uniqueId val="{00000011-AAA0-41A6-83A2-AA1BB01669BE}"/>
              </c:ext>
            </c:extLst>
          </c:dPt>
          <c:dPt>
            <c:idx val="18"/>
            <c:invertIfNegative val="0"/>
            <c:bubble3D val="0"/>
            <c:spPr>
              <a:solidFill>
                <a:schemeClr val="accent5">
                  <a:lumMod val="75000"/>
                </a:schemeClr>
              </a:solidFill>
              <a:ln>
                <a:noFill/>
              </a:ln>
              <a:effectLst/>
            </c:spPr>
            <c:extLst>
              <c:ext xmlns:c16="http://schemas.microsoft.com/office/drawing/2014/chart" uri="{C3380CC4-5D6E-409C-BE32-E72D297353CC}">
                <c16:uniqueId val="{00000013-AAA0-41A6-83A2-AA1BB01669BE}"/>
              </c:ext>
            </c:extLst>
          </c:dPt>
          <c:dPt>
            <c:idx val="21"/>
            <c:invertIfNegative val="0"/>
            <c:bubble3D val="0"/>
            <c:spPr>
              <a:solidFill>
                <a:srgbClr val="FF0000"/>
              </a:solidFill>
              <a:ln>
                <a:noFill/>
              </a:ln>
              <a:effectLst/>
            </c:spPr>
            <c:extLst>
              <c:ext xmlns:c16="http://schemas.microsoft.com/office/drawing/2014/chart" uri="{C3380CC4-5D6E-409C-BE32-E72D297353CC}">
                <c16:uniqueId val="{00000015-AAA0-41A6-83A2-AA1BB01669BE}"/>
              </c:ext>
            </c:extLst>
          </c:dPt>
          <c:dPt>
            <c:idx val="22"/>
            <c:invertIfNegative val="0"/>
            <c:bubble3D val="0"/>
            <c:spPr>
              <a:solidFill>
                <a:schemeClr val="accent5">
                  <a:lumMod val="75000"/>
                </a:schemeClr>
              </a:solidFill>
              <a:ln>
                <a:noFill/>
              </a:ln>
              <a:effectLst/>
            </c:spPr>
            <c:extLst>
              <c:ext xmlns:c16="http://schemas.microsoft.com/office/drawing/2014/chart" uri="{C3380CC4-5D6E-409C-BE32-E72D297353CC}">
                <c16:uniqueId val="{00000017-AAA0-41A6-83A2-AA1BB01669BE}"/>
              </c:ext>
            </c:extLst>
          </c:dPt>
          <c:dPt>
            <c:idx val="25"/>
            <c:invertIfNegative val="0"/>
            <c:bubble3D val="0"/>
            <c:spPr>
              <a:solidFill>
                <a:srgbClr val="FF0000"/>
              </a:solidFill>
              <a:ln>
                <a:noFill/>
              </a:ln>
              <a:effectLst/>
            </c:spPr>
            <c:extLst>
              <c:ext xmlns:c16="http://schemas.microsoft.com/office/drawing/2014/chart" uri="{C3380CC4-5D6E-409C-BE32-E72D297353CC}">
                <c16:uniqueId val="{00000019-AAA0-41A6-83A2-AA1BB01669BE}"/>
              </c:ext>
            </c:extLst>
          </c:dPt>
          <c:dPt>
            <c:idx val="26"/>
            <c:invertIfNegative val="0"/>
            <c:bubble3D val="0"/>
            <c:spPr>
              <a:solidFill>
                <a:schemeClr val="accent5">
                  <a:lumMod val="75000"/>
                </a:schemeClr>
              </a:solidFill>
              <a:ln>
                <a:noFill/>
              </a:ln>
              <a:effectLst/>
            </c:spPr>
            <c:extLst>
              <c:ext xmlns:c16="http://schemas.microsoft.com/office/drawing/2014/chart" uri="{C3380CC4-5D6E-409C-BE32-E72D297353CC}">
                <c16:uniqueId val="{0000001B-AAA0-41A6-83A2-AA1BB01669BE}"/>
              </c:ext>
            </c:extLst>
          </c:dPt>
          <c:dPt>
            <c:idx val="29"/>
            <c:invertIfNegative val="0"/>
            <c:bubble3D val="0"/>
            <c:spPr>
              <a:solidFill>
                <a:srgbClr val="FF0000"/>
              </a:solidFill>
              <a:ln>
                <a:noFill/>
              </a:ln>
              <a:effectLst/>
            </c:spPr>
            <c:extLst>
              <c:ext xmlns:c16="http://schemas.microsoft.com/office/drawing/2014/chart" uri="{C3380CC4-5D6E-409C-BE32-E72D297353CC}">
                <c16:uniqueId val="{0000001D-AAA0-41A6-83A2-AA1BB01669BE}"/>
              </c:ext>
            </c:extLst>
          </c:dPt>
          <c:dPt>
            <c:idx val="30"/>
            <c:invertIfNegative val="0"/>
            <c:bubble3D val="0"/>
            <c:spPr>
              <a:solidFill>
                <a:schemeClr val="accent5">
                  <a:lumMod val="75000"/>
                </a:schemeClr>
              </a:solidFill>
              <a:ln>
                <a:noFill/>
              </a:ln>
              <a:effectLst/>
            </c:spPr>
            <c:extLst>
              <c:ext xmlns:c16="http://schemas.microsoft.com/office/drawing/2014/chart" uri="{C3380CC4-5D6E-409C-BE32-E72D297353CC}">
                <c16:uniqueId val="{0000001F-AAA0-41A6-83A2-AA1BB01669BE}"/>
              </c:ext>
            </c:extLst>
          </c:dPt>
          <c:dPt>
            <c:idx val="33"/>
            <c:invertIfNegative val="0"/>
            <c:bubble3D val="0"/>
            <c:spPr>
              <a:solidFill>
                <a:srgbClr val="FF0000"/>
              </a:solidFill>
              <a:ln>
                <a:noFill/>
              </a:ln>
              <a:effectLst/>
            </c:spPr>
            <c:extLst>
              <c:ext xmlns:c16="http://schemas.microsoft.com/office/drawing/2014/chart" uri="{C3380CC4-5D6E-409C-BE32-E72D297353CC}">
                <c16:uniqueId val="{00000021-AAA0-41A6-83A2-AA1BB01669BE}"/>
              </c:ext>
            </c:extLst>
          </c:dPt>
          <c:dPt>
            <c:idx val="34"/>
            <c:invertIfNegative val="0"/>
            <c:bubble3D val="0"/>
            <c:spPr>
              <a:solidFill>
                <a:schemeClr val="accent5">
                  <a:lumMod val="75000"/>
                </a:schemeClr>
              </a:solidFill>
              <a:ln>
                <a:noFill/>
              </a:ln>
              <a:effectLst/>
            </c:spPr>
            <c:extLst>
              <c:ext xmlns:c16="http://schemas.microsoft.com/office/drawing/2014/chart" uri="{C3380CC4-5D6E-409C-BE32-E72D297353CC}">
                <c16:uniqueId val="{00000023-AAA0-41A6-83A2-AA1BB01669BE}"/>
              </c:ext>
            </c:extLst>
          </c:dPt>
          <c:dPt>
            <c:idx val="37"/>
            <c:invertIfNegative val="0"/>
            <c:bubble3D val="0"/>
            <c:spPr>
              <a:solidFill>
                <a:srgbClr val="FF0000"/>
              </a:solidFill>
              <a:ln>
                <a:noFill/>
              </a:ln>
              <a:effectLst/>
            </c:spPr>
            <c:extLst>
              <c:ext xmlns:c16="http://schemas.microsoft.com/office/drawing/2014/chart" uri="{C3380CC4-5D6E-409C-BE32-E72D297353CC}">
                <c16:uniqueId val="{00000025-AAA0-41A6-83A2-AA1BB01669BE}"/>
              </c:ext>
            </c:extLst>
          </c:dPt>
          <c:dPt>
            <c:idx val="38"/>
            <c:invertIfNegative val="0"/>
            <c:bubble3D val="0"/>
            <c:spPr>
              <a:solidFill>
                <a:schemeClr val="accent5">
                  <a:lumMod val="75000"/>
                </a:schemeClr>
              </a:solidFill>
              <a:ln>
                <a:noFill/>
              </a:ln>
              <a:effectLst/>
            </c:spPr>
            <c:extLst>
              <c:ext xmlns:c16="http://schemas.microsoft.com/office/drawing/2014/chart" uri="{C3380CC4-5D6E-409C-BE32-E72D297353CC}">
                <c16:uniqueId val="{00000027-AAA0-41A6-83A2-AA1BB01669BE}"/>
              </c:ext>
            </c:extLst>
          </c:dPt>
          <c:dPt>
            <c:idx val="41"/>
            <c:invertIfNegative val="0"/>
            <c:bubble3D val="0"/>
            <c:spPr>
              <a:solidFill>
                <a:srgbClr val="FF0000"/>
              </a:solidFill>
              <a:ln>
                <a:noFill/>
              </a:ln>
              <a:effectLst/>
            </c:spPr>
            <c:extLst>
              <c:ext xmlns:c16="http://schemas.microsoft.com/office/drawing/2014/chart" uri="{C3380CC4-5D6E-409C-BE32-E72D297353CC}">
                <c16:uniqueId val="{00000029-AAA0-41A6-83A2-AA1BB01669BE}"/>
              </c:ext>
            </c:extLst>
          </c:dPt>
          <c:dPt>
            <c:idx val="42"/>
            <c:invertIfNegative val="0"/>
            <c:bubble3D val="0"/>
            <c:spPr>
              <a:solidFill>
                <a:schemeClr val="accent5">
                  <a:lumMod val="75000"/>
                </a:schemeClr>
              </a:solidFill>
              <a:ln>
                <a:noFill/>
              </a:ln>
              <a:effectLst/>
            </c:spPr>
            <c:extLst>
              <c:ext xmlns:c16="http://schemas.microsoft.com/office/drawing/2014/chart" uri="{C3380CC4-5D6E-409C-BE32-E72D297353CC}">
                <c16:uniqueId val="{0000002B-AAA0-41A6-83A2-AA1BB01669BE}"/>
              </c:ext>
            </c:extLst>
          </c:dPt>
          <c:dPt>
            <c:idx val="45"/>
            <c:invertIfNegative val="0"/>
            <c:bubble3D val="0"/>
            <c:spPr>
              <a:solidFill>
                <a:srgbClr val="FF0000"/>
              </a:solidFill>
              <a:ln>
                <a:noFill/>
              </a:ln>
              <a:effectLst/>
            </c:spPr>
            <c:extLst>
              <c:ext xmlns:c16="http://schemas.microsoft.com/office/drawing/2014/chart" uri="{C3380CC4-5D6E-409C-BE32-E72D297353CC}">
                <c16:uniqueId val="{0000002D-AAA0-41A6-83A2-AA1BB01669BE}"/>
              </c:ext>
            </c:extLst>
          </c:dPt>
          <c:dPt>
            <c:idx val="46"/>
            <c:invertIfNegative val="0"/>
            <c:bubble3D val="0"/>
            <c:spPr>
              <a:solidFill>
                <a:schemeClr val="accent5">
                  <a:lumMod val="75000"/>
                </a:schemeClr>
              </a:solidFill>
              <a:ln>
                <a:noFill/>
              </a:ln>
              <a:effectLst/>
            </c:spPr>
            <c:extLst>
              <c:ext xmlns:c16="http://schemas.microsoft.com/office/drawing/2014/chart" uri="{C3380CC4-5D6E-409C-BE32-E72D297353CC}">
                <c16:uniqueId val="{0000002F-AAA0-41A6-83A2-AA1BB01669BE}"/>
              </c:ext>
            </c:extLst>
          </c:dPt>
          <c:cat>
            <c:strRef>
              <c:f>Calculations!$D$56:$D$103</c:f>
              <c:strCache>
                <c:ptCount val="45"/>
                <c:pt idx="0">
                  <c:v>Jan</c:v>
                </c:pt>
                <c:pt idx="4">
                  <c:v>Feb</c:v>
                </c:pt>
                <c:pt idx="8">
                  <c:v>Mar</c:v>
                </c:pt>
                <c:pt idx="12">
                  <c:v>Apr</c:v>
                </c:pt>
                <c:pt idx="16">
                  <c:v>May</c:v>
                </c:pt>
                <c:pt idx="20">
                  <c:v>Jun</c:v>
                </c:pt>
                <c:pt idx="24">
                  <c:v>Jul</c:v>
                </c:pt>
                <c:pt idx="28">
                  <c:v>Aug</c:v>
                </c:pt>
                <c:pt idx="32">
                  <c:v>Sep</c:v>
                </c:pt>
                <c:pt idx="36">
                  <c:v>Oct</c:v>
                </c:pt>
                <c:pt idx="40">
                  <c:v>Nov</c:v>
                </c:pt>
                <c:pt idx="44">
                  <c:v>Dec</c:v>
                </c:pt>
              </c:strCache>
            </c:strRef>
          </c:cat>
          <c:val>
            <c:numRef>
              <c:f>Calculations!$M$56:$M$103</c:f>
              <c:numCache>
                <c:formatCode>_ * #,##0_ ;_ * \-#,##0_ ;_ * "-"??_ ;_ @_ </c:formatCode>
                <c:ptCount val="48"/>
                <c:pt idx="0">
                  <c:v>0</c:v>
                </c:pt>
                <c:pt idx="1">
                  <c:v>0</c:v>
                </c:pt>
                <c:pt idx="2">
                  <c:v>0</c:v>
                </c:pt>
                <c:pt idx="4">
                  <c:v>0</c:v>
                </c:pt>
                <c:pt idx="5">
                  <c:v>0</c:v>
                </c:pt>
                <c:pt idx="6">
                  <c:v>0</c:v>
                </c:pt>
                <c:pt idx="8">
                  <c:v>5600</c:v>
                </c:pt>
                <c:pt idx="9">
                  <c:v>2050</c:v>
                </c:pt>
                <c:pt idx="10">
                  <c:v>2500</c:v>
                </c:pt>
                <c:pt idx="12">
                  <c:v>0</c:v>
                </c:pt>
                <c:pt idx="13">
                  <c:v>0</c:v>
                </c:pt>
                <c:pt idx="14">
                  <c:v>0</c:v>
                </c:pt>
                <c:pt idx="16">
                  <c:v>0</c:v>
                </c:pt>
                <c:pt idx="17">
                  <c:v>0</c:v>
                </c:pt>
                <c:pt idx="18">
                  <c:v>0</c:v>
                </c:pt>
                <c:pt idx="20">
                  <c:v>0</c:v>
                </c:pt>
                <c:pt idx="21">
                  <c:v>0</c:v>
                </c:pt>
                <c:pt idx="22">
                  <c:v>0</c:v>
                </c:pt>
                <c:pt idx="24">
                  <c:v>0</c:v>
                </c:pt>
                <c:pt idx="25">
                  <c:v>0</c:v>
                </c:pt>
                <c:pt idx="26">
                  <c:v>0</c:v>
                </c:pt>
                <c:pt idx="28">
                  <c:v>0</c:v>
                </c:pt>
                <c:pt idx="29">
                  <c:v>0</c:v>
                </c:pt>
                <c:pt idx="30">
                  <c:v>0</c:v>
                </c:pt>
                <c:pt idx="32">
                  <c:v>0</c:v>
                </c:pt>
                <c:pt idx="33">
                  <c:v>0</c:v>
                </c:pt>
                <c:pt idx="34">
                  <c:v>0</c:v>
                </c:pt>
                <c:pt idx="36">
                  <c:v>0</c:v>
                </c:pt>
                <c:pt idx="37">
                  <c:v>0</c:v>
                </c:pt>
                <c:pt idx="38">
                  <c:v>0</c:v>
                </c:pt>
                <c:pt idx="40">
                  <c:v>0</c:v>
                </c:pt>
                <c:pt idx="41">
                  <c:v>0</c:v>
                </c:pt>
                <c:pt idx="42">
                  <c:v>0</c:v>
                </c:pt>
                <c:pt idx="44">
                  <c:v>0</c:v>
                </c:pt>
                <c:pt idx="45">
                  <c:v>0</c:v>
                </c:pt>
                <c:pt idx="46">
                  <c:v>0</c:v>
                </c:pt>
              </c:numCache>
            </c:numRef>
          </c:val>
          <c:extLst>
            <c:ext xmlns:c16="http://schemas.microsoft.com/office/drawing/2014/chart" uri="{C3380CC4-5D6E-409C-BE32-E72D297353CC}">
              <c16:uniqueId val="{00000030-AAA0-41A6-83A2-AA1BB01669BE}"/>
            </c:ext>
          </c:extLst>
        </c:ser>
        <c:ser>
          <c:idx val="1"/>
          <c:order val="1"/>
          <c:spPr>
            <a:solidFill>
              <a:schemeClr val="accent6">
                <a:lumMod val="40000"/>
                <a:lumOff val="60000"/>
              </a:schemeClr>
            </a:solidFill>
            <a:ln>
              <a:noFill/>
            </a:ln>
            <a:effectLst/>
          </c:spPr>
          <c:invertIfNegative val="0"/>
          <c:dPt>
            <c:idx val="1"/>
            <c:invertIfNegative val="0"/>
            <c:bubble3D val="0"/>
            <c:spPr>
              <a:solidFill>
                <a:srgbClr val="FF9B9B"/>
              </a:solidFill>
              <a:ln>
                <a:noFill/>
              </a:ln>
              <a:effectLst/>
            </c:spPr>
            <c:extLst>
              <c:ext xmlns:c16="http://schemas.microsoft.com/office/drawing/2014/chart" uri="{C3380CC4-5D6E-409C-BE32-E72D297353CC}">
                <c16:uniqueId val="{00000032-AAA0-41A6-83A2-AA1BB01669BE}"/>
              </c:ext>
            </c:extLst>
          </c:dPt>
          <c:dPt>
            <c:idx val="2"/>
            <c:invertIfNegative val="0"/>
            <c:bubble3D val="0"/>
            <c:spPr>
              <a:solidFill>
                <a:schemeClr val="accent5">
                  <a:lumMod val="40000"/>
                  <a:lumOff val="60000"/>
                </a:schemeClr>
              </a:solidFill>
              <a:ln>
                <a:noFill/>
              </a:ln>
              <a:effectLst/>
            </c:spPr>
            <c:extLst>
              <c:ext xmlns:c16="http://schemas.microsoft.com/office/drawing/2014/chart" uri="{C3380CC4-5D6E-409C-BE32-E72D297353CC}">
                <c16:uniqueId val="{00000034-AAA0-41A6-83A2-AA1BB01669BE}"/>
              </c:ext>
            </c:extLst>
          </c:dPt>
          <c:dPt>
            <c:idx val="5"/>
            <c:invertIfNegative val="0"/>
            <c:bubble3D val="0"/>
            <c:spPr>
              <a:solidFill>
                <a:srgbClr val="FF9B9B"/>
              </a:solidFill>
              <a:ln>
                <a:noFill/>
              </a:ln>
              <a:effectLst/>
            </c:spPr>
            <c:extLst>
              <c:ext xmlns:c16="http://schemas.microsoft.com/office/drawing/2014/chart" uri="{C3380CC4-5D6E-409C-BE32-E72D297353CC}">
                <c16:uniqueId val="{00000036-AAA0-41A6-83A2-AA1BB01669BE}"/>
              </c:ext>
            </c:extLst>
          </c:dPt>
          <c:dPt>
            <c:idx val="6"/>
            <c:invertIfNegative val="0"/>
            <c:bubble3D val="0"/>
            <c:spPr>
              <a:solidFill>
                <a:schemeClr val="accent5">
                  <a:lumMod val="40000"/>
                  <a:lumOff val="60000"/>
                </a:schemeClr>
              </a:solidFill>
              <a:ln>
                <a:noFill/>
              </a:ln>
              <a:effectLst/>
            </c:spPr>
            <c:extLst>
              <c:ext xmlns:c16="http://schemas.microsoft.com/office/drawing/2014/chart" uri="{C3380CC4-5D6E-409C-BE32-E72D297353CC}">
                <c16:uniqueId val="{00000038-AAA0-41A6-83A2-AA1BB01669BE}"/>
              </c:ext>
            </c:extLst>
          </c:dPt>
          <c:dPt>
            <c:idx val="9"/>
            <c:invertIfNegative val="0"/>
            <c:bubble3D val="0"/>
            <c:spPr>
              <a:solidFill>
                <a:srgbClr val="FF9B9B"/>
              </a:solidFill>
              <a:ln>
                <a:noFill/>
              </a:ln>
              <a:effectLst/>
            </c:spPr>
            <c:extLst>
              <c:ext xmlns:c16="http://schemas.microsoft.com/office/drawing/2014/chart" uri="{C3380CC4-5D6E-409C-BE32-E72D297353CC}">
                <c16:uniqueId val="{0000003A-AAA0-41A6-83A2-AA1BB01669BE}"/>
              </c:ext>
            </c:extLst>
          </c:dPt>
          <c:dPt>
            <c:idx val="10"/>
            <c:invertIfNegative val="0"/>
            <c:bubble3D val="0"/>
            <c:spPr>
              <a:solidFill>
                <a:schemeClr val="accent5">
                  <a:lumMod val="40000"/>
                  <a:lumOff val="60000"/>
                </a:schemeClr>
              </a:solidFill>
              <a:ln>
                <a:noFill/>
              </a:ln>
              <a:effectLst/>
            </c:spPr>
            <c:extLst>
              <c:ext xmlns:c16="http://schemas.microsoft.com/office/drawing/2014/chart" uri="{C3380CC4-5D6E-409C-BE32-E72D297353CC}">
                <c16:uniqueId val="{0000003C-AAA0-41A6-83A2-AA1BB01669BE}"/>
              </c:ext>
            </c:extLst>
          </c:dPt>
          <c:dPt>
            <c:idx val="13"/>
            <c:invertIfNegative val="0"/>
            <c:bubble3D val="0"/>
            <c:spPr>
              <a:solidFill>
                <a:srgbClr val="FF9B9B"/>
              </a:solidFill>
              <a:ln>
                <a:noFill/>
              </a:ln>
              <a:effectLst/>
            </c:spPr>
            <c:extLst>
              <c:ext xmlns:c16="http://schemas.microsoft.com/office/drawing/2014/chart" uri="{C3380CC4-5D6E-409C-BE32-E72D297353CC}">
                <c16:uniqueId val="{0000003E-AAA0-41A6-83A2-AA1BB01669BE}"/>
              </c:ext>
            </c:extLst>
          </c:dPt>
          <c:dPt>
            <c:idx val="14"/>
            <c:invertIfNegative val="0"/>
            <c:bubble3D val="0"/>
            <c:spPr>
              <a:solidFill>
                <a:schemeClr val="accent5">
                  <a:lumMod val="40000"/>
                  <a:lumOff val="60000"/>
                </a:schemeClr>
              </a:solidFill>
              <a:ln>
                <a:noFill/>
              </a:ln>
              <a:effectLst/>
            </c:spPr>
            <c:extLst>
              <c:ext xmlns:c16="http://schemas.microsoft.com/office/drawing/2014/chart" uri="{C3380CC4-5D6E-409C-BE32-E72D297353CC}">
                <c16:uniqueId val="{00000040-AAA0-41A6-83A2-AA1BB01669BE}"/>
              </c:ext>
            </c:extLst>
          </c:dPt>
          <c:dPt>
            <c:idx val="17"/>
            <c:invertIfNegative val="0"/>
            <c:bubble3D val="0"/>
            <c:spPr>
              <a:solidFill>
                <a:srgbClr val="FF9B9B"/>
              </a:solidFill>
              <a:ln>
                <a:noFill/>
              </a:ln>
              <a:effectLst/>
            </c:spPr>
            <c:extLst>
              <c:ext xmlns:c16="http://schemas.microsoft.com/office/drawing/2014/chart" uri="{C3380CC4-5D6E-409C-BE32-E72D297353CC}">
                <c16:uniqueId val="{00000042-AAA0-41A6-83A2-AA1BB01669BE}"/>
              </c:ext>
            </c:extLst>
          </c:dPt>
          <c:dPt>
            <c:idx val="18"/>
            <c:invertIfNegative val="0"/>
            <c:bubble3D val="0"/>
            <c:spPr>
              <a:solidFill>
                <a:schemeClr val="accent5">
                  <a:lumMod val="40000"/>
                  <a:lumOff val="60000"/>
                </a:schemeClr>
              </a:solidFill>
              <a:ln>
                <a:noFill/>
              </a:ln>
              <a:effectLst/>
            </c:spPr>
            <c:extLst>
              <c:ext xmlns:c16="http://schemas.microsoft.com/office/drawing/2014/chart" uri="{C3380CC4-5D6E-409C-BE32-E72D297353CC}">
                <c16:uniqueId val="{00000044-AAA0-41A6-83A2-AA1BB01669BE}"/>
              </c:ext>
            </c:extLst>
          </c:dPt>
          <c:dPt>
            <c:idx val="21"/>
            <c:invertIfNegative val="0"/>
            <c:bubble3D val="0"/>
            <c:spPr>
              <a:solidFill>
                <a:srgbClr val="FF9B9B"/>
              </a:solidFill>
              <a:ln>
                <a:noFill/>
              </a:ln>
              <a:effectLst/>
            </c:spPr>
            <c:extLst>
              <c:ext xmlns:c16="http://schemas.microsoft.com/office/drawing/2014/chart" uri="{C3380CC4-5D6E-409C-BE32-E72D297353CC}">
                <c16:uniqueId val="{00000046-AAA0-41A6-83A2-AA1BB01669BE}"/>
              </c:ext>
            </c:extLst>
          </c:dPt>
          <c:dPt>
            <c:idx val="22"/>
            <c:invertIfNegative val="0"/>
            <c:bubble3D val="0"/>
            <c:spPr>
              <a:solidFill>
                <a:schemeClr val="accent5">
                  <a:lumMod val="40000"/>
                  <a:lumOff val="60000"/>
                </a:schemeClr>
              </a:solidFill>
              <a:ln>
                <a:noFill/>
              </a:ln>
              <a:effectLst/>
            </c:spPr>
            <c:extLst>
              <c:ext xmlns:c16="http://schemas.microsoft.com/office/drawing/2014/chart" uri="{C3380CC4-5D6E-409C-BE32-E72D297353CC}">
                <c16:uniqueId val="{00000048-AAA0-41A6-83A2-AA1BB01669BE}"/>
              </c:ext>
            </c:extLst>
          </c:dPt>
          <c:dPt>
            <c:idx val="25"/>
            <c:invertIfNegative val="0"/>
            <c:bubble3D val="0"/>
            <c:spPr>
              <a:solidFill>
                <a:srgbClr val="FF9B9B"/>
              </a:solidFill>
              <a:ln>
                <a:noFill/>
              </a:ln>
              <a:effectLst/>
            </c:spPr>
            <c:extLst>
              <c:ext xmlns:c16="http://schemas.microsoft.com/office/drawing/2014/chart" uri="{C3380CC4-5D6E-409C-BE32-E72D297353CC}">
                <c16:uniqueId val="{0000004A-AAA0-41A6-83A2-AA1BB01669BE}"/>
              </c:ext>
            </c:extLst>
          </c:dPt>
          <c:dPt>
            <c:idx val="26"/>
            <c:invertIfNegative val="0"/>
            <c:bubble3D val="0"/>
            <c:spPr>
              <a:solidFill>
                <a:schemeClr val="accent5">
                  <a:lumMod val="40000"/>
                  <a:lumOff val="60000"/>
                </a:schemeClr>
              </a:solidFill>
              <a:ln>
                <a:noFill/>
              </a:ln>
              <a:effectLst/>
            </c:spPr>
            <c:extLst>
              <c:ext xmlns:c16="http://schemas.microsoft.com/office/drawing/2014/chart" uri="{C3380CC4-5D6E-409C-BE32-E72D297353CC}">
                <c16:uniqueId val="{0000004C-AAA0-41A6-83A2-AA1BB01669BE}"/>
              </c:ext>
            </c:extLst>
          </c:dPt>
          <c:dPt>
            <c:idx val="29"/>
            <c:invertIfNegative val="0"/>
            <c:bubble3D val="0"/>
            <c:spPr>
              <a:solidFill>
                <a:srgbClr val="FF9B9B"/>
              </a:solidFill>
              <a:ln>
                <a:noFill/>
              </a:ln>
              <a:effectLst/>
            </c:spPr>
            <c:extLst>
              <c:ext xmlns:c16="http://schemas.microsoft.com/office/drawing/2014/chart" uri="{C3380CC4-5D6E-409C-BE32-E72D297353CC}">
                <c16:uniqueId val="{0000004E-AAA0-41A6-83A2-AA1BB01669BE}"/>
              </c:ext>
            </c:extLst>
          </c:dPt>
          <c:dPt>
            <c:idx val="30"/>
            <c:invertIfNegative val="0"/>
            <c:bubble3D val="0"/>
            <c:spPr>
              <a:solidFill>
                <a:schemeClr val="accent5">
                  <a:lumMod val="40000"/>
                  <a:lumOff val="60000"/>
                </a:schemeClr>
              </a:solidFill>
              <a:ln>
                <a:noFill/>
              </a:ln>
              <a:effectLst/>
            </c:spPr>
            <c:extLst>
              <c:ext xmlns:c16="http://schemas.microsoft.com/office/drawing/2014/chart" uri="{C3380CC4-5D6E-409C-BE32-E72D297353CC}">
                <c16:uniqueId val="{00000050-AAA0-41A6-83A2-AA1BB01669BE}"/>
              </c:ext>
            </c:extLst>
          </c:dPt>
          <c:dPt>
            <c:idx val="33"/>
            <c:invertIfNegative val="0"/>
            <c:bubble3D val="0"/>
            <c:spPr>
              <a:solidFill>
                <a:srgbClr val="FF9B9B"/>
              </a:solidFill>
              <a:ln>
                <a:noFill/>
              </a:ln>
              <a:effectLst/>
            </c:spPr>
            <c:extLst>
              <c:ext xmlns:c16="http://schemas.microsoft.com/office/drawing/2014/chart" uri="{C3380CC4-5D6E-409C-BE32-E72D297353CC}">
                <c16:uniqueId val="{00000052-AAA0-41A6-83A2-AA1BB01669BE}"/>
              </c:ext>
            </c:extLst>
          </c:dPt>
          <c:dPt>
            <c:idx val="34"/>
            <c:invertIfNegative val="0"/>
            <c:bubble3D val="0"/>
            <c:spPr>
              <a:solidFill>
                <a:schemeClr val="accent5">
                  <a:lumMod val="40000"/>
                  <a:lumOff val="60000"/>
                </a:schemeClr>
              </a:solidFill>
              <a:ln>
                <a:noFill/>
              </a:ln>
              <a:effectLst/>
            </c:spPr>
            <c:extLst>
              <c:ext xmlns:c16="http://schemas.microsoft.com/office/drawing/2014/chart" uri="{C3380CC4-5D6E-409C-BE32-E72D297353CC}">
                <c16:uniqueId val="{00000054-AAA0-41A6-83A2-AA1BB01669BE}"/>
              </c:ext>
            </c:extLst>
          </c:dPt>
          <c:dPt>
            <c:idx val="37"/>
            <c:invertIfNegative val="0"/>
            <c:bubble3D val="0"/>
            <c:spPr>
              <a:solidFill>
                <a:srgbClr val="FF9B9B"/>
              </a:solidFill>
              <a:ln>
                <a:noFill/>
              </a:ln>
              <a:effectLst/>
            </c:spPr>
            <c:extLst>
              <c:ext xmlns:c16="http://schemas.microsoft.com/office/drawing/2014/chart" uri="{C3380CC4-5D6E-409C-BE32-E72D297353CC}">
                <c16:uniqueId val="{00000056-AAA0-41A6-83A2-AA1BB01669BE}"/>
              </c:ext>
            </c:extLst>
          </c:dPt>
          <c:dPt>
            <c:idx val="38"/>
            <c:invertIfNegative val="0"/>
            <c:bubble3D val="0"/>
            <c:spPr>
              <a:solidFill>
                <a:schemeClr val="accent5">
                  <a:lumMod val="40000"/>
                  <a:lumOff val="60000"/>
                </a:schemeClr>
              </a:solidFill>
              <a:ln>
                <a:noFill/>
              </a:ln>
              <a:effectLst/>
            </c:spPr>
            <c:extLst>
              <c:ext xmlns:c16="http://schemas.microsoft.com/office/drawing/2014/chart" uri="{C3380CC4-5D6E-409C-BE32-E72D297353CC}">
                <c16:uniqueId val="{00000058-AAA0-41A6-83A2-AA1BB01669BE}"/>
              </c:ext>
            </c:extLst>
          </c:dPt>
          <c:dPt>
            <c:idx val="41"/>
            <c:invertIfNegative val="0"/>
            <c:bubble3D val="0"/>
            <c:spPr>
              <a:solidFill>
                <a:srgbClr val="FF9B9B"/>
              </a:solidFill>
              <a:ln>
                <a:noFill/>
              </a:ln>
              <a:effectLst/>
            </c:spPr>
            <c:extLst>
              <c:ext xmlns:c16="http://schemas.microsoft.com/office/drawing/2014/chart" uri="{C3380CC4-5D6E-409C-BE32-E72D297353CC}">
                <c16:uniqueId val="{0000005A-AAA0-41A6-83A2-AA1BB01669BE}"/>
              </c:ext>
            </c:extLst>
          </c:dPt>
          <c:dPt>
            <c:idx val="42"/>
            <c:invertIfNegative val="0"/>
            <c:bubble3D val="0"/>
            <c:spPr>
              <a:solidFill>
                <a:schemeClr val="accent5">
                  <a:lumMod val="40000"/>
                  <a:lumOff val="60000"/>
                </a:schemeClr>
              </a:solidFill>
              <a:ln>
                <a:noFill/>
              </a:ln>
              <a:effectLst/>
            </c:spPr>
            <c:extLst>
              <c:ext xmlns:c16="http://schemas.microsoft.com/office/drawing/2014/chart" uri="{C3380CC4-5D6E-409C-BE32-E72D297353CC}">
                <c16:uniqueId val="{0000005C-AAA0-41A6-83A2-AA1BB01669BE}"/>
              </c:ext>
            </c:extLst>
          </c:dPt>
          <c:dPt>
            <c:idx val="45"/>
            <c:invertIfNegative val="0"/>
            <c:bubble3D val="0"/>
            <c:spPr>
              <a:solidFill>
                <a:srgbClr val="FF9B9B"/>
              </a:solidFill>
              <a:ln>
                <a:noFill/>
              </a:ln>
              <a:effectLst/>
            </c:spPr>
            <c:extLst>
              <c:ext xmlns:c16="http://schemas.microsoft.com/office/drawing/2014/chart" uri="{C3380CC4-5D6E-409C-BE32-E72D297353CC}">
                <c16:uniqueId val="{0000005E-AAA0-41A6-83A2-AA1BB01669BE}"/>
              </c:ext>
            </c:extLst>
          </c:dPt>
          <c:dPt>
            <c:idx val="46"/>
            <c:invertIfNegative val="0"/>
            <c:bubble3D val="0"/>
            <c:spPr>
              <a:solidFill>
                <a:schemeClr val="accent5">
                  <a:lumMod val="40000"/>
                  <a:lumOff val="60000"/>
                </a:schemeClr>
              </a:solidFill>
              <a:ln>
                <a:noFill/>
              </a:ln>
              <a:effectLst/>
            </c:spPr>
            <c:extLst>
              <c:ext xmlns:c16="http://schemas.microsoft.com/office/drawing/2014/chart" uri="{C3380CC4-5D6E-409C-BE32-E72D297353CC}">
                <c16:uniqueId val="{00000060-AAA0-41A6-83A2-AA1BB01669BE}"/>
              </c:ext>
            </c:extLst>
          </c:dPt>
          <c:cat>
            <c:strRef>
              <c:f>Calculations!$D$56:$D$103</c:f>
              <c:strCache>
                <c:ptCount val="45"/>
                <c:pt idx="0">
                  <c:v>Jan</c:v>
                </c:pt>
                <c:pt idx="4">
                  <c:v>Feb</c:v>
                </c:pt>
                <c:pt idx="8">
                  <c:v>Mar</c:v>
                </c:pt>
                <c:pt idx="12">
                  <c:v>Apr</c:v>
                </c:pt>
                <c:pt idx="16">
                  <c:v>May</c:v>
                </c:pt>
                <c:pt idx="20">
                  <c:v>Jun</c:v>
                </c:pt>
                <c:pt idx="24">
                  <c:v>Jul</c:v>
                </c:pt>
                <c:pt idx="28">
                  <c:v>Aug</c:v>
                </c:pt>
                <c:pt idx="32">
                  <c:v>Sep</c:v>
                </c:pt>
                <c:pt idx="36">
                  <c:v>Oct</c:v>
                </c:pt>
                <c:pt idx="40">
                  <c:v>Nov</c:v>
                </c:pt>
                <c:pt idx="44">
                  <c:v>Dec</c:v>
                </c:pt>
              </c:strCache>
            </c:strRef>
          </c:cat>
          <c:val>
            <c:numRef>
              <c:f>Calculations!$N$56:$N$103</c:f>
              <c:numCache>
                <c:formatCode>_ * #,##0_ ;_ * \-#,##0_ ;_ * "-"??_ ;_ @_ </c:formatCode>
                <c:ptCount val="48"/>
                <c:pt idx="0">
                  <c:v>0</c:v>
                </c:pt>
                <c:pt idx="1">
                  <c:v>0</c:v>
                </c:pt>
                <c:pt idx="2">
                  <c:v>0</c:v>
                </c:pt>
                <c:pt idx="4">
                  <c:v>0</c:v>
                </c:pt>
                <c:pt idx="5">
                  <c:v>0</c:v>
                </c:pt>
                <c:pt idx="6">
                  <c:v>0</c:v>
                </c:pt>
                <c:pt idx="8">
                  <c:v>0</c:v>
                </c:pt>
                <c:pt idx="9">
                  <c:v>850</c:v>
                </c:pt>
                <c:pt idx="10">
                  <c:v>200</c:v>
                </c:pt>
                <c:pt idx="12">
                  <c:v>0</c:v>
                </c:pt>
                <c:pt idx="13">
                  <c:v>0</c:v>
                </c:pt>
                <c:pt idx="14">
                  <c:v>0</c:v>
                </c:pt>
                <c:pt idx="16">
                  <c:v>0</c:v>
                </c:pt>
                <c:pt idx="17">
                  <c:v>0</c:v>
                </c:pt>
                <c:pt idx="18">
                  <c:v>0</c:v>
                </c:pt>
                <c:pt idx="20">
                  <c:v>0</c:v>
                </c:pt>
                <c:pt idx="21">
                  <c:v>0</c:v>
                </c:pt>
                <c:pt idx="22">
                  <c:v>0</c:v>
                </c:pt>
                <c:pt idx="24">
                  <c:v>0</c:v>
                </c:pt>
                <c:pt idx="25">
                  <c:v>0</c:v>
                </c:pt>
                <c:pt idx="26">
                  <c:v>0</c:v>
                </c:pt>
                <c:pt idx="28">
                  <c:v>0</c:v>
                </c:pt>
                <c:pt idx="29">
                  <c:v>0</c:v>
                </c:pt>
                <c:pt idx="30">
                  <c:v>0</c:v>
                </c:pt>
                <c:pt idx="32">
                  <c:v>0</c:v>
                </c:pt>
                <c:pt idx="33">
                  <c:v>0</c:v>
                </c:pt>
                <c:pt idx="34">
                  <c:v>0</c:v>
                </c:pt>
                <c:pt idx="36">
                  <c:v>0</c:v>
                </c:pt>
                <c:pt idx="37">
                  <c:v>0</c:v>
                </c:pt>
                <c:pt idx="38">
                  <c:v>0</c:v>
                </c:pt>
                <c:pt idx="40">
                  <c:v>0</c:v>
                </c:pt>
                <c:pt idx="41">
                  <c:v>0</c:v>
                </c:pt>
                <c:pt idx="42">
                  <c:v>0</c:v>
                </c:pt>
                <c:pt idx="44">
                  <c:v>0</c:v>
                </c:pt>
                <c:pt idx="45">
                  <c:v>0</c:v>
                </c:pt>
                <c:pt idx="46">
                  <c:v>0</c:v>
                </c:pt>
              </c:numCache>
            </c:numRef>
          </c:val>
          <c:extLst>
            <c:ext xmlns:c16="http://schemas.microsoft.com/office/drawing/2014/chart" uri="{C3380CC4-5D6E-409C-BE32-E72D297353CC}">
              <c16:uniqueId val="{00000061-AAA0-41A6-83A2-AA1BB01669BE}"/>
            </c:ext>
          </c:extLst>
        </c:ser>
        <c:ser>
          <c:idx val="2"/>
          <c:order val="2"/>
          <c:spPr>
            <a:solidFill>
              <a:schemeClr val="accent6">
                <a:lumMod val="75000"/>
              </a:schemeClr>
            </a:solidFill>
            <a:ln>
              <a:noFill/>
            </a:ln>
            <a:effectLst/>
          </c:spPr>
          <c:invertIfNegative val="0"/>
          <c:dPt>
            <c:idx val="1"/>
            <c:invertIfNegative val="0"/>
            <c:bubble3D val="0"/>
            <c:spPr>
              <a:solidFill>
                <a:srgbClr val="C00000"/>
              </a:solidFill>
              <a:ln>
                <a:noFill/>
              </a:ln>
              <a:effectLst/>
            </c:spPr>
            <c:extLst>
              <c:ext xmlns:c16="http://schemas.microsoft.com/office/drawing/2014/chart" uri="{C3380CC4-5D6E-409C-BE32-E72D297353CC}">
                <c16:uniqueId val="{00000063-AAA0-41A6-83A2-AA1BB01669BE}"/>
              </c:ext>
            </c:extLst>
          </c:dPt>
          <c:dPt>
            <c:idx val="2"/>
            <c:invertIfNegative val="0"/>
            <c:bubble3D val="0"/>
            <c:spPr>
              <a:solidFill>
                <a:schemeClr val="accent5">
                  <a:lumMod val="50000"/>
                </a:schemeClr>
              </a:solidFill>
              <a:ln>
                <a:noFill/>
              </a:ln>
              <a:effectLst/>
            </c:spPr>
            <c:extLst>
              <c:ext xmlns:c16="http://schemas.microsoft.com/office/drawing/2014/chart" uri="{C3380CC4-5D6E-409C-BE32-E72D297353CC}">
                <c16:uniqueId val="{00000065-AAA0-41A6-83A2-AA1BB01669BE}"/>
              </c:ext>
            </c:extLst>
          </c:dPt>
          <c:dPt>
            <c:idx val="5"/>
            <c:invertIfNegative val="0"/>
            <c:bubble3D val="0"/>
            <c:spPr>
              <a:solidFill>
                <a:srgbClr val="C00000"/>
              </a:solidFill>
              <a:ln>
                <a:noFill/>
              </a:ln>
              <a:effectLst/>
            </c:spPr>
            <c:extLst>
              <c:ext xmlns:c16="http://schemas.microsoft.com/office/drawing/2014/chart" uri="{C3380CC4-5D6E-409C-BE32-E72D297353CC}">
                <c16:uniqueId val="{00000067-AAA0-41A6-83A2-AA1BB01669BE}"/>
              </c:ext>
            </c:extLst>
          </c:dPt>
          <c:dPt>
            <c:idx val="6"/>
            <c:invertIfNegative val="0"/>
            <c:bubble3D val="0"/>
            <c:spPr>
              <a:solidFill>
                <a:schemeClr val="accent5">
                  <a:lumMod val="50000"/>
                </a:schemeClr>
              </a:solidFill>
              <a:ln>
                <a:noFill/>
              </a:ln>
              <a:effectLst/>
            </c:spPr>
            <c:extLst>
              <c:ext xmlns:c16="http://schemas.microsoft.com/office/drawing/2014/chart" uri="{C3380CC4-5D6E-409C-BE32-E72D297353CC}">
                <c16:uniqueId val="{00000069-AAA0-41A6-83A2-AA1BB01669BE}"/>
              </c:ext>
            </c:extLst>
          </c:dPt>
          <c:dPt>
            <c:idx val="9"/>
            <c:invertIfNegative val="0"/>
            <c:bubble3D val="0"/>
            <c:spPr>
              <a:solidFill>
                <a:srgbClr val="C00000"/>
              </a:solidFill>
              <a:ln>
                <a:noFill/>
              </a:ln>
              <a:effectLst/>
            </c:spPr>
            <c:extLst>
              <c:ext xmlns:c16="http://schemas.microsoft.com/office/drawing/2014/chart" uri="{C3380CC4-5D6E-409C-BE32-E72D297353CC}">
                <c16:uniqueId val="{0000006B-AAA0-41A6-83A2-AA1BB01669BE}"/>
              </c:ext>
            </c:extLst>
          </c:dPt>
          <c:dPt>
            <c:idx val="10"/>
            <c:invertIfNegative val="0"/>
            <c:bubble3D val="0"/>
            <c:spPr>
              <a:solidFill>
                <a:schemeClr val="accent5">
                  <a:lumMod val="50000"/>
                </a:schemeClr>
              </a:solidFill>
              <a:ln>
                <a:noFill/>
              </a:ln>
              <a:effectLst/>
            </c:spPr>
            <c:extLst>
              <c:ext xmlns:c16="http://schemas.microsoft.com/office/drawing/2014/chart" uri="{C3380CC4-5D6E-409C-BE32-E72D297353CC}">
                <c16:uniqueId val="{0000006D-AAA0-41A6-83A2-AA1BB01669BE}"/>
              </c:ext>
            </c:extLst>
          </c:dPt>
          <c:dPt>
            <c:idx val="13"/>
            <c:invertIfNegative val="0"/>
            <c:bubble3D val="0"/>
            <c:spPr>
              <a:solidFill>
                <a:srgbClr val="C00000"/>
              </a:solidFill>
              <a:ln>
                <a:noFill/>
              </a:ln>
              <a:effectLst/>
            </c:spPr>
            <c:extLst>
              <c:ext xmlns:c16="http://schemas.microsoft.com/office/drawing/2014/chart" uri="{C3380CC4-5D6E-409C-BE32-E72D297353CC}">
                <c16:uniqueId val="{0000006F-AAA0-41A6-83A2-AA1BB01669BE}"/>
              </c:ext>
            </c:extLst>
          </c:dPt>
          <c:dPt>
            <c:idx val="14"/>
            <c:invertIfNegative val="0"/>
            <c:bubble3D val="0"/>
            <c:spPr>
              <a:solidFill>
                <a:schemeClr val="accent5">
                  <a:lumMod val="50000"/>
                </a:schemeClr>
              </a:solidFill>
              <a:ln>
                <a:noFill/>
              </a:ln>
              <a:effectLst/>
            </c:spPr>
            <c:extLst>
              <c:ext xmlns:c16="http://schemas.microsoft.com/office/drawing/2014/chart" uri="{C3380CC4-5D6E-409C-BE32-E72D297353CC}">
                <c16:uniqueId val="{00000071-AAA0-41A6-83A2-AA1BB01669BE}"/>
              </c:ext>
            </c:extLst>
          </c:dPt>
          <c:dPt>
            <c:idx val="17"/>
            <c:invertIfNegative val="0"/>
            <c:bubble3D val="0"/>
            <c:spPr>
              <a:solidFill>
                <a:srgbClr val="C00000"/>
              </a:solidFill>
              <a:ln>
                <a:noFill/>
              </a:ln>
              <a:effectLst/>
            </c:spPr>
            <c:extLst>
              <c:ext xmlns:c16="http://schemas.microsoft.com/office/drawing/2014/chart" uri="{C3380CC4-5D6E-409C-BE32-E72D297353CC}">
                <c16:uniqueId val="{00000073-AAA0-41A6-83A2-AA1BB01669BE}"/>
              </c:ext>
            </c:extLst>
          </c:dPt>
          <c:dPt>
            <c:idx val="18"/>
            <c:invertIfNegative val="0"/>
            <c:bubble3D val="0"/>
            <c:spPr>
              <a:solidFill>
                <a:schemeClr val="accent5">
                  <a:lumMod val="50000"/>
                </a:schemeClr>
              </a:solidFill>
              <a:ln>
                <a:noFill/>
              </a:ln>
              <a:effectLst/>
            </c:spPr>
            <c:extLst>
              <c:ext xmlns:c16="http://schemas.microsoft.com/office/drawing/2014/chart" uri="{C3380CC4-5D6E-409C-BE32-E72D297353CC}">
                <c16:uniqueId val="{00000075-AAA0-41A6-83A2-AA1BB01669BE}"/>
              </c:ext>
            </c:extLst>
          </c:dPt>
          <c:dPt>
            <c:idx val="21"/>
            <c:invertIfNegative val="0"/>
            <c:bubble3D val="0"/>
            <c:spPr>
              <a:solidFill>
                <a:srgbClr val="C00000"/>
              </a:solidFill>
              <a:ln>
                <a:noFill/>
              </a:ln>
              <a:effectLst/>
            </c:spPr>
            <c:extLst>
              <c:ext xmlns:c16="http://schemas.microsoft.com/office/drawing/2014/chart" uri="{C3380CC4-5D6E-409C-BE32-E72D297353CC}">
                <c16:uniqueId val="{00000077-AAA0-41A6-83A2-AA1BB01669BE}"/>
              </c:ext>
            </c:extLst>
          </c:dPt>
          <c:dPt>
            <c:idx val="22"/>
            <c:invertIfNegative val="0"/>
            <c:bubble3D val="0"/>
            <c:spPr>
              <a:solidFill>
                <a:schemeClr val="accent5">
                  <a:lumMod val="50000"/>
                </a:schemeClr>
              </a:solidFill>
              <a:ln>
                <a:noFill/>
              </a:ln>
              <a:effectLst/>
            </c:spPr>
            <c:extLst>
              <c:ext xmlns:c16="http://schemas.microsoft.com/office/drawing/2014/chart" uri="{C3380CC4-5D6E-409C-BE32-E72D297353CC}">
                <c16:uniqueId val="{00000079-AAA0-41A6-83A2-AA1BB01669BE}"/>
              </c:ext>
            </c:extLst>
          </c:dPt>
          <c:dPt>
            <c:idx val="25"/>
            <c:invertIfNegative val="0"/>
            <c:bubble3D val="0"/>
            <c:spPr>
              <a:solidFill>
                <a:srgbClr val="C00000"/>
              </a:solidFill>
              <a:ln>
                <a:noFill/>
              </a:ln>
              <a:effectLst/>
            </c:spPr>
            <c:extLst>
              <c:ext xmlns:c16="http://schemas.microsoft.com/office/drawing/2014/chart" uri="{C3380CC4-5D6E-409C-BE32-E72D297353CC}">
                <c16:uniqueId val="{0000007B-AAA0-41A6-83A2-AA1BB01669BE}"/>
              </c:ext>
            </c:extLst>
          </c:dPt>
          <c:dPt>
            <c:idx val="26"/>
            <c:invertIfNegative val="0"/>
            <c:bubble3D val="0"/>
            <c:spPr>
              <a:solidFill>
                <a:schemeClr val="accent5">
                  <a:lumMod val="50000"/>
                </a:schemeClr>
              </a:solidFill>
              <a:ln>
                <a:noFill/>
              </a:ln>
              <a:effectLst/>
            </c:spPr>
            <c:extLst>
              <c:ext xmlns:c16="http://schemas.microsoft.com/office/drawing/2014/chart" uri="{C3380CC4-5D6E-409C-BE32-E72D297353CC}">
                <c16:uniqueId val="{0000007D-AAA0-41A6-83A2-AA1BB01669BE}"/>
              </c:ext>
            </c:extLst>
          </c:dPt>
          <c:dPt>
            <c:idx val="29"/>
            <c:invertIfNegative val="0"/>
            <c:bubble3D val="0"/>
            <c:spPr>
              <a:solidFill>
                <a:srgbClr val="C00000"/>
              </a:solidFill>
              <a:ln>
                <a:noFill/>
              </a:ln>
              <a:effectLst/>
            </c:spPr>
            <c:extLst>
              <c:ext xmlns:c16="http://schemas.microsoft.com/office/drawing/2014/chart" uri="{C3380CC4-5D6E-409C-BE32-E72D297353CC}">
                <c16:uniqueId val="{0000007F-AAA0-41A6-83A2-AA1BB01669BE}"/>
              </c:ext>
            </c:extLst>
          </c:dPt>
          <c:dPt>
            <c:idx val="30"/>
            <c:invertIfNegative val="0"/>
            <c:bubble3D val="0"/>
            <c:spPr>
              <a:solidFill>
                <a:schemeClr val="accent5">
                  <a:lumMod val="50000"/>
                </a:schemeClr>
              </a:solidFill>
              <a:ln>
                <a:noFill/>
              </a:ln>
              <a:effectLst/>
            </c:spPr>
            <c:extLst>
              <c:ext xmlns:c16="http://schemas.microsoft.com/office/drawing/2014/chart" uri="{C3380CC4-5D6E-409C-BE32-E72D297353CC}">
                <c16:uniqueId val="{00000081-AAA0-41A6-83A2-AA1BB01669BE}"/>
              </c:ext>
            </c:extLst>
          </c:dPt>
          <c:dPt>
            <c:idx val="33"/>
            <c:invertIfNegative val="0"/>
            <c:bubble3D val="0"/>
            <c:spPr>
              <a:solidFill>
                <a:srgbClr val="C00000"/>
              </a:solidFill>
              <a:ln>
                <a:noFill/>
              </a:ln>
              <a:effectLst/>
            </c:spPr>
            <c:extLst>
              <c:ext xmlns:c16="http://schemas.microsoft.com/office/drawing/2014/chart" uri="{C3380CC4-5D6E-409C-BE32-E72D297353CC}">
                <c16:uniqueId val="{00000083-AAA0-41A6-83A2-AA1BB01669BE}"/>
              </c:ext>
            </c:extLst>
          </c:dPt>
          <c:dPt>
            <c:idx val="34"/>
            <c:invertIfNegative val="0"/>
            <c:bubble3D val="0"/>
            <c:spPr>
              <a:solidFill>
                <a:schemeClr val="accent5">
                  <a:lumMod val="50000"/>
                </a:schemeClr>
              </a:solidFill>
              <a:ln>
                <a:noFill/>
              </a:ln>
              <a:effectLst/>
            </c:spPr>
            <c:extLst>
              <c:ext xmlns:c16="http://schemas.microsoft.com/office/drawing/2014/chart" uri="{C3380CC4-5D6E-409C-BE32-E72D297353CC}">
                <c16:uniqueId val="{00000085-AAA0-41A6-83A2-AA1BB01669BE}"/>
              </c:ext>
            </c:extLst>
          </c:dPt>
          <c:dPt>
            <c:idx val="37"/>
            <c:invertIfNegative val="0"/>
            <c:bubble3D val="0"/>
            <c:spPr>
              <a:solidFill>
                <a:srgbClr val="C00000"/>
              </a:solidFill>
              <a:ln>
                <a:noFill/>
              </a:ln>
              <a:effectLst/>
            </c:spPr>
            <c:extLst>
              <c:ext xmlns:c16="http://schemas.microsoft.com/office/drawing/2014/chart" uri="{C3380CC4-5D6E-409C-BE32-E72D297353CC}">
                <c16:uniqueId val="{00000087-AAA0-41A6-83A2-AA1BB01669BE}"/>
              </c:ext>
            </c:extLst>
          </c:dPt>
          <c:dPt>
            <c:idx val="38"/>
            <c:invertIfNegative val="0"/>
            <c:bubble3D val="0"/>
            <c:spPr>
              <a:solidFill>
                <a:schemeClr val="accent5">
                  <a:lumMod val="50000"/>
                </a:schemeClr>
              </a:solidFill>
              <a:ln>
                <a:noFill/>
              </a:ln>
              <a:effectLst/>
            </c:spPr>
            <c:extLst>
              <c:ext xmlns:c16="http://schemas.microsoft.com/office/drawing/2014/chart" uri="{C3380CC4-5D6E-409C-BE32-E72D297353CC}">
                <c16:uniqueId val="{00000089-AAA0-41A6-83A2-AA1BB01669BE}"/>
              </c:ext>
            </c:extLst>
          </c:dPt>
          <c:dPt>
            <c:idx val="41"/>
            <c:invertIfNegative val="0"/>
            <c:bubble3D val="0"/>
            <c:spPr>
              <a:solidFill>
                <a:srgbClr val="C00000"/>
              </a:solidFill>
              <a:ln>
                <a:noFill/>
              </a:ln>
              <a:effectLst/>
            </c:spPr>
            <c:extLst>
              <c:ext xmlns:c16="http://schemas.microsoft.com/office/drawing/2014/chart" uri="{C3380CC4-5D6E-409C-BE32-E72D297353CC}">
                <c16:uniqueId val="{0000008B-AAA0-41A6-83A2-AA1BB01669BE}"/>
              </c:ext>
            </c:extLst>
          </c:dPt>
          <c:dPt>
            <c:idx val="42"/>
            <c:invertIfNegative val="0"/>
            <c:bubble3D val="0"/>
            <c:spPr>
              <a:solidFill>
                <a:schemeClr val="accent5">
                  <a:lumMod val="50000"/>
                </a:schemeClr>
              </a:solidFill>
              <a:ln>
                <a:noFill/>
              </a:ln>
              <a:effectLst/>
            </c:spPr>
            <c:extLst>
              <c:ext xmlns:c16="http://schemas.microsoft.com/office/drawing/2014/chart" uri="{C3380CC4-5D6E-409C-BE32-E72D297353CC}">
                <c16:uniqueId val="{0000008D-AAA0-41A6-83A2-AA1BB01669BE}"/>
              </c:ext>
            </c:extLst>
          </c:dPt>
          <c:dPt>
            <c:idx val="45"/>
            <c:invertIfNegative val="0"/>
            <c:bubble3D val="0"/>
            <c:spPr>
              <a:solidFill>
                <a:srgbClr val="C00000"/>
              </a:solidFill>
              <a:ln>
                <a:noFill/>
              </a:ln>
              <a:effectLst/>
            </c:spPr>
            <c:extLst>
              <c:ext xmlns:c16="http://schemas.microsoft.com/office/drawing/2014/chart" uri="{C3380CC4-5D6E-409C-BE32-E72D297353CC}">
                <c16:uniqueId val="{0000008F-AAA0-41A6-83A2-AA1BB01669BE}"/>
              </c:ext>
            </c:extLst>
          </c:dPt>
          <c:dPt>
            <c:idx val="46"/>
            <c:invertIfNegative val="0"/>
            <c:bubble3D val="0"/>
            <c:spPr>
              <a:solidFill>
                <a:schemeClr val="accent5">
                  <a:lumMod val="50000"/>
                </a:schemeClr>
              </a:solidFill>
              <a:ln>
                <a:noFill/>
              </a:ln>
              <a:effectLst/>
            </c:spPr>
            <c:extLst>
              <c:ext xmlns:c16="http://schemas.microsoft.com/office/drawing/2014/chart" uri="{C3380CC4-5D6E-409C-BE32-E72D297353CC}">
                <c16:uniqueId val="{00000091-AAA0-41A6-83A2-AA1BB01669BE}"/>
              </c:ext>
            </c:extLst>
          </c:dPt>
          <c:cat>
            <c:strRef>
              <c:f>Calculations!$D$56:$D$103</c:f>
              <c:strCache>
                <c:ptCount val="45"/>
                <c:pt idx="0">
                  <c:v>Jan</c:v>
                </c:pt>
                <c:pt idx="4">
                  <c:v>Feb</c:v>
                </c:pt>
                <c:pt idx="8">
                  <c:v>Mar</c:v>
                </c:pt>
                <c:pt idx="12">
                  <c:v>Apr</c:v>
                </c:pt>
                <c:pt idx="16">
                  <c:v>May</c:v>
                </c:pt>
                <c:pt idx="20">
                  <c:v>Jun</c:v>
                </c:pt>
                <c:pt idx="24">
                  <c:v>Jul</c:v>
                </c:pt>
                <c:pt idx="28">
                  <c:v>Aug</c:v>
                </c:pt>
                <c:pt idx="32">
                  <c:v>Sep</c:v>
                </c:pt>
                <c:pt idx="36">
                  <c:v>Oct</c:v>
                </c:pt>
                <c:pt idx="40">
                  <c:v>Nov</c:v>
                </c:pt>
                <c:pt idx="44">
                  <c:v>Dec</c:v>
                </c:pt>
              </c:strCache>
            </c:strRef>
          </c:cat>
          <c:val>
            <c:numRef>
              <c:f>Calculations!$O$56:$O$103</c:f>
              <c:numCache>
                <c:formatCode>_ * #,##0_ ;_ * \-#,##0_ ;_ * "-"??_ ;_ @_ </c:formatCode>
                <c:ptCount val="48"/>
                <c:pt idx="0">
                  <c:v>0</c:v>
                </c:pt>
                <c:pt idx="1">
                  <c:v>0</c:v>
                </c:pt>
                <c:pt idx="2">
                  <c:v>0</c:v>
                </c:pt>
                <c:pt idx="4">
                  <c:v>0</c:v>
                </c:pt>
                <c:pt idx="5">
                  <c:v>0</c:v>
                </c:pt>
                <c:pt idx="6">
                  <c:v>0</c:v>
                </c:pt>
                <c:pt idx="8">
                  <c:v>2700</c:v>
                </c:pt>
                <c:pt idx="9">
                  <c:v>0</c:v>
                </c:pt>
                <c:pt idx="10">
                  <c:v>0</c:v>
                </c:pt>
                <c:pt idx="12">
                  <c:v>0</c:v>
                </c:pt>
                <c:pt idx="13">
                  <c:v>0</c:v>
                </c:pt>
                <c:pt idx="14">
                  <c:v>0</c:v>
                </c:pt>
                <c:pt idx="16">
                  <c:v>0</c:v>
                </c:pt>
                <c:pt idx="17">
                  <c:v>0</c:v>
                </c:pt>
                <c:pt idx="18">
                  <c:v>0</c:v>
                </c:pt>
                <c:pt idx="20">
                  <c:v>0</c:v>
                </c:pt>
                <c:pt idx="21">
                  <c:v>0</c:v>
                </c:pt>
                <c:pt idx="22">
                  <c:v>0</c:v>
                </c:pt>
                <c:pt idx="24">
                  <c:v>0</c:v>
                </c:pt>
                <c:pt idx="25">
                  <c:v>0</c:v>
                </c:pt>
                <c:pt idx="26">
                  <c:v>0</c:v>
                </c:pt>
                <c:pt idx="28">
                  <c:v>0</c:v>
                </c:pt>
                <c:pt idx="29">
                  <c:v>0</c:v>
                </c:pt>
                <c:pt idx="30">
                  <c:v>0</c:v>
                </c:pt>
                <c:pt idx="32">
                  <c:v>0</c:v>
                </c:pt>
                <c:pt idx="33">
                  <c:v>0</c:v>
                </c:pt>
                <c:pt idx="34">
                  <c:v>0</c:v>
                </c:pt>
                <c:pt idx="36">
                  <c:v>0</c:v>
                </c:pt>
                <c:pt idx="37">
                  <c:v>0</c:v>
                </c:pt>
                <c:pt idx="38">
                  <c:v>0</c:v>
                </c:pt>
                <c:pt idx="40">
                  <c:v>0</c:v>
                </c:pt>
                <c:pt idx="41">
                  <c:v>0</c:v>
                </c:pt>
                <c:pt idx="42">
                  <c:v>0</c:v>
                </c:pt>
                <c:pt idx="44">
                  <c:v>0</c:v>
                </c:pt>
                <c:pt idx="45">
                  <c:v>0</c:v>
                </c:pt>
                <c:pt idx="46">
                  <c:v>0</c:v>
                </c:pt>
              </c:numCache>
            </c:numRef>
          </c:val>
          <c:extLst>
            <c:ext xmlns:c16="http://schemas.microsoft.com/office/drawing/2014/chart" uri="{C3380CC4-5D6E-409C-BE32-E72D297353CC}">
              <c16:uniqueId val="{00000092-AAA0-41A6-83A2-AA1BB01669BE}"/>
            </c:ext>
          </c:extLst>
        </c:ser>
        <c:ser>
          <c:idx val="3"/>
          <c:order val="3"/>
          <c:spPr>
            <a:solidFill>
              <a:schemeClr val="bg2">
                <a:lumMod val="90000"/>
              </a:schemeClr>
            </a:solidFill>
            <a:ln>
              <a:noFill/>
            </a:ln>
            <a:effectLst/>
          </c:spPr>
          <c:invertIfNegative val="0"/>
          <c:cat>
            <c:strRef>
              <c:f>Calculations!$D$56:$D$103</c:f>
              <c:strCache>
                <c:ptCount val="45"/>
                <c:pt idx="0">
                  <c:v>Jan</c:v>
                </c:pt>
                <c:pt idx="4">
                  <c:v>Feb</c:v>
                </c:pt>
                <c:pt idx="8">
                  <c:v>Mar</c:v>
                </c:pt>
                <c:pt idx="12">
                  <c:v>Apr</c:v>
                </c:pt>
                <c:pt idx="16">
                  <c:v>May</c:v>
                </c:pt>
                <c:pt idx="20">
                  <c:v>Jun</c:v>
                </c:pt>
                <c:pt idx="24">
                  <c:v>Jul</c:v>
                </c:pt>
                <c:pt idx="28">
                  <c:v>Aug</c:v>
                </c:pt>
                <c:pt idx="32">
                  <c:v>Sep</c:v>
                </c:pt>
                <c:pt idx="36">
                  <c:v>Oct</c:v>
                </c:pt>
                <c:pt idx="40">
                  <c:v>Nov</c:v>
                </c:pt>
                <c:pt idx="44">
                  <c:v>Dec</c:v>
                </c:pt>
              </c:strCache>
            </c:strRef>
          </c:cat>
          <c:val>
            <c:numRef>
              <c:f>Calculations!$P$56:$P$103</c:f>
              <c:numCache>
                <c:formatCode>_ * #,##0_ ;_ * \-#,##0_ ;_ * "-"??_ ;_ @_ </c:formatCode>
                <c:ptCount val="48"/>
                <c:pt idx="0">
                  <c:v>3950</c:v>
                </c:pt>
                <c:pt idx="1">
                  <c:v>2430</c:v>
                </c:pt>
                <c:pt idx="2">
                  <c:v>2100</c:v>
                </c:pt>
                <c:pt idx="4">
                  <c:v>650</c:v>
                </c:pt>
                <c:pt idx="5">
                  <c:v>2200</c:v>
                </c:pt>
                <c:pt idx="6">
                  <c:v>2500</c:v>
                </c:pt>
                <c:pt idx="8">
                  <c:v>0</c:v>
                </c:pt>
                <c:pt idx="9">
                  <c:v>0</c:v>
                </c:pt>
                <c:pt idx="10">
                  <c:v>0</c:v>
                </c:pt>
                <c:pt idx="12">
                  <c:v>0</c:v>
                </c:pt>
                <c:pt idx="13">
                  <c:v>0</c:v>
                </c:pt>
                <c:pt idx="14">
                  <c:v>0</c:v>
                </c:pt>
                <c:pt idx="16">
                  <c:v>0</c:v>
                </c:pt>
                <c:pt idx="17">
                  <c:v>0</c:v>
                </c:pt>
                <c:pt idx="18">
                  <c:v>0</c:v>
                </c:pt>
                <c:pt idx="20">
                  <c:v>0</c:v>
                </c:pt>
                <c:pt idx="21">
                  <c:v>0</c:v>
                </c:pt>
                <c:pt idx="22">
                  <c:v>0</c:v>
                </c:pt>
                <c:pt idx="24">
                  <c:v>0</c:v>
                </c:pt>
                <c:pt idx="25">
                  <c:v>0</c:v>
                </c:pt>
                <c:pt idx="26">
                  <c:v>0</c:v>
                </c:pt>
                <c:pt idx="28">
                  <c:v>0</c:v>
                </c:pt>
                <c:pt idx="29">
                  <c:v>0</c:v>
                </c:pt>
                <c:pt idx="30">
                  <c:v>0</c:v>
                </c:pt>
                <c:pt idx="32">
                  <c:v>0</c:v>
                </c:pt>
                <c:pt idx="33">
                  <c:v>0</c:v>
                </c:pt>
                <c:pt idx="34">
                  <c:v>0</c:v>
                </c:pt>
                <c:pt idx="36">
                  <c:v>0</c:v>
                </c:pt>
                <c:pt idx="37">
                  <c:v>0</c:v>
                </c:pt>
                <c:pt idx="38">
                  <c:v>0</c:v>
                </c:pt>
                <c:pt idx="40">
                  <c:v>0</c:v>
                </c:pt>
                <c:pt idx="41">
                  <c:v>0</c:v>
                </c:pt>
                <c:pt idx="42">
                  <c:v>0</c:v>
                </c:pt>
                <c:pt idx="44">
                  <c:v>0</c:v>
                </c:pt>
                <c:pt idx="45">
                  <c:v>0</c:v>
                </c:pt>
                <c:pt idx="46">
                  <c:v>0</c:v>
                </c:pt>
              </c:numCache>
            </c:numRef>
          </c:val>
          <c:extLst>
            <c:ext xmlns:c16="http://schemas.microsoft.com/office/drawing/2014/chart" uri="{C3380CC4-5D6E-409C-BE32-E72D297353CC}">
              <c16:uniqueId val="{00000093-AAA0-41A6-83A2-AA1BB01669BE}"/>
            </c:ext>
          </c:extLst>
        </c:ser>
        <c:ser>
          <c:idx val="4"/>
          <c:order val="4"/>
          <c:spPr>
            <a:solidFill>
              <a:srgbClr val="DDDDDD"/>
            </a:solidFill>
            <a:ln>
              <a:noFill/>
            </a:ln>
            <a:effectLst/>
          </c:spPr>
          <c:invertIfNegative val="0"/>
          <c:cat>
            <c:strRef>
              <c:f>Calculations!$D$56:$D$103</c:f>
              <c:strCache>
                <c:ptCount val="45"/>
                <c:pt idx="0">
                  <c:v>Jan</c:v>
                </c:pt>
                <c:pt idx="4">
                  <c:v>Feb</c:v>
                </c:pt>
                <c:pt idx="8">
                  <c:v>Mar</c:v>
                </c:pt>
                <c:pt idx="12">
                  <c:v>Apr</c:v>
                </c:pt>
                <c:pt idx="16">
                  <c:v>May</c:v>
                </c:pt>
                <c:pt idx="20">
                  <c:v>Jun</c:v>
                </c:pt>
                <c:pt idx="24">
                  <c:v>Jul</c:v>
                </c:pt>
                <c:pt idx="28">
                  <c:v>Aug</c:v>
                </c:pt>
                <c:pt idx="32">
                  <c:v>Sep</c:v>
                </c:pt>
                <c:pt idx="36">
                  <c:v>Oct</c:v>
                </c:pt>
                <c:pt idx="40">
                  <c:v>Nov</c:v>
                </c:pt>
                <c:pt idx="44">
                  <c:v>Dec</c:v>
                </c:pt>
              </c:strCache>
            </c:strRef>
          </c:cat>
          <c:val>
            <c:numRef>
              <c:f>Calculations!$Q$56:$Q$103</c:f>
              <c:numCache>
                <c:formatCode>_ * #,##0_ ;_ * \-#,##0_ ;_ * "-"??_ ;_ @_ </c:formatCode>
                <c:ptCount val="48"/>
                <c:pt idx="0">
                  <c:v>1150</c:v>
                </c:pt>
                <c:pt idx="1">
                  <c:v>170</c:v>
                </c:pt>
                <c:pt idx="2">
                  <c:v>400</c:v>
                </c:pt>
                <c:pt idx="4">
                  <c:v>4450</c:v>
                </c:pt>
                <c:pt idx="5">
                  <c:v>400</c:v>
                </c:pt>
                <c:pt idx="6">
                  <c:v>0</c:v>
                </c:pt>
                <c:pt idx="8">
                  <c:v>0</c:v>
                </c:pt>
                <c:pt idx="9">
                  <c:v>0</c:v>
                </c:pt>
                <c:pt idx="10">
                  <c:v>0</c:v>
                </c:pt>
                <c:pt idx="12">
                  <c:v>5600</c:v>
                </c:pt>
                <c:pt idx="13">
                  <c:v>2900</c:v>
                </c:pt>
                <c:pt idx="14">
                  <c:v>2700</c:v>
                </c:pt>
                <c:pt idx="16">
                  <c:v>5600</c:v>
                </c:pt>
                <c:pt idx="17">
                  <c:v>2900</c:v>
                </c:pt>
                <c:pt idx="18">
                  <c:v>2700</c:v>
                </c:pt>
                <c:pt idx="20">
                  <c:v>5600</c:v>
                </c:pt>
                <c:pt idx="21">
                  <c:v>2900</c:v>
                </c:pt>
                <c:pt idx="22">
                  <c:v>2700</c:v>
                </c:pt>
                <c:pt idx="24">
                  <c:v>5600</c:v>
                </c:pt>
                <c:pt idx="25">
                  <c:v>3400</c:v>
                </c:pt>
                <c:pt idx="26">
                  <c:v>2200</c:v>
                </c:pt>
                <c:pt idx="28">
                  <c:v>5600</c:v>
                </c:pt>
                <c:pt idx="29">
                  <c:v>2900</c:v>
                </c:pt>
                <c:pt idx="30">
                  <c:v>2700</c:v>
                </c:pt>
                <c:pt idx="32">
                  <c:v>5600</c:v>
                </c:pt>
                <c:pt idx="33">
                  <c:v>2900</c:v>
                </c:pt>
                <c:pt idx="34">
                  <c:v>2700</c:v>
                </c:pt>
                <c:pt idx="36">
                  <c:v>5600</c:v>
                </c:pt>
                <c:pt idx="37">
                  <c:v>2900</c:v>
                </c:pt>
                <c:pt idx="38">
                  <c:v>2700</c:v>
                </c:pt>
                <c:pt idx="40">
                  <c:v>5600</c:v>
                </c:pt>
                <c:pt idx="41">
                  <c:v>2900</c:v>
                </c:pt>
                <c:pt idx="42">
                  <c:v>2700</c:v>
                </c:pt>
                <c:pt idx="44">
                  <c:v>5600</c:v>
                </c:pt>
                <c:pt idx="45">
                  <c:v>2900</c:v>
                </c:pt>
                <c:pt idx="46">
                  <c:v>2700</c:v>
                </c:pt>
              </c:numCache>
            </c:numRef>
          </c:val>
          <c:extLst>
            <c:ext xmlns:c16="http://schemas.microsoft.com/office/drawing/2014/chart" uri="{C3380CC4-5D6E-409C-BE32-E72D297353CC}">
              <c16:uniqueId val="{00000094-AAA0-41A6-83A2-AA1BB01669BE}"/>
            </c:ext>
          </c:extLst>
        </c:ser>
        <c:ser>
          <c:idx val="5"/>
          <c:order val="5"/>
          <c:spPr>
            <a:solidFill>
              <a:schemeClr val="bg1">
                <a:lumMod val="75000"/>
              </a:schemeClr>
            </a:solidFill>
            <a:ln>
              <a:noFill/>
            </a:ln>
            <a:effectLst/>
          </c:spPr>
          <c:invertIfNegative val="0"/>
          <c:cat>
            <c:strRef>
              <c:f>Calculations!$D$56:$D$103</c:f>
              <c:strCache>
                <c:ptCount val="45"/>
                <c:pt idx="0">
                  <c:v>Jan</c:v>
                </c:pt>
                <c:pt idx="4">
                  <c:v>Feb</c:v>
                </c:pt>
                <c:pt idx="8">
                  <c:v>Mar</c:v>
                </c:pt>
                <c:pt idx="12">
                  <c:v>Apr</c:v>
                </c:pt>
                <c:pt idx="16">
                  <c:v>May</c:v>
                </c:pt>
                <c:pt idx="20">
                  <c:v>Jun</c:v>
                </c:pt>
                <c:pt idx="24">
                  <c:v>Jul</c:v>
                </c:pt>
                <c:pt idx="28">
                  <c:v>Aug</c:v>
                </c:pt>
                <c:pt idx="32">
                  <c:v>Sep</c:v>
                </c:pt>
                <c:pt idx="36">
                  <c:v>Oct</c:v>
                </c:pt>
                <c:pt idx="40">
                  <c:v>Nov</c:v>
                </c:pt>
                <c:pt idx="44">
                  <c:v>Dec</c:v>
                </c:pt>
              </c:strCache>
            </c:strRef>
          </c:cat>
          <c:val>
            <c:numRef>
              <c:f>Calculations!$R$56:$R$103</c:f>
              <c:numCache>
                <c:formatCode>_ * #,##0_ ;_ * \-#,##0_ ;_ * "-"??_ ;_ @_ </c:formatCode>
                <c:ptCount val="48"/>
                <c:pt idx="0">
                  <c:v>0</c:v>
                </c:pt>
                <c:pt idx="1">
                  <c:v>0</c:v>
                </c:pt>
                <c:pt idx="2">
                  <c:v>0</c:v>
                </c:pt>
                <c:pt idx="4">
                  <c:v>0</c:v>
                </c:pt>
                <c:pt idx="5">
                  <c:v>0</c:v>
                </c:pt>
                <c:pt idx="6">
                  <c:v>500</c:v>
                </c:pt>
                <c:pt idx="8">
                  <c:v>0</c:v>
                </c:pt>
                <c:pt idx="9">
                  <c:v>0</c:v>
                </c:pt>
                <c:pt idx="10">
                  <c:v>0</c:v>
                </c:pt>
                <c:pt idx="12">
                  <c:v>0</c:v>
                </c:pt>
                <c:pt idx="13">
                  <c:v>0</c:v>
                </c:pt>
                <c:pt idx="14">
                  <c:v>0</c:v>
                </c:pt>
                <c:pt idx="16">
                  <c:v>0</c:v>
                </c:pt>
                <c:pt idx="17">
                  <c:v>0</c:v>
                </c:pt>
                <c:pt idx="18">
                  <c:v>0</c:v>
                </c:pt>
                <c:pt idx="20">
                  <c:v>0</c:v>
                </c:pt>
                <c:pt idx="21">
                  <c:v>0</c:v>
                </c:pt>
                <c:pt idx="22">
                  <c:v>0</c:v>
                </c:pt>
                <c:pt idx="24">
                  <c:v>0</c:v>
                </c:pt>
                <c:pt idx="25">
                  <c:v>0</c:v>
                </c:pt>
                <c:pt idx="26">
                  <c:v>0</c:v>
                </c:pt>
                <c:pt idx="28">
                  <c:v>0</c:v>
                </c:pt>
                <c:pt idx="29">
                  <c:v>0</c:v>
                </c:pt>
                <c:pt idx="30">
                  <c:v>0</c:v>
                </c:pt>
                <c:pt idx="32">
                  <c:v>0</c:v>
                </c:pt>
                <c:pt idx="33">
                  <c:v>0</c:v>
                </c:pt>
                <c:pt idx="34">
                  <c:v>0</c:v>
                </c:pt>
                <c:pt idx="36">
                  <c:v>0</c:v>
                </c:pt>
                <c:pt idx="37">
                  <c:v>0</c:v>
                </c:pt>
                <c:pt idx="38">
                  <c:v>0</c:v>
                </c:pt>
                <c:pt idx="40">
                  <c:v>0</c:v>
                </c:pt>
                <c:pt idx="41">
                  <c:v>0</c:v>
                </c:pt>
                <c:pt idx="42">
                  <c:v>0</c:v>
                </c:pt>
                <c:pt idx="44">
                  <c:v>0</c:v>
                </c:pt>
                <c:pt idx="45">
                  <c:v>0</c:v>
                </c:pt>
                <c:pt idx="46">
                  <c:v>0</c:v>
                </c:pt>
              </c:numCache>
            </c:numRef>
          </c:val>
          <c:extLst>
            <c:ext xmlns:c16="http://schemas.microsoft.com/office/drawing/2014/chart" uri="{C3380CC4-5D6E-409C-BE32-E72D297353CC}">
              <c16:uniqueId val="{00000095-AAA0-41A6-83A2-AA1BB01669BE}"/>
            </c:ext>
          </c:extLst>
        </c:ser>
        <c:dLbls>
          <c:showLegendKey val="0"/>
          <c:showVal val="0"/>
          <c:showCatName val="0"/>
          <c:showSerName val="0"/>
          <c:showPercent val="0"/>
          <c:showBubbleSize val="0"/>
        </c:dLbls>
        <c:gapWidth val="15"/>
        <c:overlap val="100"/>
        <c:axId val="702926128"/>
        <c:axId val="702927088"/>
      </c:barChart>
      <c:catAx>
        <c:axId val="70292612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2927088"/>
        <c:crosses val="autoZero"/>
        <c:auto val="0"/>
        <c:lblAlgn val="ctr"/>
        <c:lblOffset val="100"/>
        <c:noMultiLvlLbl val="0"/>
      </c:catAx>
      <c:valAx>
        <c:axId val="702927088"/>
        <c:scaling>
          <c:orientation val="minMax"/>
        </c:scaling>
        <c:delete val="0"/>
        <c:axPos val="l"/>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292612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8.2601088773406356E-2"/>
          <c:y val="0.19107283636341751"/>
          <c:w val="0.80726412619538523"/>
          <c:h val="0.61785432727316492"/>
        </c:manualLayout>
      </c:layout>
      <c:barChart>
        <c:barDir val="bar"/>
        <c:grouping val="clustered"/>
        <c:varyColors val="0"/>
        <c:ser>
          <c:idx val="0"/>
          <c:order val="0"/>
          <c:spPr>
            <a:solidFill>
              <a:schemeClr val="bg1">
                <a:lumMod val="75000"/>
              </a:schemeClr>
            </a:solidFill>
            <a:ln>
              <a:noFill/>
            </a:ln>
            <a:effectLst/>
          </c:spPr>
          <c:invertIfNegative val="0"/>
          <c:val>
            <c:numRef>
              <c:f>Calculations!$E$25</c:f>
              <c:numCache>
                <c:formatCode>0.00%</c:formatCode>
                <c:ptCount val="1"/>
                <c:pt idx="0">
                  <c:v>1</c:v>
                </c:pt>
              </c:numCache>
            </c:numRef>
          </c:val>
          <c:extLst>
            <c:ext xmlns:c16="http://schemas.microsoft.com/office/drawing/2014/chart" uri="{C3380CC4-5D6E-409C-BE32-E72D297353CC}">
              <c16:uniqueId val="{00000000-B6D1-4F68-9BBE-A82F28B6CB60}"/>
            </c:ext>
          </c:extLst>
        </c:ser>
        <c:dLbls>
          <c:showLegendKey val="0"/>
          <c:showVal val="0"/>
          <c:showCatName val="0"/>
          <c:showSerName val="0"/>
          <c:showPercent val="0"/>
          <c:showBubbleSize val="0"/>
        </c:dLbls>
        <c:gapWidth val="0"/>
        <c:axId val="799977472"/>
        <c:axId val="799972192"/>
      </c:barChart>
      <c:catAx>
        <c:axId val="799977472"/>
        <c:scaling>
          <c:orientation val="minMax"/>
        </c:scaling>
        <c:delete val="1"/>
        <c:axPos val="l"/>
        <c:majorTickMark val="none"/>
        <c:minorTickMark val="none"/>
        <c:tickLblPos val="nextTo"/>
        <c:crossAx val="799972192"/>
        <c:crosses val="autoZero"/>
        <c:auto val="1"/>
        <c:lblAlgn val="ctr"/>
        <c:lblOffset val="100"/>
        <c:noMultiLvlLbl val="0"/>
      </c:catAx>
      <c:valAx>
        <c:axId val="799972192"/>
        <c:scaling>
          <c:orientation val="minMax"/>
          <c:max val="1"/>
        </c:scaling>
        <c:delete val="1"/>
        <c:axPos val="b"/>
        <c:numFmt formatCode="0.00%" sourceLinked="1"/>
        <c:majorTickMark val="none"/>
        <c:minorTickMark val="none"/>
        <c:tickLblPos val="nextTo"/>
        <c:crossAx val="7999774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trlProps/ctrlProp1.xml><?xml version="1.0" encoding="utf-8"?>
<formControlPr xmlns="http://schemas.microsoft.com/office/spreadsheetml/2009/9/main" objectType="CheckBox" checked="Checked" fmlaLink="Calculations!$E$50" lockText="1"/>
</file>

<file path=xl/ctrlProps/ctrlProp2.xml><?xml version="1.0" encoding="utf-8"?>
<formControlPr xmlns="http://schemas.microsoft.com/office/spreadsheetml/2009/9/main" objectType="CheckBox" checked="Checked" fmlaLink="Calculations!$E$51" lockText="1"/>
</file>

<file path=xl/ctrlProps/ctrlProp3.xml><?xml version="1.0" encoding="utf-8"?>
<formControlPr xmlns="http://schemas.microsoft.com/office/spreadsheetml/2009/9/main" objectType="CheckBox" checked="Checked" fmlaLink="Calculations!$E$52" lockText="1"/>
</file>

<file path=xl/ctrlProps/ctrlProp4.xml><?xml version="1.0" encoding="utf-8"?>
<formControlPr xmlns="http://schemas.microsoft.com/office/spreadsheetml/2009/9/main" objectType="CheckBox" checked="Checked" fmlaLink="Calculations!$E$53" lockText="1"/>
</file>

<file path=xl/drawings/_rels/drawing3.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2</xdr:col>
      <xdr:colOff>1965960</xdr:colOff>
      <xdr:row>4</xdr:row>
      <xdr:rowOff>76200</xdr:rowOff>
    </xdr:from>
    <xdr:to>
      <xdr:col>2</xdr:col>
      <xdr:colOff>2148840</xdr:colOff>
      <xdr:row>4</xdr:row>
      <xdr:rowOff>187452</xdr:rowOff>
    </xdr:to>
    <xdr:sp macro="" textlink="">
      <xdr:nvSpPr>
        <xdr:cNvPr id="2" name="Arrow: Right 1">
          <a:extLst>
            <a:ext uri="{FF2B5EF4-FFF2-40B4-BE49-F238E27FC236}">
              <a16:creationId xmlns:a16="http://schemas.microsoft.com/office/drawing/2014/main" id="{7B98A0CA-BFDA-9F79-94AA-5199AEC582E6}"/>
            </a:ext>
          </a:extLst>
        </xdr:cNvPr>
        <xdr:cNvSpPr/>
      </xdr:nvSpPr>
      <xdr:spPr>
        <a:xfrm>
          <a:off x="2453640" y="807720"/>
          <a:ext cx="182880" cy="111252"/>
        </a:xfrm>
        <a:prstGeom prst="rightArrow">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700"/>
        </a:p>
      </xdr:txBody>
    </xdr:sp>
    <xdr:clientData/>
  </xdr:twoCellAnchor>
</xdr:wsDr>
</file>

<file path=xl/drawings/drawing2.xml><?xml version="1.0" encoding="utf-8"?>
<xdr:wsDr xmlns:xdr="http://schemas.openxmlformats.org/drawingml/2006/spreadsheetDrawing" xmlns:a="http://schemas.openxmlformats.org/drawingml/2006/main">
  <xdr:twoCellAnchor editAs="absolute">
    <xdr:from>
      <xdr:col>1</xdr:col>
      <xdr:colOff>7620</xdr:colOff>
      <xdr:row>4</xdr:row>
      <xdr:rowOff>7620</xdr:rowOff>
    </xdr:from>
    <xdr:to>
      <xdr:col>2</xdr:col>
      <xdr:colOff>182880</xdr:colOff>
      <xdr:row>8</xdr:row>
      <xdr:rowOff>129540</xdr:rowOff>
    </xdr:to>
    <xdr:grpSp>
      <xdr:nvGrpSpPr>
        <xdr:cNvPr id="21" name="Group 20">
          <a:extLst>
            <a:ext uri="{FF2B5EF4-FFF2-40B4-BE49-F238E27FC236}">
              <a16:creationId xmlns:a16="http://schemas.microsoft.com/office/drawing/2014/main" id="{F6815E6D-571D-29D7-279B-C1623900118B}"/>
            </a:ext>
          </a:extLst>
        </xdr:cNvPr>
        <xdr:cNvGrpSpPr/>
      </xdr:nvGrpSpPr>
      <xdr:grpSpPr>
        <a:xfrm>
          <a:off x="617220" y="752687"/>
          <a:ext cx="1436793" cy="866986"/>
          <a:chOff x="617220" y="762000"/>
          <a:chExt cx="1432560" cy="853440"/>
        </a:xfrm>
      </xdr:grpSpPr>
      <xdr:sp macro="" textlink="">
        <xdr:nvSpPr>
          <xdr:cNvPr id="2" name="Rectangle: Rounded Corners 1">
            <a:extLst>
              <a:ext uri="{FF2B5EF4-FFF2-40B4-BE49-F238E27FC236}">
                <a16:creationId xmlns:a16="http://schemas.microsoft.com/office/drawing/2014/main" id="{544A2B10-BACC-6307-B430-A8BD41324F73}"/>
              </a:ext>
            </a:extLst>
          </xdr:cNvPr>
          <xdr:cNvSpPr/>
        </xdr:nvSpPr>
        <xdr:spPr>
          <a:xfrm>
            <a:off x="617220" y="762000"/>
            <a:ext cx="1432560" cy="853440"/>
          </a:xfrm>
          <a:prstGeom prst="roundRect">
            <a:avLst>
              <a:gd name="adj" fmla="val 16667"/>
            </a:avLst>
          </a:prstGeom>
          <a:solidFill>
            <a:schemeClr val="bg1"/>
          </a:solidFill>
          <a:ln w="6350">
            <a:solidFill>
              <a:schemeClr val="bg1">
                <a:lumMod val="65000"/>
              </a:schemeClr>
            </a:solidFill>
          </a:ln>
          <a:effectLst>
            <a:outerShdw blurRad="787400" dist="76200" dir="5400000" sx="63000" sy="63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solidFill>
                <a:schemeClr val="tx1"/>
              </a:solidFill>
            </a:endParaRPr>
          </a:p>
        </xdr:txBody>
      </xdr:sp>
      <xdr:grpSp>
        <xdr:nvGrpSpPr>
          <xdr:cNvPr id="17" name="Group 16">
            <a:extLst>
              <a:ext uri="{FF2B5EF4-FFF2-40B4-BE49-F238E27FC236}">
                <a16:creationId xmlns:a16="http://schemas.microsoft.com/office/drawing/2014/main" id="{25416922-B9EE-1DF4-316C-341CE8C2EB07}"/>
              </a:ext>
            </a:extLst>
          </xdr:cNvPr>
          <xdr:cNvGrpSpPr/>
        </xdr:nvGrpSpPr>
        <xdr:grpSpPr>
          <a:xfrm>
            <a:off x="708660" y="830580"/>
            <a:ext cx="1210637" cy="525780"/>
            <a:chOff x="708660" y="830580"/>
            <a:chExt cx="1210637" cy="525780"/>
          </a:xfrm>
        </xdr:grpSpPr>
        <xdr:sp macro="" textlink="">
          <xdr:nvSpPr>
            <xdr:cNvPr id="3" name="TextBox 2">
              <a:extLst>
                <a:ext uri="{FF2B5EF4-FFF2-40B4-BE49-F238E27FC236}">
                  <a16:creationId xmlns:a16="http://schemas.microsoft.com/office/drawing/2014/main" id="{7D9404DD-002A-CE2E-0DDD-AED0F8836EB0}"/>
                </a:ext>
              </a:extLst>
            </xdr:cNvPr>
            <xdr:cNvSpPr txBox="1"/>
          </xdr:nvSpPr>
          <xdr:spPr>
            <a:xfrm>
              <a:off x="739140" y="830580"/>
              <a:ext cx="1180157"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nchorCtr="1"/>
            <a:lstStyle/>
            <a:p>
              <a:r>
                <a:rPr lang="en-IN" sz="1100" b="1">
                  <a:solidFill>
                    <a:schemeClr val="dk1"/>
                  </a:solidFill>
                </a:rPr>
                <a:t>Date</a:t>
              </a:r>
              <a:r>
                <a:rPr lang="en-IN" sz="1100" b="1" baseline="0">
                  <a:solidFill>
                    <a:schemeClr val="dk1"/>
                  </a:solidFill>
                </a:rPr>
                <a:t> of Today:</a:t>
              </a:r>
              <a:endParaRPr lang="en-IN" sz="1100" b="1">
                <a:solidFill>
                  <a:schemeClr val="dk1"/>
                </a:solidFill>
              </a:endParaRPr>
            </a:p>
          </xdr:txBody>
        </xdr:sp>
        <xdr:sp macro="" textlink="Calculations!E8">
          <xdr:nvSpPr>
            <xdr:cNvPr id="4" name="TextBox 3">
              <a:extLst>
                <a:ext uri="{FF2B5EF4-FFF2-40B4-BE49-F238E27FC236}">
                  <a16:creationId xmlns:a16="http://schemas.microsoft.com/office/drawing/2014/main" id="{A5D2A7DF-1EC8-4E2A-A777-84B7CF7A9B5F}"/>
                </a:ext>
              </a:extLst>
            </xdr:cNvPr>
            <xdr:cNvSpPr txBox="1"/>
          </xdr:nvSpPr>
          <xdr:spPr>
            <a:xfrm>
              <a:off x="708660" y="1089660"/>
              <a:ext cx="1180157"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nchorCtr="1"/>
            <a:lstStyle/>
            <a:p>
              <a:fld id="{2CE2758D-5B7A-4243-B000-A986BD0C7B4B}" type="TxLink">
                <a:rPr lang="en-US" sz="1200" b="1" i="0" u="none" strike="noStrike">
                  <a:solidFill>
                    <a:srgbClr val="000000"/>
                  </a:solidFill>
                  <a:latin typeface="Calibri"/>
                  <a:ea typeface="Calibri"/>
                  <a:cs typeface="Calibri"/>
                </a:rPr>
                <a:pPr/>
                <a:t>30-07-2025</a:t>
              </a:fld>
              <a:endParaRPr lang="en-IN" sz="1200" b="1">
                <a:solidFill>
                  <a:schemeClr val="dk1"/>
                </a:solidFill>
              </a:endParaRPr>
            </a:p>
          </xdr:txBody>
        </xdr:sp>
      </xdr:grpSp>
    </xdr:grpSp>
    <xdr:clientData/>
  </xdr:twoCellAnchor>
  <xdr:twoCellAnchor editAs="absolute">
    <xdr:from>
      <xdr:col>2</xdr:col>
      <xdr:colOff>320040</xdr:colOff>
      <xdr:row>4</xdr:row>
      <xdr:rowOff>7620</xdr:rowOff>
    </xdr:from>
    <xdr:to>
      <xdr:col>3</xdr:col>
      <xdr:colOff>647700</xdr:colOff>
      <xdr:row>8</xdr:row>
      <xdr:rowOff>129540</xdr:rowOff>
    </xdr:to>
    <xdr:grpSp>
      <xdr:nvGrpSpPr>
        <xdr:cNvPr id="18" name="Group 17">
          <a:extLst>
            <a:ext uri="{FF2B5EF4-FFF2-40B4-BE49-F238E27FC236}">
              <a16:creationId xmlns:a16="http://schemas.microsoft.com/office/drawing/2014/main" id="{47A3B4A4-DB10-D61B-3FDD-AB36EAA7BB4E}"/>
            </a:ext>
          </a:extLst>
        </xdr:cNvPr>
        <xdr:cNvGrpSpPr/>
      </xdr:nvGrpSpPr>
      <xdr:grpSpPr>
        <a:xfrm>
          <a:off x="2191173" y="752687"/>
          <a:ext cx="1750060" cy="866986"/>
          <a:chOff x="2186940" y="746760"/>
          <a:chExt cx="1752600" cy="853440"/>
        </a:xfrm>
      </xdr:grpSpPr>
      <xdr:sp macro="" textlink="">
        <xdr:nvSpPr>
          <xdr:cNvPr id="6" name="Rectangle: Rounded Corners 5">
            <a:extLst>
              <a:ext uri="{FF2B5EF4-FFF2-40B4-BE49-F238E27FC236}">
                <a16:creationId xmlns:a16="http://schemas.microsoft.com/office/drawing/2014/main" id="{807AFF60-72BD-48EB-B46C-C2F6902FC7C9}"/>
              </a:ext>
            </a:extLst>
          </xdr:cNvPr>
          <xdr:cNvSpPr/>
        </xdr:nvSpPr>
        <xdr:spPr>
          <a:xfrm>
            <a:off x="2263140" y="746760"/>
            <a:ext cx="1592580" cy="853440"/>
          </a:xfrm>
          <a:prstGeom prst="roundRect">
            <a:avLst>
              <a:gd name="adj" fmla="val 16667"/>
            </a:avLst>
          </a:prstGeom>
          <a:solidFill>
            <a:schemeClr val="bg1"/>
          </a:solidFill>
          <a:ln w="6350">
            <a:solidFill>
              <a:schemeClr val="bg1">
                <a:lumMod val="65000"/>
              </a:schemeClr>
            </a:solidFill>
          </a:ln>
          <a:effectLst>
            <a:outerShdw blurRad="787400" dist="76200" dir="5400000" sx="63000" sy="63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solidFill>
                <a:schemeClr val="tx1"/>
              </a:solidFill>
            </a:endParaRPr>
          </a:p>
        </xdr:txBody>
      </xdr:sp>
      <xdr:sp macro="" textlink="">
        <xdr:nvSpPr>
          <xdr:cNvPr id="7" name="TextBox 6">
            <a:extLst>
              <a:ext uri="{FF2B5EF4-FFF2-40B4-BE49-F238E27FC236}">
                <a16:creationId xmlns:a16="http://schemas.microsoft.com/office/drawing/2014/main" id="{8EF78A84-0D46-401B-A530-55968E5461CB}"/>
              </a:ext>
            </a:extLst>
          </xdr:cNvPr>
          <xdr:cNvSpPr txBox="1"/>
        </xdr:nvSpPr>
        <xdr:spPr>
          <a:xfrm>
            <a:off x="2186940" y="822960"/>
            <a:ext cx="175260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nchorCtr="1"/>
          <a:lstStyle/>
          <a:p>
            <a:r>
              <a:rPr lang="en-IN" sz="1100" b="1">
                <a:solidFill>
                  <a:schemeClr val="dk1"/>
                </a:solidFill>
              </a:rPr>
              <a:t>Date</a:t>
            </a:r>
            <a:r>
              <a:rPr lang="en-IN" sz="1100" b="1" baseline="0">
                <a:solidFill>
                  <a:schemeClr val="dk1"/>
                </a:solidFill>
              </a:rPr>
              <a:t> of Last Record:</a:t>
            </a:r>
            <a:endParaRPr lang="en-IN" sz="1100" b="1">
              <a:solidFill>
                <a:schemeClr val="dk1"/>
              </a:solidFill>
            </a:endParaRPr>
          </a:p>
        </xdr:txBody>
      </xdr:sp>
      <xdr:sp macro="" textlink="Calculations!E9">
        <xdr:nvSpPr>
          <xdr:cNvPr id="8" name="TextBox 7">
            <a:extLst>
              <a:ext uri="{FF2B5EF4-FFF2-40B4-BE49-F238E27FC236}">
                <a16:creationId xmlns:a16="http://schemas.microsoft.com/office/drawing/2014/main" id="{E14E52CB-8B27-4FDD-9D4B-485253214562}"/>
              </a:ext>
            </a:extLst>
          </xdr:cNvPr>
          <xdr:cNvSpPr txBox="1"/>
        </xdr:nvSpPr>
        <xdr:spPr>
          <a:xfrm>
            <a:off x="2491740" y="1074420"/>
            <a:ext cx="1180157"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nchorCtr="1"/>
          <a:lstStyle/>
          <a:p>
            <a:fld id="{D739AD74-05D9-4F1E-A358-18D5AE69FBF3}" type="TxLink">
              <a:rPr lang="en-US" sz="1200" b="1" i="0" u="none" strike="noStrike">
                <a:solidFill>
                  <a:srgbClr val="000000"/>
                </a:solidFill>
                <a:latin typeface="Calibri"/>
                <a:ea typeface="Calibri"/>
                <a:cs typeface="Calibri"/>
              </a:rPr>
              <a:pPr/>
              <a:t>29-03-2024</a:t>
            </a:fld>
            <a:endParaRPr lang="en-IN" sz="1400" b="1">
              <a:solidFill>
                <a:schemeClr val="dk1"/>
              </a:solidFill>
            </a:endParaRPr>
          </a:p>
        </xdr:txBody>
      </xdr:sp>
    </xdr:grpSp>
    <xdr:clientData/>
  </xdr:twoCellAnchor>
  <xdr:twoCellAnchor editAs="absolute">
    <xdr:from>
      <xdr:col>3</xdr:col>
      <xdr:colOff>746760</xdr:colOff>
      <xdr:row>4</xdr:row>
      <xdr:rowOff>7620</xdr:rowOff>
    </xdr:from>
    <xdr:to>
      <xdr:col>4</xdr:col>
      <xdr:colOff>541020</xdr:colOff>
      <xdr:row>8</xdr:row>
      <xdr:rowOff>129540</xdr:rowOff>
    </xdr:to>
    <xdr:grpSp>
      <xdr:nvGrpSpPr>
        <xdr:cNvPr id="19" name="Group 18">
          <a:extLst>
            <a:ext uri="{FF2B5EF4-FFF2-40B4-BE49-F238E27FC236}">
              <a16:creationId xmlns:a16="http://schemas.microsoft.com/office/drawing/2014/main" id="{BF82A2F9-FB6F-DBCA-CF87-43114CB4F2A7}"/>
            </a:ext>
          </a:extLst>
        </xdr:cNvPr>
        <xdr:cNvGrpSpPr/>
      </xdr:nvGrpSpPr>
      <xdr:grpSpPr>
        <a:xfrm>
          <a:off x="4040293" y="752687"/>
          <a:ext cx="1750060" cy="866986"/>
          <a:chOff x="4038600" y="731520"/>
          <a:chExt cx="1752600" cy="853440"/>
        </a:xfrm>
      </xdr:grpSpPr>
      <xdr:sp macro="" textlink="">
        <xdr:nvSpPr>
          <xdr:cNvPr id="9" name="Rectangle: Rounded Corners 8">
            <a:extLst>
              <a:ext uri="{FF2B5EF4-FFF2-40B4-BE49-F238E27FC236}">
                <a16:creationId xmlns:a16="http://schemas.microsoft.com/office/drawing/2014/main" id="{D1F0F118-6DBC-449E-A620-F40E46DED7BE}"/>
              </a:ext>
            </a:extLst>
          </xdr:cNvPr>
          <xdr:cNvSpPr/>
        </xdr:nvSpPr>
        <xdr:spPr>
          <a:xfrm>
            <a:off x="4114800" y="731520"/>
            <a:ext cx="1592580" cy="853440"/>
          </a:xfrm>
          <a:prstGeom prst="roundRect">
            <a:avLst>
              <a:gd name="adj" fmla="val 16667"/>
            </a:avLst>
          </a:prstGeom>
          <a:solidFill>
            <a:schemeClr val="bg1"/>
          </a:solidFill>
          <a:ln w="6350">
            <a:solidFill>
              <a:schemeClr val="bg1">
                <a:lumMod val="65000"/>
              </a:schemeClr>
            </a:solidFill>
          </a:ln>
          <a:effectLst>
            <a:outerShdw blurRad="787400" dist="76200" dir="5400000" sx="63000" sy="63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solidFill>
                <a:schemeClr val="tx1"/>
              </a:solidFill>
            </a:endParaRPr>
          </a:p>
        </xdr:txBody>
      </xdr:sp>
      <xdr:sp macro="" textlink="">
        <xdr:nvSpPr>
          <xdr:cNvPr id="10" name="TextBox 9">
            <a:extLst>
              <a:ext uri="{FF2B5EF4-FFF2-40B4-BE49-F238E27FC236}">
                <a16:creationId xmlns:a16="http://schemas.microsoft.com/office/drawing/2014/main" id="{5A840EC8-BFF5-40D2-83CE-8FF8529189A7}"/>
              </a:ext>
            </a:extLst>
          </xdr:cNvPr>
          <xdr:cNvSpPr txBox="1"/>
        </xdr:nvSpPr>
        <xdr:spPr>
          <a:xfrm>
            <a:off x="4038600" y="807720"/>
            <a:ext cx="175260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nchorCtr="1"/>
          <a:lstStyle/>
          <a:p>
            <a:r>
              <a:rPr lang="en-IN" sz="1100" b="1">
                <a:solidFill>
                  <a:schemeClr val="dk1"/>
                </a:solidFill>
              </a:rPr>
              <a:t># of Tracked</a:t>
            </a:r>
            <a:r>
              <a:rPr lang="en-IN" sz="1100" b="1" baseline="0">
                <a:solidFill>
                  <a:schemeClr val="dk1"/>
                </a:solidFill>
              </a:rPr>
              <a:t> Records:</a:t>
            </a:r>
            <a:endParaRPr lang="en-IN" sz="1100" b="1">
              <a:solidFill>
                <a:schemeClr val="dk1"/>
              </a:solidFill>
            </a:endParaRPr>
          </a:p>
        </xdr:txBody>
      </xdr:sp>
      <xdr:sp macro="" textlink="Calculations!E11">
        <xdr:nvSpPr>
          <xdr:cNvPr id="11" name="TextBox 10">
            <a:extLst>
              <a:ext uri="{FF2B5EF4-FFF2-40B4-BE49-F238E27FC236}">
                <a16:creationId xmlns:a16="http://schemas.microsoft.com/office/drawing/2014/main" id="{7B1E93BA-55B2-48DE-8B1A-6DEA7E80A9D9}"/>
              </a:ext>
            </a:extLst>
          </xdr:cNvPr>
          <xdr:cNvSpPr txBox="1"/>
        </xdr:nvSpPr>
        <xdr:spPr>
          <a:xfrm>
            <a:off x="4115633" y="1057752"/>
            <a:ext cx="514798" cy="29134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nchorCtr="1"/>
          <a:lstStyle/>
          <a:p>
            <a:fld id="{12FFD8BA-75BA-4493-A308-2EA21A10CBFA}" type="TxLink">
              <a:rPr lang="en-US" sz="1100" b="1" i="0" u="none" strike="noStrike">
                <a:solidFill>
                  <a:srgbClr val="000000"/>
                </a:solidFill>
                <a:latin typeface="Calibri"/>
                <a:ea typeface="Calibri"/>
                <a:cs typeface="Calibri"/>
              </a:rPr>
              <a:pPr/>
              <a:t>51</a:t>
            </a:fld>
            <a:endParaRPr lang="en-IN" sz="1600" b="1">
              <a:solidFill>
                <a:schemeClr val="dk1"/>
              </a:solidFill>
            </a:endParaRPr>
          </a:p>
        </xdr:txBody>
      </xdr:sp>
    </xdr:grpSp>
    <xdr:clientData/>
  </xdr:twoCellAnchor>
  <xdr:twoCellAnchor editAs="absolute">
    <xdr:from>
      <xdr:col>4</xdr:col>
      <xdr:colOff>665480</xdr:colOff>
      <xdr:row>4</xdr:row>
      <xdr:rowOff>7620</xdr:rowOff>
    </xdr:from>
    <xdr:to>
      <xdr:col>6</xdr:col>
      <xdr:colOff>1236980</xdr:colOff>
      <xdr:row>8</xdr:row>
      <xdr:rowOff>129540</xdr:rowOff>
    </xdr:to>
    <xdr:grpSp>
      <xdr:nvGrpSpPr>
        <xdr:cNvPr id="20" name="Group 19">
          <a:extLst>
            <a:ext uri="{FF2B5EF4-FFF2-40B4-BE49-F238E27FC236}">
              <a16:creationId xmlns:a16="http://schemas.microsoft.com/office/drawing/2014/main" id="{57981F3A-E56E-B3DE-401F-ECC0D2F698CE}"/>
            </a:ext>
          </a:extLst>
        </xdr:cNvPr>
        <xdr:cNvGrpSpPr/>
      </xdr:nvGrpSpPr>
      <xdr:grpSpPr>
        <a:xfrm>
          <a:off x="5914813" y="752687"/>
          <a:ext cx="3280834" cy="866986"/>
          <a:chOff x="5890260" y="716280"/>
          <a:chExt cx="3284220" cy="853440"/>
        </a:xfrm>
      </xdr:grpSpPr>
      <xdr:sp macro="" textlink="">
        <xdr:nvSpPr>
          <xdr:cNvPr id="12" name="Rectangle: Rounded Corners 11">
            <a:extLst>
              <a:ext uri="{FF2B5EF4-FFF2-40B4-BE49-F238E27FC236}">
                <a16:creationId xmlns:a16="http://schemas.microsoft.com/office/drawing/2014/main" id="{F6ED51D7-F94C-4696-8F6F-CC42FA9A43A1}"/>
              </a:ext>
            </a:extLst>
          </xdr:cNvPr>
          <xdr:cNvSpPr/>
        </xdr:nvSpPr>
        <xdr:spPr>
          <a:xfrm>
            <a:off x="5966460" y="716280"/>
            <a:ext cx="2872740" cy="853440"/>
          </a:xfrm>
          <a:prstGeom prst="roundRect">
            <a:avLst>
              <a:gd name="adj" fmla="val 16667"/>
            </a:avLst>
          </a:prstGeom>
          <a:solidFill>
            <a:schemeClr val="bg1"/>
          </a:solidFill>
          <a:ln w="6350">
            <a:solidFill>
              <a:schemeClr val="bg1">
                <a:lumMod val="65000"/>
              </a:schemeClr>
            </a:solidFill>
          </a:ln>
          <a:effectLst>
            <a:outerShdw blurRad="787400" dist="76200" dir="5400000" sx="63000" sy="63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solidFill>
                <a:schemeClr val="tx1"/>
              </a:solidFill>
            </a:endParaRPr>
          </a:p>
        </xdr:txBody>
      </xdr:sp>
      <xdr:sp macro="" textlink="">
        <xdr:nvSpPr>
          <xdr:cNvPr id="13" name="TextBox 12">
            <a:extLst>
              <a:ext uri="{FF2B5EF4-FFF2-40B4-BE49-F238E27FC236}">
                <a16:creationId xmlns:a16="http://schemas.microsoft.com/office/drawing/2014/main" id="{65AA66E2-0319-4017-9C49-4BCCAD2E63AC}"/>
              </a:ext>
            </a:extLst>
          </xdr:cNvPr>
          <xdr:cNvSpPr txBox="1"/>
        </xdr:nvSpPr>
        <xdr:spPr>
          <a:xfrm>
            <a:off x="5890260" y="792480"/>
            <a:ext cx="175260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nchorCtr="1"/>
          <a:lstStyle/>
          <a:p>
            <a:r>
              <a:rPr lang="en-IN" sz="1100" b="1">
                <a:solidFill>
                  <a:schemeClr val="dk1"/>
                </a:solidFill>
              </a:rPr>
              <a:t>Total Tracking Balance</a:t>
            </a:r>
          </a:p>
        </xdr:txBody>
      </xdr:sp>
      <xdr:sp macro="" textlink="Calculations!E13">
        <xdr:nvSpPr>
          <xdr:cNvPr id="15" name="TextBox 14">
            <a:extLst>
              <a:ext uri="{FF2B5EF4-FFF2-40B4-BE49-F238E27FC236}">
                <a16:creationId xmlns:a16="http://schemas.microsoft.com/office/drawing/2014/main" id="{D9E521BA-43D5-4067-8666-448BCCBD49B6}"/>
              </a:ext>
            </a:extLst>
          </xdr:cNvPr>
          <xdr:cNvSpPr txBox="1"/>
        </xdr:nvSpPr>
        <xdr:spPr>
          <a:xfrm>
            <a:off x="6027420" y="1066800"/>
            <a:ext cx="527312" cy="2920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nchorCtr="1"/>
          <a:lstStyle/>
          <a:p>
            <a:fld id="{F16635CC-B044-459A-A802-E59DB8FE474E}" type="TxLink">
              <a:rPr lang="en-US" sz="1100" b="1" i="0" u="none" strike="noStrike">
                <a:solidFill>
                  <a:srgbClr val="000000"/>
                </a:solidFill>
                <a:latin typeface="Calibri"/>
                <a:ea typeface="Calibri"/>
                <a:cs typeface="Calibri"/>
              </a:rPr>
              <a:pPr/>
              <a:t>-80</a:t>
            </a:fld>
            <a:endParaRPr lang="en-IN" sz="1600" b="1">
              <a:solidFill>
                <a:schemeClr val="dk1"/>
              </a:solidFill>
            </a:endParaRPr>
          </a:p>
        </xdr:txBody>
      </xdr:sp>
      <xdr:sp macro="" textlink="Calculations!E14">
        <xdr:nvSpPr>
          <xdr:cNvPr id="16" name="TextBox 15">
            <a:extLst>
              <a:ext uri="{FF2B5EF4-FFF2-40B4-BE49-F238E27FC236}">
                <a16:creationId xmlns:a16="http://schemas.microsoft.com/office/drawing/2014/main" id="{065178B1-4F49-ABB8-14E8-CE3711049899}"/>
              </a:ext>
            </a:extLst>
          </xdr:cNvPr>
          <xdr:cNvSpPr txBox="1"/>
        </xdr:nvSpPr>
        <xdr:spPr>
          <a:xfrm>
            <a:off x="6438900" y="1082040"/>
            <a:ext cx="2735580" cy="2438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A0ABBDE2-CF2B-4798-8231-0C4FD5B4FEB5}" type="TxLink">
              <a:rPr lang="en-US" sz="900" b="0" i="0" u="none" strike="noStrike">
                <a:solidFill>
                  <a:srgbClr val="000000"/>
                </a:solidFill>
                <a:latin typeface="Calibri"/>
                <a:ea typeface="Calibri"/>
                <a:cs typeface="Calibri"/>
              </a:rPr>
              <a:pPr/>
              <a:t>allocated not covered by income</a:t>
            </a:fld>
            <a:endParaRPr lang="en-US" sz="900"/>
          </a:p>
        </xdr:txBody>
      </xdr:sp>
    </xdr:grpSp>
    <xdr:clientData/>
  </xdr:twoCellAnchor>
  <xdr:twoCellAnchor>
    <xdr:from>
      <xdr:col>3</xdr:col>
      <xdr:colOff>1320800</xdr:colOff>
      <xdr:row>5</xdr:row>
      <xdr:rowOff>169334</xdr:rowOff>
    </xdr:from>
    <xdr:to>
      <xdr:col>4</xdr:col>
      <xdr:colOff>287867</xdr:colOff>
      <xdr:row>7</xdr:row>
      <xdr:rowOff>42333</xdr:rowOff>
    </xdr:to>
    <xdr:sp macro="" textlink="Calculations!E12">
      <xdr:nvSpPr>
        <xdr:cNvPr id="5" name="TextBox 4">
          <a:extLst>
            <a:ext uri="{FF2B5EF4-FFF2-40B4-BE49-F238E27FC236}">
              <a16:creationId xmlns:a16="http://schemas.microsoft.com/office/drawing/2014/main" id="{A2306555-B8F9-C45A-5FB2-9040AA98FFAE}"/>
            </a:ext>
          </a:extLst>
        </xdr:cNvPr>
        <xdr:cNvSpPr txBox="1"/>
      </xdr:nvSpPr>
      <xdr:spPr>
        <a:xfrm>
          <a:off x="4614333" y="1100667"/>
          <a:ext cx="922867" cy="24553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DBE14887-8BDC-4595-AD08-46640C4196A6}" type="TxLink">
            <a:rPr lang="en-US" sz="1100" b="0" i="0" u="none" strike="noStrike">
              <a:solidFill>
                <a:schemeClr val="bg1">
                  <a:lumMod val="65000"/>
                </a:schemeClr>
              </a:solidFill>
              <a:latin typeface="Calibri"/>
              <a:ea typeface="Calibri"/>
              <a:cs typeface="Calibri"/>
            </a:rPr>
            <a:pPr/>
            <a:t>(0 this year)</a:t>
          </a:fld>
          <a:endParaRPr lang="en-IN" sz="1100">
            <a:solidFill>
              <a:schemeClr val="bg1">
                <a:lumMod val="65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41</xdr:col>
      <xdr:colOff>919480</xdr:colOff>
      <xdr:row>5</xdr:row>
      <xdr:rowOff>36407</xdr:rowOff>
    </xdr:from>
    <xdr:to>
      <xdr:col>41</xdr:col>
      <xdr:colOff>1064260</xdr:colOff>
      <xdr:row>5</xdr:row>
      <xdr:rowOff>143087</xdr:rowOff>
    </xdr:to>
    <xdr:sp macro="" textlink="">
      <xdr:nvSpPr>
        <xdr:cNvPr id="2" name="Arrow: Right 1">
          <a:extLst>
            <a:ext uri="{FF2B5EF4-FFF2-40B4-BE49-F238E27FC236}">
              <a16:creationId xmlns:a16="http://schemas.microsoft.com/office/drawing/2014/main" id="{A3E3F0B7-890C-5DA2-878C-41C30BCBC54B}"/>
            </a:ext>
          </a:extLst>
        </xdr:cNvPr>
        <xdr:cNvSpPr/>
      </xdr:nvSpPr>
      <xdr:spPr>
        <a:xfrm>
          <a:off x="17497213" y="967740"/>
          <a:ext cx="144780" cy="106680"/>
        </a:xfrm>
        <a:prstGeom prst="rightArrow">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41</xdr:col>
      <xdr:colOff>937260</xdr:colOff>
      <xdr:row>8</xdr:row>
      <xdr:rowOff>56726</xdr:rowOff>
    </xdr:from>
    <xdr:to>
      <xdr:col>41</xdr:col>
      <xdr:colOff>1104900</xdr:colOff>
      <xdr:row>8</xdr:row>
      <xdr:rowOff>171026</xdr:rowOff>
    </xdr:to>
    <xdr:sp macro="" textlink="">
      <xdr:nvSpPr>
        <xdr:cNvPr id="3" name="Arrow: Right 2">
          <a:extLst>
            <a:ext uri="{FF2B5EF4-FFF2-40B4-BE49-F238E27FC236}">
              <a16:creationId xmlns:a16="http://schemas.microsoft.com/office/drawing/2014/main" id="{DF54C01B-B6AF-53F8-4F3D-CF51930DD794}"/>
            </a:ext>
          </a:extLst>
        </xdr:cNvPr>
        <xdr:cNvSpPr/>
      </xdr:nvSpPr>
      <xdr:spPr>
        <a:xfrm>
          <a:off x="17514993" y="1546859"/>
          <a:ext cx="167640" cy="114300"/>
        </a:xfrm>
        <a:prstGeom prst="rightArrow">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editAs="oneCell">
    <xdr:from>
      <xdr:col>31</xdr:col>
      <xdr:colOff>194733</xdr:colOff>
      <xdr:row>12</xdr:row>
      <xdr:rowOff>25400</xdr:rowOff>
    </xdr:from>
    <xdr:to>
      <xdr:col>32</xdr:col>
      <xdr:colOff>762000</xdr:colOff>
      <xdr:row>14</xdr:row>
      <xdr:rowOff>1</xdr:rowOff>
    </xdr:to>
    <xdr:sp macro="" textlink="">
      <xdr:nvSpPr>
        <xdr:cNvPr id="4" name="TextBox 3">
          <a:extLst>
            <a:ext uri="{FF2B5EF4-FFF2-40B4-BE49-F238E27FC236}">
              <a16:creationId xmlns:a16="http://schemas.microsoft.com/office/drawing/2014/main" id="{465915AC-A5B0-3F63-B0A3-AE8C9BD72B0C}"/>
            </a:ext>
          </a:extLst>
        </xdr:cNvPr>
        <xdr:cNvSpPr txBox="1"/>
      </xdr:nvSpPr>
      <xdr:spPr>
        <a:xfrm>
          <a:off x="8686800" y="2446867"/>
          <a:ext cx="1964267" cy="34713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1">
              <a:solidFill>
                <a:srgbClr val="33CC33"/>
              </a:solidFill>
            </a:rPr>
            <a:t>Income</a:t>
          </a:r>
          <a:r>
            <a:rPr lang="en-IN" sz="1100" b="1"/>
            <a:t> Categories (Tracked)</a:t>
          </a:r>
        </a:p>
      </xdr:txBody>
    </xdr:sp>
    <xdr:clientData/>
  </xdr:twoCellAnchor>
  <xdr:twoCellAnchor editAs="oneCell">
    <xdr:from>
      <xdr:col>31</xdr:col>
      <xdr:colOff>101604</xdr:colOff>
      <xdr:row>13</xdr:row>
      <xdr:rowOff>16933</xdr:rowOff>
    </xdr:from>
    <xdr:to>
      <xdr:col>32</xdr:col>
      <xdr:colOff>1015999</xdr:colOff>
      <xdr:row>23</xdr:row>
      <xdr:rowOff>135468</xdr:rowOff>
    </xdr:to>
    <xdr:graphicFrame macro="">
      <xdr:nvGraphicFramePr>
        <xdr:cNvPr id="5" name="Chart 4">
          <a:extLst>
            <a:ext uri="{FF2B5EF4-FFF2-40B4-BE49-F238E27FC236}">
              <a16:creationId xmlns:a16="http://schemas.microsoft.com/office/drawing/2014/main" id="{8D68E118-E905-4670-949D-486532097FC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oneCellAnchor>
    <xdr:from>
      <xdr:col>31</xdr:col>
      <xdr:colOff>194733</xdr:colOff>
      <xdr:row>25</xdr:row>
      <xdr:rowOff>25400</xdr:rowOff>
    </xdr:from>
    <xdr:ext cx="1964267" cy="347134"/>
    <xdr:sp macro="" textlink="">
      <xdr:nvSpPr>
        <xdr:cNvPr id="8" name="TextBox 7">
          <a:extLst>
            <a:ext uri="{FF2B5EF4-FFF2-40B4-BE49-F238E27FC236}">
              <a16:creationId xmlns:a16="http://schemas.microsoft.com/office/drawing/2014/main" id="{3DB491FC-4C76-46EE-A429-20FFBC718D38}"/>
            </a:ext>
          </a:extLst>
        </xdr:cNvPr>
        <xdr:cNvSpPr txBox="1"/>
      </xdr:nvSpPr>
      <xdr:spPr>
        <a:xfrm>
          <a:off x="8686800" y="2446867"/>
          <a:ext cx="1964267" cy="34713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1">
              <a:solidFill>
                <a:srgbClr val="FF0000"/>
              </a:solidFill>
            </a:rPr>
            <a:t>Expenses</a:t>
          </a:r>
          <a:r>
            <a:rPr lang="en-IN" sz="1100" b="1"/>
            <a:t> Categories (Tracked)</a:t>
          </a:r>
        </a:p>
      </xdr:txBody>
    </xdr:sp>
    <xdr:clientData/>
  </xdr:oneCellAnchor>
  <xdr:oneCellAnchor>
    <xdr:from>
      <xdr:col>31</xdr:col>
      <xdr:colOff>76203</xdr:colOff>
      <xdr:row>26</xdr:row>
      <xdr:rowOff>16933</xdr:rowOff>
    </xdr:from>
    <xdr:ext cx="2201329" cy="1972734"/>
    <xdr:graphicFrame macro="">
      <xdr:nvGraphicFramePr>
        <xdr:cNvPr id="9" name="Chart 8">
          <a:extLst>
            <a:ext uri="{FF2B5EF4-FFF2-40B4-BE49-F238E27FC236}">
              <a16:creationId xmlns:a16="http://schemas.microsoft.com/office/drawing/2014/main" id="{D633DB78-A6EB-4CF3-AF81-7220D0A2B10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oneCellAnchor>
  <xdr:oneCellAnchor>
    <xdr:from>
      <xdr:col>38</xdr:col>
      <xdr:colOff>194733</xdr:colOff>
      <xdr:row>25</xdr:row>
      <xdr:rowOff>25400</xdr:rowOff>
    </xdr:from>
    <xdr:ext cx="1964267" cy="347134"/>
    <xdr:sp macro="" textlink="">
      <xdr:nvSpPr>
        <xdr:cNvPr id="10" name="TextBox 9">
          <a:extLst>
            <a:ext uri="{FF2B5EF4-FFF2-40B4-BE49-F238E27FC236}">
              <a16:creationId xmlns:a16="http://schemas.microsoft.com/office/drawing/2014/main" id="{F293C7F5-1F6D-46D2-B765-7863D29594D7}"/>
            </a:ext>
          </a:extLst>
        </xdr:cNvPr>
        <xdr:cNvSpPr txBox="1"/>
      </xdr:nvSpPr>
      <xdr:spPr>
        <a:xfrm>
          <a:off x="13868400" y="4868333"/>
          <a:ext cx="1964267" cy="34713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1">
              <a:solidFill>
                <a:srgbClr val="0070C0"/>
              </a:solidFill>
            </a:rPr>
            <a:t>Savings</a:t>
          </a:r>
          <a:r>
            <a:rPr lang="en-IN" sz="1100" b="1"/>
            <a:t> Categories (Tracked)</a:t>
          </a:r>
        </a:p>
      </xdr:txBody>
    </xdr:sp>
    <xdr:clientData/>
  </xdr:oneCellAnchor>
  <xdr:oneCellAnchor>
    <xdr:from>
      <xdr:col>38</xdr:col>
      <xdr:colOff>101605</xdr:colOff>
      <xdr:row>26</xdr:row>
      <xdr:rowOff>16933</xdr:rowOff>
    </xdr:from>
    <xdr:ext cx="2226728" cy="1947334"/>
    <xdr:graphicFrame macro="">
      <xdr:nvGraphicFramePr>
        <xdr:cNvPr id="11" name="Chart 10">
          <a:extLst>
            <a:ext uri="{FF2B5EF4-FFF2-40B4-BE49-F238E27FC236}">
              <a16:creationId xmlns:a16="http://schemas.microsoft.com/office/drawing/2014/main" id="{D143BB5E-10A6-4D0B-B5A2-4DACA016A3B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oneCellAnchor>
  <xdr:twoCellAnchor editAs="oneCell">
    <xdr:from>
      <xdr:col>38</xdr:col>
      <xdr:colOff>194733</xdr:colOff>
      <xdr:row>12</xdr:row>
      <xdr:rowOff>25400</xdr:rowOff>
    </xdr:from>
    <xdr:to>
      <xdr:col>39</xdr:col>
      <xdr:colOff>762000</xdr:colOff>
      <xdr:row>14</xdr:row>
      <xdr:rowOff>1</xdr:rowOff>
    </xdr:to>
    <xdr:sp macro="" textlink="">
      <xdr:nvSpPr>
        <xdr:cNvPr id="12" name="TextBox 11">
          <a:extLst>
            <a:ext uri="{FF2B5EF4-FFF2-40B4-BE49-F238E27FC236}">
              <a16:creationId xmlns:a16="http://schemas.microsoft.com/office/drawing/2014/main" id="{36B201A1-A1C1-48C7-BD9A-5F4370FB7543}"/>
            </a:ext>
          </a:extLst>
        </xdr:cNvPr>
        <xdr:cNvSpPr txBox="1"/>
      </xdr:nvSpPr>
      <xdr:spPr>
        <a:xfrm>
          <a:off x="13868400" y="2446867"/>
          <a:ext cx="1964267" cy="34713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1">
              <a:solidFill>
                <a:sysClr val="windowText" lastClr="000000"/>
              </a:solidFill>
            </a:rPr>
            <a:t>Tracked (vs.</a:t>
          </a:r>
          <a:r>
            <a:rPr lang="en-IN" sz="1100" b="1" baseline="0">
              <a:solidFill>
                <a:sysClr val="windowText" lastClr="000000"/>
              </a:solidFill>
            </a:rPr>
            <a:t> Budget)</a:t>
          </a:r>
          <a:endParaRPr lang="en-IN" sz="1100" b="1">
            <a:solidFill>
              <a:sysClr val="windowText" lastClr="000000"/>
            </a:solidFill>
          </a:endParaRPr>
        </a:p>
      </xdr:txBody>
    </xdr:sp>
    <xdr:clientData/>
  </xdr:twoCellAnchor>
  <xdr:twoCellAnchor>
    <xdr:from>
      <xdr:col>38</xdr:col>
      <xdr:colOff>42334</xdr:colOff>
      <xdr:row>14</xdr:row>
      <xdr:rowOff>135467</xdr:rowOff>
    </xdr:from>
    <xdr:to>
      <xdr:col>43</xdr:col>
      <xdr:colOff>406400</xdr:colOff>
      <xdr:row>24</xdr:row>
      <xdr:rowOff>0</xdr:rowOff>
    </xdr:to>
    <xdr:graphicFrame macro="">
      <xdr:nvGraphicFramePr>
        <xdr:cNvPr id="13" name="Chart 12">
          <a:extLst>
            <a:ext uri="{FF2B5EF4-FFF2-40B4-BE49-F238E27FC236}">
              <a16:creationId xmlns:a16="http://schemas.microsoft.com/office/drawing/2014/main" id="{8800451C-4266-4117-A86C-A18799A4F70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mc:AlternateContent xmlns:mc="http://schemas.openxmlformats.org/markup-compatibility/2006">
    <mc:Choice xmlns:a14="http://schemas.microsoft.com/office/drawing/2010/main" Requires="a14">
      <xdr:twoCellAnchor editAs="oneCell">
        <xdr:from>
          <xdr:col>41</xdr:col>
          <xdr:colOff>937260</xdr:colOff>
          <xdr:row>12</xdr:row>
          <xdr:rowOff>22860</xdr:rowOff>
        </xdr:from>
        <xdr:to>
          <xdr:col>43</xdr:col>
          <xdr:colOff>60960</xdr:colOff>
          <xdr:row>13</xdr:row>
          <xdr:rowOff>60960</xdr:rowOff>
        </xdr:to>
        <xdr:sp macro="" textlink="">
          <xdr:nvSpPr>
            <xdr:cNvPr id="2064" name="Check Box 16" hidden="1">
              <a:extLst>
                <a:ext uri="{63B3BB69-23CF-44E3-9099-C40C66FF867C}">
                  <a14:compatExt spid="_x0000_s2064"/>
                </a:ext>
                <a:ext uri="{FF2B5EF4-FFF2-40B4-BE49-F238E27FC236}">
                  <a16:creationId xmlns:a16="http://schemas.microsoft.com/office/drawing/2014/main" id="{00000000-0008-0000-0300-000010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IN" sz="800" b="0" i="0" u="none" strike="noStrike" baseline="0">
                  <a:solidFill>
                    <a:srgbClr val="000000"/>
                  </a:solidFill>
                  <a:latin typeface="Segoe UI"/>
                  <a:cs typeface="Segoe UI"/>
                </a:rPr>
                <a:t>Income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41</xdr:col>
          <xdr:colOff>937260</xdr:colOff>
          <xdr:row>12</xdr:row>
          <xdr:rowOff>175260</xdr:rowOff>
        </xdr:from>
        <xdr:to>
          <xdr:col>43</xdr:col>
          <xdr:colOff>60960</xdr:colOff>
          <xdr:row>14</xdr:row>
          <xdr:rowOff>45720</xdr:rowOff>
        </xdr:to>
        <xdr:sp macro="" textlink="">
          <xdr:nvSpPr>
            <xdr:cNvPr id="2065" name="Check Box 17" hidden="1">
              <a:extLst>
                <a:ext uri="{63B3BB69-23CF-44E3-9099-C40C66FF867C}">
                  <a14:compatExt spid="_x0000_s2065"/>
                </a:ext>
                <a:ext uri="{FF2B5EF4-FFF2-40B4-BE49-F238E27FC236}">
                  <a16:creationId xmlns:a16="http://schemas.microsoft.com/office/drawing/2014/main" id="{00000000-0008-0000-0300-000011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IN" sz="800" b="0" i="0" u="none" strike="noStrike" baseline="0">
                  <a:solidFill>
                    <a:srgbClr val="000000"/>
                  </a:solidFill>
                  <a:latin typeface="Segoe UI"/>
                  <a:cs typeface="Segoe UI"/>
                </a:rPr>
                <a:t>Expenses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42</xdr:col>
          <xdr:colOff>281940</xdr:colOff>
          <xdr:row>12</xdr:row>
          <xdr:rowOff>30480</xdr:rowOff>
        </xdr:from>
        <xdr:to>
          <xdr:col>45</xdr:col>
          <xdr:colOff>76200</xdr:colOff>
          <xdr:row>13</xdr:row>
          <xdr:rowOff>76200</xdr:rowOff>
        </xdr:to>
        <xdr:sp macro="" textlink="">
          <xdr:nvSpPr>
            <xdr:cNvPr id="2066" name="Check Box 18" hidden="1">
              <a:extLst>
                <a:ext uri="{63B3BB69-23CF-44E3-9099-C40C66FF867C}">
                  <a14:compatExt spid="_x0000_s2066"/>
                </a:ext>
                <a:ext uri="{FF2B5EF4-FFF2-40B4-BE49-F238E27FC236}">
                  <a16:creationId xmlns:a16="http://schemas.microsoft.com/office/drawing/2014/main" id="{00000000-0008-0000-0300-000012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IN" sz="800" b="0" i="0" u="none" strike="noStrike" baseline="0">
                  <a:solidFill>
                    <a:srgbClr val="000000"/>
                  </a:solidFill>
                  <a:latin typeface="Segoe UI"/>
                  <a:cs typeface="Segoe UI"/>
                </a:rPr>
                <a:t>Savings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42</xdr:col>
          <xdr:colOff>281940</xdr:colOff>
          <xdr:row>13</xdr:row>
          <xdr:rowOff>0</xdr:rowOff>
        </xdr:from>
        <xdr:to>
          <xdr:col>45</xdr:col>
          <xdr:colOff>76200</xdr:colOff>
          <xdr:row>14</xdr:row>
          <xdr:rowOff>30480</xdr:rowOff>
        </xdr:to>
        <xdr:sp macro="" textlink="">
          <xdr:nvSpPr>
            <xdr:cNvPr id="2067" name="Check Box 19" hidden="1">
              <a:extLst>
                <a:ext uri="{63B3BB69-23CF-44E3-9099-C40C66FF867C}">
                  <a14:compatExt spid="_x0000_s2067"/>
                </a:ext>
                <a:ext uri="{FF2B5EF4-FFF2-40B4-BE49-F238E27FC236}">
                  <a16:creationId xmlns:a16="http://schemas.microsoft.com/office/drawing/2014/main" id="{00000000-0008-0000-0300-000013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IN" sz="800" b="0" i="0" u="none" strike="noStrike" baseline="0">
                  <a:solidFill>
                    <a:srgbClr val="000000"/>
                  </a:solidFill>
                  <a:latin typeface="Segoe UI"/>
                  <a:cs typeface="Segoe UI"/>
                </a:rPr>
                <a:t>Budget</a:t>
              </a:r>
            </a:p>
          </xdr:txBody>
        </xdr:sp>
        <xdr:clientData/>
      </xdr:twoCellAnchor>
    </mc:Choice>
    <mc:Fallback/>
  </mc:AlternateContent>
  <xdr:twoCellAnchor>
    <xdr:from>
      <xdr:col>41</xdr:col>
      <xdr:colOff>880534</xdr:colOff>
      <xdr:row>12</xdr:row>
      <xdr:rowOff>42333</xdr:rowOff>
    </xdr:from>
    <xdr:to>
      <xdr:col>43</xdr:col>
      <xdr:colOff>338666</xdr:colOff>
      <xdr:row>14</xdr:row>
      <xdr:rowOff>101600</xdr:rowOff>
    </xdr:to>
    <xdr:sp macro="" textlink="">
      <xdr:nvSpPr>
        <xdr:cNvPr id="15" name="Rectangle: Rounded Corners 14">
          <a:extLst>
            <a:ext uri="{FF2B5EF4-FFF2-40B4-BE49-F238E27FC236}">
              <a16:creationId xmlns:a16="http://schemas.microsoft.com/office/drawing/2014/main" id="{10E9A1D2-E6F7-D2A0-F706-9E11AF39BC83}"/>
            </a:ext>
          </a:extLst>
        </xdr:cNvPr>
        <xdr:cNvSpPr/>
      </xdr:nvSpPr>
      <xdr:spPr>
        <a:xfrm>
          <a:off x="17458267" y="2463800"/>
          <a:ext cx="1354666" cy="431800"/>
        </a:xfrm>
        <a:prstGeom prst="roundRect">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xdr:col>
      <xdr:colOff>237066</xdr:colOff>
      <xdr:row>4</xdr:row>
      <xdr:rowOff>16282</xdr:rowOff>
    </xdr:from>
    <xdr:to>
      <xdr:col>26</xdr:col>
      <xdr:colOff>99645</xdr:colOff>
      <xdr:row>8</xdr:row>
      <xdr:rowOff>138202</xdr:rowOff>
    </xdr:to>
    <xdr:grpSp>
      <xdr:nvGrpSpPr>
        <xdr:cNvPr id="24" name="Group 23">
          <a:extLst>
            <a:ext uri="{FF2B5EF4-FFF2-40B4-BE49-F238E27FC236}">
              <a16:creationId xmlns:a16="http://schemas.microsoft.com/office/drawing/2014/main" id="{627BF5F5-F458-0E91-02E3-3BBBBE582A60}"/>
            </a:ext>
          </a:extLst>
        </xdr:cNvPr>
        <xdr:cNvGrpSpPr/>
      </xdr:nvGrpSpPr>
      <xdr:grpSpPr>
        <a:xfrm>
          <a:off x="846666" y="761349"/>
          <a:ext cx="2766646" cy="866986"/>
          <a:chOff x="922867" y="872066"/>
          <a:chExt cx="2091266" cy="866986"/>
        </a:xfrm>
      </xdr:grpSpPr>
      <xdr:sp macro="" textlink="">
        <xdr:nvSpPr>
          <xdr:cNvPr id="17" name="Rectangle: Rounded Corners 16">
            <a:extLst>
              <a:ext uri="{FF2B5EF4-FFF2-40B4-BE49-F238E27FC236}">
                <a16:creationId xmlns:a16="http://schemas.microsoft.com/office/drawing/2014/main" id="{2676E790-1FEB-7D7F-FAEA-2A9979C262D9}"/>
              </a:ext>
            </a:extLst>
          </xdr:cNvPr>
          <xdr:cNvSpPr/>
        </xdr:nvSpPr>
        <xdr:spPr>
          <a:xfrm>
            <a:off x="922867" y="872066"/>
            <a:ext cx="2091266" cy="866986"/>
          </a:xfrm>
          <a:prstGeom prst="roundRect">
            <a:avLst>
              <a:gd name="adj" fmla="val 16667"/>
            </a:avLst>
          </a:prstGeom>
          <a:solidFill>
            <a:schemeClr val="bg1"/>
          </a:solidFill>
          <a:ln w="6350">
            <a:solidFill>
              <a:schemeClr val="bg1">
                <a:lumMod val="65000"/>
              </a:schemeClr>
            </a:solidFill>
          </a:ln>
          <a:effectLst>
            <a:outerShdw blurRad="787400" dist="76200" dir="5400000" sx="63000" sy="63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solidFill>
                <a:schemeClr val="tx1"/>
              </a:solidFill>
            </a:endParaRPr>
          </a:p>
        </xdr:txBody>
      </xdr:sp>
      <xdr:sp macro="" textlink="">
        <xdr:nvSpPr>
          <xdr:cNvPr id="21" name="TextBox 20">
            <a:extLst>
              <a:ext uri="{FF2B5EF4-FFF2-40B4-BE49-F238E27FC236}">
                <a16:creationId xmlns:a16="http://schemas.microsoft.com/office/drawing/2014/main" id="{101D74D1-0F38-C5F9-227D-E4F97D228668}"/>
              </a:ext>
            </a:extLst>
          </xdr:cNvPr>
          <xdr:cNvSpPr txBox="1"/>
        </xdr:nvSpPr>
        <xdr:spPr>
          <a:xfrm>
            <a:off x="1016001" y="973666"/>
            <a:ext cx="1515533" cy="355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000" b="1"/>
              <a:t>Selected Year</a:t>
            </a:r>
            <a:r>
              <a:rPr lang="en-IN" sz="1000" b="1" baseline="0"/>
              <a:t> &amp; Period</a:t>
            </a:r>
            <a:endParaRPr lang="en-IN" sz="1000" b="1"/>
          </a:p>
        </xdr:txBody>
      </xdr:sp>
      <xdr:sp macro="" textlink="Selected_year">
        <xdr:nvSpPr>
          <xdr:cNvPr id="22" name="Rectangle: Rounded Corners 21">
            <a:extLst>
              <a:ext uri="{FF2B5EF4-FFF2-40B4-BE49-F238E27FC236}">
                <a16:creationId xmlns:a16="http://schemas.microsoft.com/office/drawing/2014/main" id="{3BE3DB02-1A1A-1212-3EDB-5CBD4D071880}"/>
              </a:ext>
            </a:extLst>
          </xdr:cNvPr>
          <xdr:cNvSpPr/>
        </xdr:nvSpPr>
        <xdr:spPr>
          <a:xfrm>
            <a:off x="1049867" y="1303866"/>
            <a:ext cx="736600" cy="288000"/>
          </a:xfrm>
          <a:prstGeom prst="roundRect">
            <a:avLst>
              <a:gd name="adj" fmla="val 41667"/>
            </a:avLst>
          </a:prstGeom>
          <a:solidFill>
            <a:schemeClr val="bg1"/>
          </a:solidFill>
          <a:ln>
            <a:solidFill>
              <a:srgbClr val="00206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9D723F52-543C-4780-9BEC-C905D186CB2E}" type="TxLink">
              <a:rPr lang="en-US" sz="1000" b="1" i="0" u="none" strike="noStrike">
                <a:solidFill>
                  <a:srgbClr val="000000"/>
                </a:solidFill>
                <a:latin typeface="Calibri"/>
                <a:ea typeface="Calibri"/>
                <a:cs typeface="Calibri"/>
              </a:rPr>
              <a:pPr algn="ctr"/>
              <a:t>2024</a:t>
            </a:fld>
            <a:endParaRPr lang="en-IN" sz="1000" b="1"/>
          </a:p>
        </xdr:txBody>
      </xdr:sp>
      <xdr:sp macro="" textlink="selected_period_display">
        <xdr:nvSpPr>
          <xdr:cNvPr id="23" name="Rectangle: Rounded Corners 22">
            <a:extLst>
              <a:ext uri="{FF2B5EF4-FFF2-40B4-BE49-F238E27FC236}">
                <a16:creationId xmlns:a16="http://schemas.microsoft.com/office/drawing/2014/main" id="{CD65B9C2-C41D-4060-9FC8-6AA59C481449}"/>
              </a:ext>
            </a:extLst>
          </xdr:cNvPr>
          <xdr:cNvSpPr/>
        </xdr:nvSpPr>
        <xdr:spPr>
          <a:xfrm>
            <a:off x="1862667" y="1303866"/>
            <a:ext cx="1044000" cy="288000"/>
          </a:xfrm>
          <a:prstGeom prst="roundRect">
            <a:avLst>
              <a:gd name="adj" fmla="val 41667"/>
            </a:avLst>
          </a:prstGeom>
          <a:solidFill>
            <a:schemeClr val="bg1"/>
          </a:solidFill>
          <a:ln>
            <a:solidFill>
              <a:srgbClr val="00206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C85756D3-E6EC-4A11-B2E9-F39B8BFEC79E}" type="TxLink">
              <a:rPr lang="en-US" sz="1000" b="1" i="0" u="none" strike="noStrike">
                <a:solidFill>
                  <a:srgbClr val="000000"/>
                </a:solidFill>
                <a:latin typeface="Calibri"/>
                <a:ea typeface="Calibri"/>
                <a:cs typeface="Calibri"/>
              </a:rPr>
              <a:pPr algn="ctr"/>
              <a:t>March</a:t>
            </a:fld>
            <a:endParaRPr lang="en-IN" sz="800" b="1"/>
          </a:p>
        </xdr:txBody>
      </xdr:sp>
    </xdr:grpSp>
    <xdr:clientData/>
  </xdr:twoCellAnchor>
  <xdr:twoCellAnchor>
    <xdr:from>
      <xdr:col>26</xdr:col>
      <xdr:colOff>377540</xdr:colOff>
      <xdr:row>4</xdr:row>
      <xdr:rowOff>16282</xdr:rowOff>
    </xdr:from>
    <xdr:to>
      <xdr:col>28</xdr:col>
      <xdr:colOff>351693</xdr:colOff>
      <xdr:row>8</xdr:row>
      <xdr:rowOff>137029</xdr:rowOff>
    </xdr:to>
    <xdr:grpSp>
      <xdr:nvGrpSpPr>
        <xdr:cNvPr id="32" name="Group 31">
          <a:extLst>
            <a:ext uri="{FF2B5EF4-FFF2-40B4-BE49-F238E27FC236}">
              <a16:creationId xmlns:a16="http://schemas.microsoft.com/office/drawing/2014/main" id="{14879CB7-7319-0DF4-ACD0-5051AB19B2D8}"/>
            </a:ext>
          </a:extLst>
        </xdr:cNvPr>
        <xdr:cNvGrpSpPr/>
      </xdr:nvGrpSpPr>
      <xdr:grpSpPr>
        <a:xfrm>
          <a:off x="3891207" y="761349"/>
          <a:ext cx="1167953" cy="865813"/>
          <a:chOff x="3340464" y="765386"/>
          <a:chExt cx="1264919" cy="853440"/>
        </a:xfrm>
      </xdr:grpSpPr>
      <xdr:sp macro="" textlink="">
        <xdr:nvSpPr>
          <xdr:cNvPr id="26" name="Rectangle: Rounded Corners 25">
            <a:extLst>
              <a:ext uri="{FF2B5EF4-FFF2-40B4-BE49-F238E27FC236}">
                <a16:creationId xmlns:a16="http://schemas.microsoft.com/office/drawing/2014/main" id="{AAD0DB53-372F-3FFE-5A16-3083A1B9073E}"/>
              </a:ext>
            </a:extLst>
          </xdr:cNvPr>
          <xdr:cNvSpPr/>
        </xdr:nvSpPr>
        <xdr:spPr>
          <a:xfrm>
            <a:off x="3340464" y="765386"/>
            <a:ext cx="1264919" cy="853440"/>
          </a:xfrm>
          <a:prstGeom prst="roundRect">
            <a:avLst>
              <a:gd name="adj" fmla="val 16667"/>
            </a:avLst>
          </a:prstGeom>
          <a:solidFill>
            <a:schemeClr val="bg1"/>
          </a:solidFill>
          <a:ln w="6350">
            <a:solidFill>
              <a:schemeClr val="bg1">
                <a:lumMod val="65000"/>
              </a:schemeClr>
            </a:solidFill>
          </a:ln>
          <a:effectLst>
            <a:outerShdw blurRad="787400" dist="76200" dir="5400000" sx="63000" sy="63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solidFill>
                <a:schemeClr val="tx1"/>
              </a:solidFill>
            </a:endParaRPr>
          </a:p>
        </xdr:txBody>
      </xdr:sp>
      <xdr:graphicFrame macro="">
        <xdr:nvGraphicFramePr>
          <xdr:cNvPr id="30" name="Chart 29">
            <a:extLst>
              <a:ext uri="{FF2B5EF4-FFF2-40B4-BE49-F238E27FC236}">
                <a16:creationId xmlns:a16="http://schemas.microsoft.com/office/drawing/2014/main" id="{397AD8DC-2406-469B-8019-1C125850F1A4}"/>
              </a:ext>
            </a:extLst>
          </xdr:cNvPr>
          <xdr:cNvGraphicFramePr>
            <a:graphicFrameLocks/>
          </xdr:cNvGraphicFramePr>
        </xdr:nvGraphicFramePr>
        <xdr:xfrm>
          <a:off x="3491772" y="1131146"/>
          <a:ext cx="922506" cy="332334"/>
        </xdr:xfrm>
        <a:graphic>
          <a:graphicData uri="http://schemas.openxmlformats.org/drawingml/2006/chart">
            <c:chart xmlns:c="http://schemas.openxmlformats.org/drawingml/2006/chart" xmlns:r="http://schemas.openxmlformats.org/officeDocument/2006/relationships" r:id="rId5"/>
          </a:graphicData>
        </a:graphic>
      </xdr:graphicFrame>
      <xdr:grpSp>
        <xdr:nvGrpSpPr>
          <xdr:cNvPr id="27" name="Group 26">
            <a:extLst>
              <a:ext uri="{FF2B5EF4-FFF2-40B4-BE49-F238E27FC236}">
                <a16:creationId xmlns:a16="http://schemas.microsoft.com/office/drawing/2014/main" id="{67244B87-F9AC-05DB-1B39-8673959886E9}"/>
              </a:ext>
            </a:extLst>
          </xdr:cNvPr>
          <xdr:cNvGrpSpPr/>
        </xdr:nvGrpSpPr>
        <xdr:grpSpPr>
          <a:xfrm>
            <a:off x="3386543" y="885854"/>
            <a:ext cx="1186926" cy="536303"/>
            <a:chOff x="663164" y="880586"/>
            <a:chExt cx="1180157" cy="537688"/>
          </a:xfrm>
        </xdr:grpSpPr>
        <xdr:sp macro="" textlink="">
          <xdr:nvSpPr>
            <xdr:cNvPr id="28" name="TextBox 27">
              <a:extLst>
                <a:ext uri="{FF2B5EF4-FFF2-40B4-BE49-F238E27FC236}">
                  <a16:creationId xmlns:a16="http://schemas.microsoft.com/office/drawing/2014/main" id="{47DE9A88-AA22-D625-64D9-4A226B430BC0}"/>
                </a:ext>
              </a:extLst>
            </xdr:cNvPr>
            <xdr:cNvSpPr txBox="1"/>
          </xdr:nvSpPr>
          <xdr:spPr>
            <a:xfrm>
              <a:off x="663164" y="880586"/>
              <a:ext cx="1180157"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nchorCtr="1"/>
            <a:lstStyle/>
            <a:p>
              <a:r>
                <a:rPr lang="en-IN" sz="1000" b="1">
                  <a:solidFill>
                    <a:schemeClr val="dk1"/>
                  </a:solidFill>
                </a:rPr>
                <a:t>Period Compl.</a:t>
              </a:r>
            </a:p>
          </xdr:txBody>
        </xdr:sp>
        <xdr:sp macro="" textlink="Calculations!E25">
          <xdr:nvSpPr>
            <xdr:cNvPr id="29" name="TextBox 28">
              <a:extLst>
                <a:ext uri="{FF2B5EF4-FFF2-40B4-BE49-F238E27FC236}">
                  <a16:creationId xmlns:a16="http://schemas.microsoft.com/office/drawing/2014/main" id="{8BF209EC-09AD-0CA9-4F12-E1703477A139}"/>
                </a:ext>
              </a:extLst>
            </xdr:cNvPr>
            <xdr:cNvSpPr txBox="1"/>
          </xdr:nvSpPr>
          <xdr:spPr>
            <a:xfrm>
              <a:off x="701887" y="1151574"/>
              <a:ext cx="991994"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nchorCtr="1"/>
            <a:lstStyle/>
            <a:p>
              <a:fld id="{A4ECA166-0DA3-40BE-8437-020030BF6588}" type="TxLink">
                <a:rPr lang="en-US" sz="1100" b="1" i="0" u="none" strike="noStrike">
                  <a:solidFill>
                    <a:srgbClr val="000000"/>
                  </a:solidFill>
                  <a:latin typeface="Calibri"/>
                  <a:ea typeface="Calibri"/>
                  <a:cs typeface="Calibri"/>
                </a:rPr>
                <a:pPr/>
                <a:t>100.00%</a:t>
              </a:fld>
              <a:endParaRPr lang="en-IN" sz="1200" b="1">
                <a:solidFill>
                  <a:schemeClr val="dk1"/>
                </a:solidFill>
              </a:endParaRPr>
            </a:p>
          </xdr:txBody>
        </xdr:sp>
      </xdr:grpSp>
    </xdr:grpSp>
    <xdr:clientData/>
  </xdr:twoCellAnchor>
  <xdr:twoCellAnchor editAs="absolute">
    <xdr:from>
      <xdr:col>28</xdr:col>
      <xdr:colOff>603742</xdr:colOff>
      <xdr:row>4</xdr:row>
      <xdr:rowOff>16282</xdr:rowOff>
    </xdr:from>
    <xdr:to>
      <xdr:col>31</xdr:col>
      <xdr:colOff>855785</xdr:colOff>
      <xdr:row>8</xdr:row>
      <xdr:rowOff>164904</xdr:rowOff>
    </xdr:to>
    <xdr:grpSp>
      <xdr:nvGrpSpPr>
        <xdr:cNvPr id="33" name="Group 32">
          <a:extLst>
            <a:ext uri="{FF2B5EF4-FFF2-40B4-BE49-F238E27FC236}">
              <a16:creationId xmlns:a16="http://schemas.microsoft.com/office/drawing/2014/main" id="{83DBD2DC-7D9C-4DB4-ACEE-2CE5AAD0A521}"/>
            </a:ext>
          </a:extLst>
        </xdr:cNvPr>
        <xdr:cNvGrpSpPr/>
      </xdr:nvGrpSpPr>
      <xdr:grpSpPr>
        <a:xfrm>
          <a:off x="5311209" y="761349"/>
          <a:ext cx="2952909" cy="893688"/>
          <a:chOff x="5890260" y="716280"/>
          <a:chExt cx="2957261" cy="853440"/>
        </a:xfrm>
      </xdr:grpSpPr>
      <xdr:sp macro="" textlink="">
        <xdr:nvSpPr>
          <xdr:cNvPr id="34" name="Rectangle: Rounded Corners 33">
            <a:extLst>
              <a:ext uri="{FF2B5EF4-FFF2-40B4-BE49-F238E27FC236}">
                <a16:creationId xmlns:a16="http://schemas.microsoft.com/office/drawing/2014/main" id="{C6E630BD-8692-94A0-DDA7-DF50D1540817}"/>
              </a:ext>
            </a:extLst>
          </xdr:cNvPr>
          <xdr:cNvSpPr/>
        </xdr:nvSpPr>
        <xdr:spPr>
          <a:xfrm>
            <a:off x="5966460" y="716280"/>
            <a:ext cx="2872740" cy="853440"/>
          </a:xfrm>
          <a:prstGeom prst="roundRect">
            <a:avLst>
              <a:gd name="adj" fmla="val 16667"/>
            </a:avLst>
          </a:prstGeom>
          <a:solidFill>
            <a:schemeClr val="bg1"/>
          </a:solidFill>
          <a:ln w="6350">
            <a:solidFill>
              <a:schemeClr val="bg1">
                <a:lumMod val="65000"/>
              </a:schemeClr>
            </a:solidFill>
          </a:ln>
          <a:effectLst>
            <a:outerShdw blurRad="787400" dist="76200" dir="5400000" sx="63000" sy="63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solidFill>
                <a:schemeClr val="tx1"/>
              </a:solidFill>
            </a:endParaRPr>
          </a:p>
        </xdr:txBody>
      </xdr:sp>
      <xdr:sp macro="" textlink="">
        <xdr:nvSpPr>
          <xdr:cNvPr id="35" name="TextBox 34">
            <a:extLst>
              <a:ext uri="{FF2B5EF4-FFF2-40B4-BE49-F238E27FC236}">
                <a16:creationId xmlns:a16="http://schemas.microsoft.com/office/drawing/2014/main" id="{6854251B-1DE8-5208-0061-9458BD8A9DC3}"/>
              </a:ext>
            </a:extLst>
          </xdr:cNvPr>
          <xdr:cNvSpPr txBox="1"/>
        </xdr:nvSpPr>
        <xdr:spPr>
          <a:xfrm>
            <a:off x="5890260" y="792480"/>
            <a:ext cx="175260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nchorCtr="1"/>
          <a:lstStyle/>
          <a:p>
            <a:r>
              <a:rPr lang="en-IN" sz="1100" b="1">
                <a:solidFill>
                  <a:schemeClr val="dk1"/>
                </a:solidFill>
              </a:rPr>
              <a:t>Period Tracking Balance</a:t>
            </a:r>
          </a:p>
        </xdr:txBody>
      </xdr:sp>
      <xdr:sp macro="" textlink="Calculations!E26">
        <xdr:nvSpPr>
          <xdr:cNvPr id="36" name="TextBox 35">
            <a:extLst>
              <a:ext uri="{FF2B5EF4-FFF2-40B4-BE49-F238E27FC236}">
                <a16:creationId xmlns:a16="http://schemas.microsoft.com/office/drawing/2014/main" id="{B2959074-52AC-B1B6-CFC8-E936DB764E52}"/>
              </a:ext>
            </a:extLst>
          </xdr:cNvPr>
          <xdr:cNvSpPr txBox="1"/>
        </xdr:nvSpPr>
        <xdr:spPr>
          <a:xfrm>
            <a:off x="5995876" y="1072571"/>
            <a:ext cx="815593" cy="2920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nchorCtr="1"/>
          <a:lstStyle/>
          <a:p>
            <a:fld id="{E18759C8-0A97-41C8-8216-3243724745D8}" type="TxLink">
              <a:rPr lang="en-US" sz="1200" b="1" i="0" u="none" strike="noStrike">
                <a:solidFill>
                  <a:srgbClr val="000000"/>
                </a:solidFill>
                <a:latin typeface="Calibri"/>
                <a:ea typeface="Calibri"/>
                <a:cs typeface="Calibri"/>
              </a:rPr>
              <a:pPr/>
              <a:t> 3,750 </a:t>
            </a:fld>
            <a:endParaRPr lang="en-IN" sz="1800" b="1">
              <a:solidFill>
                <a:schemeClr val="dk1"/>
              </a:solidFill>
            </a:endParaRPr>
          </a:p>
        </xdr:txBody>
      </xdr:sp>
      <xdr:sp macro="" textlink="Calculations!E27">
        <xdr:nvSpPr>
          <xdr:cNvPr id="37" name="TextBox 36">
            <a:extLst>
              <a:ext uri="{FF2B5EF4-FFF2-40B4-BE49-F238E27FC236}">
                <a16:creationId xmlns:a16="http://schemas.microsoft.com/office/drawing/2014/main" id="{C7937D5B-E716-CE2F-DACD-FC0AA4DD5FC3}"/>
              </a:ext>
            </a:extLst>
          </xdr:cNvPr>
          <xdr:cNvSpPr txBox="1"/>
        </xdr:nvSpPr>
        <xdr:spPr>
          <a:xfrm>
            <a:off x="6779220" y="1082040"/>
            <a:ext cx="2068301" cy="2438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B33AE90C-E01D-44A1-A9E3-1790B21721BC}" type="TxLink">
              <a:rPr lang="en-US" sz="900" b="0" i="0" u="none" strike="noStrike">
                <a:solidFill>
                  <a:srgbClr val="000000"/>
                </a:solidFill>
                <a:latin typeface="Calibri"/>
                <a:ea typeface="Calibri"/>
                <a:cs typeface="Calibri"/>
              </a:rPr>
              <a:pPr/>
              <a:t>Of tracked income left to be allocated</a:t>
            </a:fld>
            <a:endParaRPr lang="en-US" sz="100" b="0"/>
          </a:p>
        </xdr:txBody>
      </xdr:sp>
    </xdr:grpSp>
    <xdr:clientData/>
  </xdr:twoCellAnchor>
  <xdr:twoCellAnchor>
    <xdr:from>
      <xdr:col>31</xdr:col>
      <xdr:colOff>1201539</xdr:colOff>
      <xdr:row>4</xdr:row>
      <xdr:rowOff>16282</xdr:rowOff>
    </xdr:from>
    <xdr:to>
      <xdr:col>35</xdr:col>
      <xdr:colOff>29308</xdr:colOff>
      <xdr:row>8</xdr:row>
      <xdr:rowOff>156437</xdr:rowOff>
    </xdr:to>
    <xdr:grpSp>
      <xdr:nvGrpSpPr>
        <xdr:cNvPr id="44" name="Group 43">
          <a:extLst>
            <a:ext uri="{FF2B5EF4-FFF2-40B4-BE49-F238E27FC236}">
              <a16:creationId xmlns:a16="http://schemas.microsoft.com/office/drawing/2014/main" id="{623C7DE9-2CDE-458C-16C1-F2F7E692F9A0}"/>
            </a:ext>
          </a:extLst>
        </xdr:cNvPr>
        <xdr:cNvGrpSpPr/>
      </xdr:nvGrpSpPr>
      <xdr:grpSpPr>
        <a:xfrm>
          <a:off x="8609872" y="761349"/>
          <a:ext cx="3010303" cy="885221"/>
          <a:chOff x="8592940" y="754836"/>
          <a:chExt cx="3001184" cy="866986"/>
        </a:xfrm>
      </xdr:grpSpPr>
      <xdr:sp macro="" textlink="">
        <xdr:nvSpPr>
          <xdr:cNvPr id="39" name="Rectangle: Rounded Corners 38">
            <a:extLst>
              <a:ext uri="{FF2B5EF4-FFF2-40B4-BE49-F238E27FC236}">
                <a16:creationId xmlns:a16="http://schemas.microsoft.com/office/drawing/2014/main" id="{83601944-95D6-E5BB-43D1-D0FAE4F41BE1}"/>
              </a:ext>
            </a:extLst>
          </xdr:cNvPr>
          <xdr:cNvSpPr/>
        </xdr:nvSpPr>
        <xdr:spPr>
          <a:xfrm>
            <a:off x="8592940" y="754836"/>
            <a:ext cx="2869779" cy="866986"/>
          </a:xfrm>
          <a:prstGeom prst="roundRect">
            <a:avLst>
              <a:gd name="adj" fmla="val 16667"/>
            </a:avLst>
          </a:prstGeom>
          <a:solidFill>
            <a:schemeClr val="bg1"/>
          </a:solidFill>
          <a:ln w="6350">
            <a:solidFill>
              <a:schemeClr val="bg1">
                <a:lumMod val="65000"/>
              </a:schemeClr>
            </a:solidFill>
          </a:ln>
          <a:effectLst>
            <a:outerShdw blurRad="787400" dist="76200" dir="5400000" sx="63000" sy="63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solidFill>
                <a:schemeClr val="tx1"/>
              </a:solidFill>
            </a:endParaRPr>
          </a:p>
        </xdr:txBody>
      </xdr:sp>
      <xdr:sp macro="" textlink="">
        <xdr:nvSpPr>
          <xdr:cNvPr id="40" name="TextBox 39">
            <a:extLst>
              <a:ext uri="{FF2B5EF4-FFF2-40B4-BE49-F238E27FC236}">
                <a16:creationId xmlns:a16="http://schemas.microsoft.com/office/drawing/2014/main" id="{74A53FD1-2AA6-948E-8639-77932A9F1713}"/>
              </a:ext>
            </a:extLst>
          </xdr:cNvPr>
          <xdr:cNvSpPr txBox="1"/>
        </xdr:nvSpPr>
        <xdr:spPr>
          <a:xfrm>
            <a:off x="8616461" y="832245"/>
            <a:ext cx="1651151" cy="27093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nchorCtr="1"/>
          <a:lstStyle/>
          <a:p>
            <a:r>
              <a:rPr lang="en-IN" sz="1100" b="1">
                <a:solidFill>
                  <a:schemeClr val="dk1"/>
                </a:solidFill>
              </a:rPr>
              <a:t>Period Savings Rate</a:t>
            </a:r>
          </a:p>
        </xdr:txBody>
      </xdr:sp>
      <xdr:sp macro="" textlink="Calculations!E28">
        <xdr:nvSpPr>
          <xdr:cNvPr id="41" name="TextBox 40">
            <a:extLst>
              <a:ext uri="{FF2B5EF4-FFF2-40B4-BE49-F238E27FC236}">
                <a16:creationId xmlns:a16="http://schemas.microsoft.com/office/drawing/2014/main" id="{181DBEBB-BB5E-C418-AA28-86B93B44B5EC}"/>
              </a:ext>
            </a:extLst>
          </xdr:cNvPr>
          <xdr:cNvSpPr txBox="1"/>
        </xdr:nvSpPr>
        <xdr:spPr>
          <a:xfrm>
            <a:off x="9747737" y="1128505"/>
            <a:ext cx="908539" cy="29669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nchorCtr="1"/>
          <a:lstStyle/>
          <a:p>
            <a:pPr algn="l"/>
            <a:fld id="{64229D6D-9CB6-4C15-B0B5-9C02162A6AD7}" type="TxLink">
              <a:rPr lang="en-US" sz="1200" b="1" i="0" u="none" strike="noStrike">
                <a:solidFill>
                  <a:schemeClr val="accent5">
                    <a:lumMod val="75000"/>
                  </a:schemeClr>
                </a:solidFill>
                <a:latin typeface="Calibri"/>
                <a:ea typeface="Calibri"/>
                <a:cs typeface="Calibri"/>
              </a:rPr>
              <a:pPr algn="l"/>
              <a:t>30.12%</a:t>
            </a:fld>
            <a:endParaRPr lang="en-IN" sz="1400" b="1">
              <a:solidFill>
                <a:schemeClr val="accent5">
                  <a:lumMod val="75000"/>
                </a:schemeClr>
              </a:solidFill>
            </a:endParaRPr>
          </a:p>
        </xdr:txBody>
      </xdr:sp>
      <xdr:sp macro="" textlink="Calculations!E27">
        <xdr:nvSpPr>
          <xdr:cNvPr id="42" name="TextBox 41">
            <a:extLst>
              <a:ext uri="{FF2B5EF4-FFF2-40B4-BE49-F238E27FC236}">
                <a16:creationId xmlns:a16="http://schemas.microsoft.com/office/drawing/2014/main" id="{5134EB79-189E-5D57-9566-05BA233DF40A}"/>
              </a:ext>
            </a:extLst>
          </xdr:cNvPr>
          <xdr:cNvSpPr txBox="1"/>
        </xdr:nvSpPr>
        <xdr:spPr>
          <a:xfrm>
            <a:off x="8824572" y="1128505"/>
            <a:ext cx="1069706" cy="24771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1" i="0" u="none" strike="noStrike">
                <a:solidFill>
                  <a:schemeClr val="bg1">
                    <a:lumMod val="65000"/>
                  </a:schemeClr>
                </a:solidFill>
                <a:latin typeface="Calibri"/>
                <a:ea typeface="Calibri"/>
                <a:cs typeface="Calibri"/>
              </a:rPr>
              <a:t>You are saving:</a:t>
            </a:r>
            <a:endParaRPr lang="en-US" sz="200" b="1">
              <a:solidFill>
                <a:schemeClr val="bg1">
                  <a:lumMod val="65000"/>
                </a:schemeClr>
              </a:solidFill>
            </a:endParaRPr>
          </a:p>
        </xdr:txBody>
      </xdr:sp>
      <xdr:sp macro="" textlink="Calculations!E27">
        <xdr:nvSpPr>
          <xdr:cNvPr id="43" name="TextBox 42">
            <a:extLst>
              <a:ext uri="{FF2B5EF4-FFF2-40B4-BE49-F238E27FC236}">
                <a16:creationId xmlns:a16="http://schemas.microsoft.com/office/drawing/2014/main" id="{59E44826-16A8-4FAA-9CD2-AA2BB9B51FD7}"/>
              </a:ext>
            </a:extLst>
          </xdr:cNvPr>
          <xdr:cNvSpPr txBox="1"/>
        </xdr:nvSpPr>
        <xdr:spPr>
          <a:xfrm>
            <a:off x="10524418" y="1128505"/>
            <a:ext cx="1069706" cy="24771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1">
                <a:solidFill>
                  <a:schemeClr val="bg1">
                    <a:lumMod val="65000"/>
                  </a:schemeClr>
                </a:solidFill>
              </a:rPr>
              <a:t>of</a:t>
            </a:r>
            <a:r>
              <a:rPr lang="en-US" sz="1000" b="1" baseline="0">
                <a:solidFill>
                  <a:schemeClr val="bg1">
                    <a:lumMod val="65000"/>
                  </a:schemeClr>
                </a:solidFill>
              </a:rPr>
              <a:t> your income</a:t>
            </a:r>
            <a:endParaRPr lang="en-US" sz="1000" b="1">
              <a:solidFill>
                <a:schemeClr val="bg1">
                  <a:lumMod val="65000"/>
                </a:schemeClr>
              </a:solidFill>
            </a:endParaRPr>
          </a:p>
        </xdr:txBody>
      </xdr:sp>
    </xdr:grpSp>
    <xdr:clientData/>
  </xdr:twoCellAnchor>
</xdr:wsDr>
</file>

<file path=xl/persons/person.xml><?xml version="1.0" encoding="utf-8"?>
<personList xmlns="http://schemas.microsoft.com/office/spreadsheetml/2018/threadedcomments" xmlns:x="http://schemas.openxmlformats.org/spreadsheetml/2006/mai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6D9F318-8EE2-40CE-9D15-ED7DD14404DD}" name="Income" displayName="Income" ref="C9:C13" totalsRowShown="0" headerRowDxfId="98" dataDxfId="97">
  <autoFilter ref="C9:C13" xr:uid="{16D9F318-8EE2-40CE-9D15-ED7DD14404DD}">
    <filterColumn colId="0" hiddenButton="1"/>
  </autoFilter>
  <tableColumns count="1">
    <tableColumn id="1" xr3:uid="{E79664FD-B666-4C67-8461-9182AF67EC20}" name="Income" dataDxfId="96"/>
  </tableColumns>
  <tableStyleInfo name="Table Style 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8F58537-3276-40BA-A50E-45F90D201501}" name="expenses" displayName="expenses" ref="C20:C28" totalsRowShown="0" headerRowDxfId="95" dataDxfId="94">
  <autoFilter ref="C20:C28" xr:uid="{08F58537-3276-40BA-A50E-45F90D201501}">
    <filterColumn colId="0" hiddenButton="1"/>
  </autoFilter>
  <tableColumns count="1">
    <tableColumn id="1" xr3:uid="{4A7BAC28-A262-44E5-9E5F-17C18BB9F7F9}" name="Expenses" dataDxfId="93"/>
  </tableColumns>
  <tableStyleInfo name="Expenses Tbale"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7AE2DD62-9AFD-493A-825F-D83A6452A669}" name="Savings" displayName="Savings" ref="C32:C35" totalsRowShown="0" headerRowDxfId="92" dataDxfId="91">
  <autoFilter ref="C32:C35" xr:uid="{7AE2DD62-9AFD-493A-825F-D83A6452A669}">
    <filterColumn colId="0" hiddenButton="1"/>
  </autoFilter>
  <tableColumns count="1">
    <tableColumn id="1" xr3:uid="{02E4B0FF-377D-47C6-894D-C0B3EA9A1C5A}" name="Savings" dataDxfId="90"/>
  </tableColumns>
  <tableStyleInfo name="Savings Table"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F50AEE52-880F-4C15-9EB2-8979F97B4049}" name="Tracking" displayName="Tracking" ref="B11:H62" totalsRowShown="0" headerRowDxfId="89" dataDxfId="88">
  <autoFilter ref="B11:H62" xr:uid="{F50AEE52-880F-4C15-9EB2-8979F97B4049}"/>
  <tableColumns count="7">
    <tableColumn id="1" xr3:uid="{3D7B90D9-0575-436C-94A7-0BF98D68F66E}" name="Date" dataDxfId="87" totalsRowDxfId="86"/>
    <tableColumn id="2" xr3:uid="{2C029A63-776C-48AA-ACDD-C56E41F396C2}" name="Type" dataDxfId="85" totalsRowDxfId="84"/>
    <tableColumn id="3" xr3:uid="{FE8F4141-FE5E-4BDA-8568-AAB33AB037F0}" name="Category" dataDxfId="83" totalsRowDxfId="82"/>
    <tableColumn id="4" xr3:uid="{418125E2-8212-4E07-A698-E72522EE81BB}" name="Amount" dataDxfId="81" totalsRowDxfId="80" dataCellStyle="Comma"/>
    <tableColumn id="5" xr3:uid="{5500100A-54D0-419B-8FB1-4EA6B61B1236}" name="Details" dataDxfId="79" totalsRowDxfId="78"/>
    <tableColumn id="6" xr3:uid="{F7D3A8D6-E60C-4DC4-BC0C-6722A1437FB5}" name="Balance" dataDxfId="77" totalsRowDxfId="76">
      <calculatedColumnFormula array="1">SUMPRODUCT(Tracking[Amount], --(Tracking[Date]&lt;=Tracking[[#This Row],[Date]]), (Tracking[Type]&lt;&gt;"Income") * (-1) + (Tracking[Type]="Income"))</calculatedColumnFormula>
    </tableColumn>
    <tableColumn id="7" xr3:uid="{A3EEC56D-94B4-44C8-A06A-A9106C4923E4}" name="Effective Date" dataDxfId="75" totalsRowDxfId="74">
      <calculatedColumnFormula>IF(AND(Tracking[[#This Row],[Type]]="Income", shift_late_income_status="Active", DAY(Tracking[[#This Row],[Date]])&gt;=shift_late_income_starting_day), DATE(YEAR(Tracking[[#This Row],[Date]]), MONTH(Tracking[[#This Row],[Date]])+1, 1), Tracking[[#This Row],[Date]])</calculatedColumnFormula>
    </tableColumn>
  </tableColumns>
  <tableStyleInfo name="Budget Tracking"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438" row="6">
    <wetp:webextensionref xmlns:r="http://schemas.openxmlformats.org/officeDocument/2006/relationships" r:id="rId1"/>
  </wetp:taskpane>
</wetp:taskpanes>
</file>

<file path=xl/webextensions/webextension1.xml><?xml version="1.0" encoding="utf-8"?>
<we:webextension xmlns:we="http://schemas.microsoft.com/office/webextensions/webextension/2010/11" id="{3E94F25B-C005-422C-B616-31E267016BDF}">
  <we:reference id="wa200005502" version="1.0.0.12" store="en-US" storeType="OMEX"/>
  <we:alternateReferences>
    <we:reference id="wa200005502" version="1.0.0.12" store="wa200005502" storeType="OMEX"/>
  </we:alternateReferences>
  <we:properties>
    <we:property name="docId" value="&quot;diFGJwSf3EztVajciGUeV&quot;"/>
  </we:properties>
  <we:bindings/>
  <we:snapshot xmlns:r="http://schemas.openxmlformats.org/officeDocument/2006/relationships"/>
  <we:extLst>
    <a:ext xmlns:a="http://schemas.openxmlformats.org/drawingml/2006/main" uri="{D87F86FE-615C-45B5-9D79-34F1136793EB}">
      <we:containsCustomFunctions/>
    </a:ext>
    <a:ext xmlns:a="http://schemas.openxmlformats.org/drawingml/2006/main" uri="{7C84B067-C214-45C3-A712-C9D94CD141B2}">
      <we:customFunctionIdList>
        <we:customFunctionIds>_xldudf_GPT</we:customFunctionIds>
        <we:customFunctionIds>_xldudf_GPT_LIST</we:customFunctionIds>
        <we:customFunctionIds>_xldudf_GPT_HLIST</we:customFunctionIds>
        <we:customFunctionIds>_xldudf_GPT_CLASSIFY</we:customFunctionIds>
        <we:customFunctionIds>_xldudf_GPT_TRANSLATE</we:customFunctionIds>
        <we:customFunctionIds>_xldudf_GPT_EXTRACT</we:customFunctionIds>
        <we:customFunctionIds>_xldudf_GPT_TAG</we:customFunctionIds>
        <we:customFunctionIds>_xldudf_GPT_CONVERT</we:customFunctionIds>
        <we:customFunctionIds>_xldudf_GPT_FORMAT</we:customFunctionIds>
        <we:customFunctionIds>_xldudf_GPT_SUMMARIZE</we:customFunctionIds>
        <we:customFunctionIds>_xldudf_GPT_TABLE</we:customFunctionIds>
        <we:customFunctionIds>_xldudf_GPT_FILL</we:customFunctionIds>
        <we:customFunctionIds>_xldudf_GPT_SPLIT</we:customFunctionIds>
        <we:customFunctionIds>_xldudf_GPT_HSPLIT</we:customFunctionIds>
        <we:customFunctionIds>_xldudf_GPT_EDIT</we:customFunctionIds>
        <we:customFunctionIds>_xldudf_GPT_MATCH</we:customFunctionIds>
        <we:customFunctionIds>_xldudf_GPT_VISION</we:customFunctionIds>
        <we:customFunctionIds>_xldudf_GPT_WEB</we:customFunctionIds>
      </we:customFunctionIdList>
    </a:ext>
  </we:extLst>
</we:webextension>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drawing" Target="../drawings/drawing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1.vml"/><Relationship Id="rId7" Type="http://schemas.openxmlformats.org/officeDocument/2006/relationships/ctrlProp" Target="../ctrlProps/ctrlProp4.xml"/><Relationship Id="rId2" Type="http://schemas.openxmlformats.org/officeDocument/2006/relationships/drawing" Target="../drawings/drawing3.xml"/><Relationship Id="rId1" Type="http://schemas.openxmlformats.org/officeDocument/2006/relationships/printerSettings" Target="../printerSettings/printerSettings1.bin"/><Relationship Id="rId6" Type="http://schemas.openxmlformats.org/officeDocument/2006/relationships/ctrlProp" Target="../ctrlProps/ctrlProp3.xml"/><Relationship Id="rId5" Type="http://schemas.openxmlformats.org/officeDocument/2006/relationships/ctrlProp" Target="../ctrlProps/ctrlProp2.xml"/><Relationship Id="rId4" Type="http://schemas.openxmlformats.org/officeDocument/2006/relationships/ctrlProp" Target="../ctrlProps/ctrlProp1.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D7EA39-0EF2-44D0-938A-03F54B7BC503}">
  <dimension ref="A1:AE26"/>
  <sheetViews>
    <sheetView showGridLines="0" tabSelected="1" zoomScale="90" zoomScaleNormal="90" workbookViewId="0">
      <selection activeCell="E9" sqref="E9"/>
    </sheetView>
  </sheetViews>
  <sheetFormatPr defaultRowHeight="14.4" x14ac:dyDescent="0.3"/>
  <cols>
    <col min="2" max="2" width="8.109375" customWidth="1"/>
    <col min="3" max="3" width="3.77734375" customWidth="1"/>
    <col min="4" max="4" width="28.109375" customWidth="1"/>
    <col min="5" max="5" width="23.109375" customWidth="1"/>
    <col min="6" max="6" width="2.6640625" customWidth="1"/>
    <col min="7" max="7" width="99" customWidth="1"/>
    <col min="8" max="8" width="1.77734375" customWidth="1"/>
  </cols>
  <sheetData>
    <row r="1" spans="1:31" x14ac:dyDescent="0.3">
      <c r="A1" s="101" t="s">
        <v>0</v>
      </c>
      <c r="B1" s="101"/>
      <c r="C1" s="101"/>
      <c r="D1" s="101"/>
      <c r="E1" s="101"/>
      <c r="F1" s="101"/>
      <c r="G1" s="101"/>
      <c r="H1" s="101"/>
      <c r="I1" s="101"/>
      <c r="J1" s="101"/>
      <c r="K1" s="101"/>
      <c r="L1" s="101"/>
      <c r="M1" s="101"/>
      <c r="N1" s="101"/>
      <c r="O1" s="101"/>
      <c r="P1" s="101"/>
      <c r="Q1" s="101"/>
      <c r="R1" s="101"/>
      <c r="S1" s="101"/>
      <c r="T1" s="101"/>
      <c r="U1" s="101"/>
      <c r="V1" s="101"/>
      <c r="W1" s="101"/>
      <c r="X1" s="101"/>
      <c r="Y1" s="101"/>
      <c r="Z1" s="101"/>
      <c r="AA1" s="101"/>
      <c r="AB1" s="101"/>
      <c r="AC1" s="101"/>
      <c r="AD1" s="101"/>
      <c r="AE1" s="101"/>
    </row>
    <row r="2" spans="1:31" x14ac:dyDescent="0.3">
      <c r="A2" s="101"/>
      <c r="B2" s="101"/>
      <c r="C2" s="101"/>
      <c r="D2" s="101"/>
      <c r="E2" s="101"/>
      <c r="F2" s="101"/>
      <c r="G2" s="101"/>
      <c r="H2" s="101"/>
      <c r="I2" s="101"/>
      <c r="J2" s="101"/>
      <c r="K2" s="101"/>
      <c r="L2" s="101"/>
      <c r="M2" s="101"/>
      <c r="N2" s="101"/>
      <c r="O2" s="101"/>
      <c r="P2" s="101"/>
      <c r="Q2" s="101"/>
      <c r="R2" s="101"/>
      <c r="S2" s="101"/>
      <c r="T2" s="101"/>
      <c r="U2" s="101"/>
      <c r="V2" s="101"/>
      <c r="W2" s="101"/>
      <c r="X2" s="101"/>
      <c r="Y2" s="101"/>
      <c r="Z2" s="101"/>
      <c r="AA2" s="101"/>
      <c r="AB2" s="101"/>
      <c r="AC2" s="101"/>
      <c r="AD2" s="101"/>
      <c r="AE2" s="101"/>
    </row>
    <row r="3" spans="1:31" x14ac:dyDescent="0.3">
      <c r="A3" s="101"/>
      <c r="B3" s="101"/>
      <c r="C3" s="101"/>
      <c r="D3" s="101"/>
      <c r="E3" s="101"/>
      <c r="F3" s="101"/>
      <c r="G3" s="101"/>
      <c r="H3" s="101"/>
      <c r="I3" s="101"/>
      <c r="J3" s="101"/>
      <c r="K3" s="101"/>
      <c r="L3" s="101"/>
      <c r="M3" s="101"/>
      <c r="N3" s="101"/>
      <c r="O3" s="101"/>
      <c r="P3" s="101"/>
      <c r="Q3" s="101"/>
      <c r="R3" s="101"/>
      <c r="S3" s="101"/>
      <c r="T3" s="101"/>
      <c r="U3" s="101"/>
      <c r="V3" s="101"/>
      <c r="W3" s="101"/>
      <c r="X3" s="101"/>
      <c r="Y3" s="101"/>
      <c r="Z3" s="101"/>
      <c r="AA3" s="101"/>
      <c r="AB3" s="101"/>
      <c r="AC3" s="101"/>
      <c r="AD3" s="101"/>
      <c r="AE3" s="101"/>
    </row>
    <row r="6" spans="1:31" ht="15.6" x14ac:dyDescent="0.3">
      <c r="C6" s="102" t="s">
        <v>1</v>
      </c>
      <c r="D6" s="102"/>
      <c r="E6" s="102"/>
      <c r="F6" s="102"/>
      <c r="G6" s="102"/>
      <c r="H6" s="102"/>
    </row>
    <row r="7" spans="1:31" x14ac:dyDescent="0.3">
      <c r="C7" s="1"/>
      <c r="H7" s="2"/>
    </row>
    <row r="8" spans="1:31" x14ac:dyDescent="0.3">
      <c r="C8" s="1"/>
      <c r="D8" s="6" t="s">
        <v>2</v>
      </c>
      <c r="E8" s="29">
        <v>2024</v>
      </c>
      <c r="G8" s="7" t="s">
        <v>3</v>
      </c>
      <c r="H8" s="2"/>
    </row>
    <row r="9" spans="1:31" x14ac:dyDescent="0.3">
      <c r="C9" s="3"/>
      <c r="D9" s="4"/>
      <c r="E9" s="4"/>
      <c r="F9" s="4"/>
      <c r="G9" s="4"/>
      <c r="H9" s="5"/>
    </row>
    <row r="12" spans="1:31" ht="15.6" x14ac:dyDescent="0.3">
      <c r="C12" s="103" t="s">
        <v>50</v>
      </c>
      <c r="D12" s="103"/>
      <c r="E12" s="103"/>
      <c r="F12" s="103"/>
      <c r="G12" s="103"/>
      <c r="H12" s="103"/>
    </row>
    <row r="13" spans="1:31" ht="15.6" x14ac:dyDescent="0.3">
      <c r="C13" s="30"/>
      <c r="D13" s="31"/>
      <c r="E13" s="31"/>
      <c r="F13" s="31"/>
      <c r="G13" s="31"/>
      <c r="H13" s="32"/>
    </row>
    <row r="14" spans="1:31" ht="15.6" x14ac:dyDescent="0.3">
      <c r="C14" s="30"/>
      <c r="D14" s="98" t="s">
        <v>51</v>
      </c>
      <c r="E14" s="31"/>
      <c r="F14" s="31"/>
      <c r="G14" s="31"/>
      <c r="H14" s="32"/>
    </row>
    <row r="15" spans="1:31" ht="15.6" x14ac:dyDescent="0.3">
      <c r="C15" s="30"/>
      <c r="D15" s="33"/>
      <c r="E15" s="31"/>
      <c r="F15" s="31"/>
      <c r="G15" s="31"/>
      <c r="H15" s="32"/>
    </row>
    <row r="16" spans="1:31" x14ac:dyDescent="0.3">
      <c r="C16" s="1"/>
      <c r="H16" s="2"/>
    </row>
    <row r="17" spans="3:8" ht="19.2" customHeight="1" x14ac:dyDescent="0.3">
      <c r="C17" s="1"/>
      <c r="D17" s="34" t="s">
        <v>52</v>
      </c>
      <c r="E17" s="29" t="s">
        <v>55</v>
      </c>
      <c r="G17" s="104" t="s">
        <v>54</v>
      </c>
      <c r="H17" s="2"/>
    </row>
    <row r="18" spans="3:8" ht="5.4" customHeight="1" x14ac:dyDescent="0.3">
      <c r="C18" s="1"/>
      <c r="G18" s="104"/>
      <c r="H18" s="2"/>
    </row>
    <row r="19" spans="3:8" ht="19.2" customHeight="1" x14ac:dyDescent="0.3">
      <c r="C19" s="1"/>
      <c r="D19" s="34" t="s">
        <v>53</v>
      </c>
      <c r="E19" s="29">
        <v>20</v>
      </c>
      <c r="G19" s="104"/>
      <c r="H19" s="2"/>
    </row>
    <row r="20" spans="3:8" x14ac:dyDescent="0.3">
      <c r="C20" s="1"/>
      <c r="H20" s="2"/>
    </row>
    <row r="21" spans="3:8" x14ac:dyDescent="0.3">
      <c r="C21" s="1"/>
      <c r="D21" s="99" t="s">
        <v>128</v>
      </c>
      <c r="H21" s="2"/>
    </row>
    <row r="22" spans="3:8" x14ac:dyDescent="0.3">
      <c r="C22" s="1"/>
      <c r="H22" s="2"/>
    </row>
    <row r="23" spans="3:8" x14ac:dyDescent="0.3">
      <c r="C23" s="1"/>
      <c r="D23" s="6" t="s">
        <v>129</v>
      </c>
      <c r="E23" s="29" t="s">
        <v>130</v>
      </c>
      <c r="G23" s="105" t="s">
        <v>131</v>
      </c>
      <c r="H23" s="2"/>
    </row>
    <row r="24" spans="3:8" x14ac:dyDescent="0.3">
      <c r="C24" s="1"/>
      <c r="G24" s="106"/>
      <c r="H24" s="2"/>
    </row>
    <row r="25" spans="3:8" ht="25.2" customHeight="1" x14ac:dyDescent="0.3">
      <c r="C25" s="1"/>
      <c r="G25" s="106"/>
      <c r="H25" s="2"/>
    </row>
    <row r="26" spans="3:8" x14ac:dyDescent="0.3">
      <c r="C26" s="3"/>
      <c r="D26" s="4"/>
      <c r="E26" s="4"/>
      <c r="F26" s="4"/>
      <c r="G26" s="4"/>
      <c r="H26" s="5"/>
    </row>
  </sheetData>
  <mergeCells count="5">
    <mergeCell ref="A1:AE3"/>
    <mergeCell ref="C6:H6"/>
    <mergeCell ref="C12:H12"/>
    <mergeCell ref="G17:G19"/>
    <mergeCell ref="G23:G25"/>
  </mergeCells>
  <conditionalFormatting sqref="E19">
    <cfRule type="expression" dxfId="73" priority="1">
      <formula>shift_late_income_status="Inactive"</formula>
    </cfRule>
  </conditionalFormatting>
  <dataValidations count="2">
    <dataValidation type="list" allowBlank="1" showInputMessage="1" showErrorMessage="1" sqref="E17" xr:uid="{50E76C5B-8D90-4CA2-B3BA-3DAB6507C6D9}">
      <formula1>"Active, Inactive"</formula1>
    </dataValidation>
    <dataValidation type="list" allowBlank="1" showInputMessage="1" showErrorMessage="1" sqref="E23" xr:uid="{F97781F1-274B-4AFC-9326-CBA6F080DD4A}">
      <formula1>"% allocated to Savings, % not allocated to Expenses"</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CFB678-BE6C-4738-BF31-D99DBE660607}">
  <dimension ref="A1:EP42"/>
  <sheetViews>
    <sheetView showGridLines="0" zoomScale="90" zoomScaleNormal="90" workbookViewId="0">
      <selection activeCell="N48" sqref="N48:N49"/>
    </sheetView>
  </sheetViews>
  <sheetFormatPr defaultRowHeight="14.4" outlineLevelCol="1" x14ac:dyDescent="0.3"/>
  <cols>
    <col min="1" max="1" width="4.44140625" customWidth="1"/>
    <col min="2" max="2" width="2.6640625" customWidth="1"/>
    <col min="3" max="3" width="31.44140625" customWidth="1"/>
    <col min="4" max="4" width="2.6640625" customWidth="1"/>
    <col min="5" max="16" width="8.88671875" customWidth="1" outlineLevel="1"/>
    <col min="18" max="18" width="1" customWidth="1"/>
    <col min="19" max="30" width="8.88671875" hidden="1" customWidth="1" outlineLevel="1"/>
    <col min="31" max="31" width="8.88671875" collapsed="1"/>
    <col min="32" max="32" width="1" customWidth="1"/>
    <col min="33" max="44" width="0" hidden="1" customWidth="1" outlineLevel="1"/>
    <col min="45" max="45" width="8.88671875" collapsed="1"/>
    <col min="46" max="46" width="1" customWidth="1"/>
    <col min="47" max="58" width="0" hidden="1" customWidth="1" outlineLevel="1"/>
    <col min="59" max="59" width="8.88671875" collapsed="1"/>
    <col min="60" max="60" width="1" customWidth="1"/>
    <col min="61" max="72" width="8.88671875" hidden="1" customWidth="1" outlineLevel="1"/>
    <col min="73" max="73" width="8.88671875" customWidth="1" collapsed="1"/>
    <col min="74" max="74" width="1" customWidth="1"/>
    <col min="75" max="86" width="8.88671875" hidden="1" customWidth="1" outlineLevel="1"/>
    <col min="87" max="87" width="8.88671875" customWidth="1" collapsed="1"/>
    <col min="88" max="88" width="1.109375" customWidth="1"/>
    <col min="89" max="100" width="0" hidden="1" customWidth="1" outlineLevel="1"/>
    <col min="101" max="101" width="8.88671875" collapsed="1"/>
    <col min="102" max="102" width="1" customWidth="1"/>
    <col min="103" max="114" width="0" hidden="1" customWidth="1" outlineLevel="1"/>
    <col min="115" max="115" width="8.88671875" collapsed="1"/>
    <col min="116" max="116" width="1.6640625" customWidth="1"/>
    <col min="117" max="127" width="0" hidden="1" customWidth="1" outlineLevel="1"/>
    <col min="128" max="128" width="0.109375" hidden="1" customWidth="1" outlineLevel="1"/>
    <col min="129" max="129" width="8.88671875" collapsed="1"/>
  </cols>
  <sheetData>
    <row r="1" spans="1:146" ht="14.4" customHeight="1" x14ac:dyDescent="0.3">
      <c r="A1" s="107" t="s">
        <v>4</v>
      </c>
      <c r="B1" s="107"/>
      <c r="C1" s="107"/>
      <c r="D1" s="50"/>
      <c r="E1" s="50"/>
      <c r="F1" s="50"/>
      <c r="G1" s="50"/>
      <c r="H1" s="50"/>
      <c r="I1" s="50"/>
      <c r="J1" s="50"/>
      <c r="K1" s="50"/>
      <c r="L1" s="50"/>
      <c r="M1" s="50"/>
      <c r="N1" s="50"/>
      <c r="O1" s="50"/>
      <c r="P1" s="50"/>
      <c r="Q1" s="50"/>
      <c r="R1" s="50"/>
      <c r="S1" s="50"/>
      <c r="T1" s="50"/>
      <c r="U1" s="50"/>
      <c r="V1" s="50"/>
      <c r="W1" s="50"/>
      <c r="X1" s="50"/>
      <c r="Y1" s="50"/>
      <c r="Z1" s="50"/>
      <c r="AA1" s="50"/>
      <c r="AB1" s="50"/>
      <c r="AC1" s="50"/>
      <c r="AD1" s="50"/>
      <c r="AE1" s="50"/>
      <c r="AF1" s="50"/>
      <c r="AG1" s="50"/>
      <c r="AH1" s="50"/>
      <c r="AI1" s="50"/>
      <c r="AJ1" s="50"/>
      <c r="AK1" s="50"/>
      <c r="AL1" s="50"/>
      <c r="AM1" s="50"/>
      <c r="AN1" s="50"/>
      <c r="AO1" s="50"/>
      <c r="AP1" s="50"/>
      <c r="AQ1" s="50"/>
      <c r="AR1" s="50"/>
      <c r="AS1" s="50"/>
      <c r="AT1" s="50"/>
      <c r="AU1" s="50"/>
      <c r="AV1" s="50"/>
      <c r="AW1" s="50"/>
      <c r="AX1" s="50"/>
      <c r="AY1" s="50"/>
      <c r="AZ1" s="50"/>
      <c r="BA1" s="50"/>
      <c r="BB1" s="50"/>
      <c r="BC1" s="50"/>
      <c r="BD1" s="50"/>
      <c r="BE1" s="50"/>
      <c r="BF1" s="50"/>
      <c r="BG1" s="50"/>
      <c r="BH1" s="50"/>
      <c r="BI1" s="50"/>
      <c r="BJ1" s="50"/>
      <c r="BK1" s="50"/>
      <c r="BL1" s="50"/>
      <c r="BM1" s="50"/>
      <c r="BN1" s="50"/>
      <c r="BO1" s="50"/>
      <c r="BP1" s="50"/>
      <c r="BQ1" s="50"/>
      <c r="BR1" s="50"/>
      <c r="BS1" s="50"/>
      <c r="BT1" s="50"/>
      <c r="BU1" s="50"/>
      <c r="BV1" s="50"/>
      <c r="BW1" s="50"/>
      <c r="BX1" s="50"/>
      <c r="BY1" s="50"/>
      <c r="BZ1" s="50"/>
      <c r="CA1" s="50"/>
      <c r="CB1" s="50"/>
      <c r="CC1" s="50"/>
      <c r="CD1" s="50"/>
      <c r="CE1" s="50"/>
      <c r="CF1" s="50"/>
      <c r="CG1" s="50"/>
      <c r="CH1" s="50"/>
      <c r="CI1" s="50"/>
      <c r="CJ1" s="50"/>
      <c r="CK1" s="50"/>
      <c r="CL1" s="50"/>
      <c r="CM1" s="50"/>
      <c r="CN1" s="50"/>
      <c r="CO1" s="50"/>
      <c r="CP1" s="50"/>
      <c r="CQ1" s="50"/>
      <c r="CR1" s="50"/>
      <c r="CS1" s="50"/>
      <c r="CT1" s="50"/>
      <c r="CU1" s="50"/>
      <c r="CV1" s="50"/>
      <c r="CW1" s="50"/>
      <c r="CX1" s="50"/>
      <c r="CY1" s="50"/>
      <c r="CZ1" s="50"/>
      <c r="DA1" s="50"/>
      <c r="DB1" s="50"/>
      <c r="DC1" s="50"/>
      <c r="DD1" s="50"/>
      <c r="DE1" s="50"/>
      <c r="DF1" s="50"/>
      <c r="DG1" s="50"/>
      <c r="DH1" s="50"/>
      <c r="DI1" s="50"/>
      <c r="DJ1" s="50"/>
      <c r="DK1" s="50"/>
      <c r="DL1" s="50"/>
      <c r="DM1" s="50"/>
      <c r="DN1" s="50"/>
      <c r="DO1" s="50"/>
      <c r="DP1" s="50"/>
      <c r="DQ1" s="50"/>
      <c r="DR1" s="50"/>
      <c r="DS1" s="50"/>
      <c r="DT1" s="50"/>
      <c r="DU1" s="50"/>
      <c r="DV1" s="50"/>
      <c r="DW1" s="50"/>
      <c r="DX1" s="50"/>
      <c r="DY1" s="50"/>
      <c r="DZ1" s="50"/>
      <c r="EA1" s="50"/>
      <c r="EB1" s="50"/>
      <c r="EC1" s="50"/>
      <c r="ED1" s="50"/>
      <c r="EE1" s="50"/>
      <c r="EF1" s="50"/>
      <c r="EG1" s="50"/>
      <c r="EH1" s="50"/>
      <c r="EI1" s="50"/>
      <c r="EJ1" s="50"/>
      <c r="EK1" s="50"/>
      <c r="EL1" s="50"/>
      <c r="EM1" s="50"/>
      <c r="EN1" s="50"/>
      <c r="EO1" s="50"/>
      <c r="EP1" s="50"/>
    </row>
    <row r="2" spans="1:146" ht="14.4" customHeight="1" x14ac:dyDescent="0.3">
      <c r="A2" s="107"/>
      <c r="B2" s="107"/>
      <c r="C2" s="107"/>
      <c r="D2" s="50"/>
      <c r="E2" s="50"/>
      <c r="F2" s="50"/>
      <c r="G2" s="50"/>
      <c r="H2" s="50"/>
      <c r="I2" s="50"/>
      <c r="J2" s="50"/>
      <c r="K2" s="50"/>
      <c r="L2" s="50"/>
      <c r="M2" s="50"/>
      <c r="N2" s="50"/>
      <c r="O2" s="50"/>
      <c r="P2" s="50"/>
      <c r="Q2" s="50"/>
      <c r="R2" s="50"/>
      <c r="S2" s="50"/>
      <c r="T2" s="50"/>
      <c r="U2" s="50"/>
      <c r="V2" s="50"/>
      <c r="W2" s="50"/>
      <c r="X2" s="50"/>
      <c r="Y2" s="50"/>
      <c r="Z2" s="50"/>
      <c r="AA2" s="50"/>
      <c r="AB2" s="50"/>
      <c r="AC2" s="50"/>
      <c r="AD2" s="50"/>
      <c r="AE2" s="50"/>
      <c r="AF2" s="50"/>
      <c r="AG2" s="50"/>
      <c r="AH2" s="50"/>
      <c r="AI2" s="50"/>
      <c r="AJ2" s="50"/>
      <c r="AK2" s="50"/>
      <c r="AL2" s="50"/>
      <c r="AM2" s="50"/>
      <c r="AN2" s="50"/>
      <c r="AO2" s="50"/>
      <c r="AP2" s="50"/>
      <c r="AQ2" s="50"/>
      <c r="AR2" s="50"/>
      <c r="AS2" s="50"/>
      <c r="AT2" s="50"/>
      <c r="AU2" s="50"/>
      <c r="AV2" s="50"/>
      <c r="AW2" s="50"/>
      <c r="AX2" s="50"/>
      <c r="AY2" s="50"/>
      <c r="AZ2" s="50"/>
      <c r="BA2" s="50"/>
      <c r="BB2" s="50"/>
      <c r="BC2" s="50"/>
      <c r="BD2" s="50"/>
      <c r="BE2" s="50"/>
      <c r="BF2" s="50"/>
      <c r="BG2" s="50"/>
      <c r="BH2" s="50"/>
      <c r="BI2" s="50"/>
      <c r="BJ2" s="50"/>
      <c r="BK2" s="50"/>
      <c r="BL2" s="50"/>
      <c r="BM2" s="50"/>
      <c r="BN2" s="50"/>
      <c r="BO2" s="50"/>
      <c r="BP2" s="50"/>
      <c r="BQ2" s="50"/>
      <c r="BR2" s="50"/>
      <c r="BS2" s="50"/>
      <c r="BT2" s="50"/>
      <c r="BU2" s="50"/>
      <c r="BV2" s="50"/>
      <c r="BW2" s="50"/>
      <c r="BX2" s="50"/>
      <c r="BY2" s="50"/>
      <c r="BZ2" s="50"/>
      <c r="CA2" s="50"/>
      <c r="CB2" s="50"/>
      <c r="CC2" s="50"/>
      <c r="CD2" s="50"/>
      <c r="CE2" s="50"/>
      <c r="CF2" s="50"/>
      <c r="CG2" s="50"/>
      <c r="CH2" s="50"/>
      <c r="CI2" s="50"/>
      <c r="CJ2" s="50"/>
      <c r="CK2" s="50"/>
      <c r="CL2" s="50"/>
      <c r="CM2" s="50"/>
      <c r="CN2" s="50"/>
      <c r="CO2" s="50"/>
      <c r="CP2" s="50"/>
      <c r="CQ2" s="50"/>
      <c r="CR2" s="50"/>
      <c r="CS2" s="50"/>
      <c r="CT2" s="50"/>
      <c r="CU2" s="50"/>
      <c r="CV2" s="50"/>
      <c r="CW2" s="50"/>
      <c r="CX2" s="50"/>
      <c r="CY2" s="50"/>
      <c r="CZ2" s="50"/>
      <c r="DA2" s="50"/>
      <c r="DB2" s="50"/>
      <c r="DC2" s="50"/>
      <c r="DD2" s="50"/>
      <c r="DE2" s="50"/>
      <c r="DF2" s="50"/>
      <c r="DG2" s="50"/>
      <c r="DH2" s="50"/>
      <c r="DI2" s="50"/>
      <c r="DJ2" s="50"/>
      <c r="DK2" s="50"/>
      <c r="DL2" s="50"/>
      <c r="DM2" s="50"/>
      <c r="DN2" s="50"/>
      <c r="DO2" s="50"/>
      <c r="DP2" s="50"/>
      <c r="DQ2" s="50"/>
      <c r="DR2" s="50"/>
      <c r="DS2" s="50"/>
      <c r="DT2" s="50"/>
      <c r="DU2" s="50"/>
      <c r="DV2" s="50"/>
      <c r="DW2" s="50"/>
      <c r="DX2" s="50"/>
      <c r="DY2" s="50"/>
      <c r="DZ2" s="50"/>
      <c r="EA2" s="50"/>
      <c r="EB2" s="50"/>
      <c r="EC2" s="50"/>
      <c r="ED2" s="50"/>
      <c r="EE2" s="50"/>
      <c r="EF2" s="50"/>
      <c r="EG2" s="50"/>
      <c r="EH2" s="50"/>
      <c r="EI2" s="50"/>
      <c r="EJ2" s="50"/>
      <c r="EK2" s="50"/>
      <c r="EL2" s="50"/>
      <c r="EM2" s="50"/>
      <c r="EN2" s="50"/>
      <c r="EO2" s="50"/>
      <c r="EP2" s="50"/>
    </row>
    <row r="3" spans="1:146" ht="14.4" customHeight="1" x14ac:dyDescent="0.3">
      <c r="A3" s="107"/>
      <c r="B3" s="107"/>
      <c r="C3" s="107"/>
      <c r="D3" s="50"/>
      <c r="E3" s="50"/>
      <c r="F3" s="50"/>
      <c r="G3" s="50"/>
      <c r="H3" s="50"/>
      <c r="I3" s="50"/>
      <c r="J3" s="50"/>
      <c r="K3" s="50"/>
      <c r="L3" s="50"/>
      <c r="M3" s="50"/>
      <c r="N3" s="50"/>
      <c r="O3" s="50"/>
      <c r="P3" s="50"/>
      <c r="Q3" s="50"/>
      <c r="R3" s="50"/>
      <c r="S3" s="50"/>
      <c r="T3" s="50"/>
      <c r="U3" s="50"/>
      <c r="V3" s="50"/>
      <c r="W3" s="50"/>
      <c r="X3" s="50"/>
      <c r="Y3" s="50"/>
      <c r="Z3" s="50"/>
      <c r="AA3" s="50"/>
      <c r="AB3" s="50"/>
      <c r="AC3" s="50"/>
      <c r="AD3" s="50"/>
      <c r="AE3" s="50"/>
      <c r="AF3" s="50"/>
      <c r="AG3" s="50"/>
      <c r="AH3" s="50"/>
      <c r="AI3" s="50"/>
      <c r="AJ3" s="50"/>
      <c r="AK3" s="50"/>
      <c r="AL3" s="50"/>
      <c r="AM3" s="50"/>
      <c r="AN3" s="50"/>
      <c r="AO3" s="50"/>
      <c r="AP3" s="50"/>
      <c r="AQ3" s="50"/>
      <c r="AR3" s="50"/>
      <c r="AS3" s="50"/>
      <c r="AT3" s="50"/>
      <c r="AU3" s="50"/>
      <c r="AV3" s="50"/>
      <c r="AW3" s="50"/>
      <c r="AX3" s="50"/>
      <c r="AY3" s="50"/>
      <c r="AZ3" s="50"/>
      <c r="BA3" s="50"/>
      <c r="BB3" s="50"/>
      <c r="BC3" s="50"/>
      <c r="BD3" s="50"/>
      <c r="BE3" s="50"/>
      <c r="BF3" s="50"/>
      <c r="BG3" s="50"/>
      <c r="BH3" s="50"/>
      <c r="BI3" s="50"/>
      <c r="BJ3" s="50"/>
      <c r="BK3" s="50"/>
      <c r="BL3" s="50"/>
      <c r="BM3" s="50"/>
      <c r="BN3" s="50"/>
      <c r="BO3" s="50"/>
      <c r="BP3" s="50"/>
      <c r="BQ3" s="50"/>
      <c r="BR3" s="50"/>
      <c r="BS3" s="50"/>
      <c r="BT3" s="50"/>
      <c r="BU3" s="50"/>
      <c r="BV3" s="50"/>
      <c r="BW3" s="50"/>
      <c r="BX3" s="50"/>
      <c r="BY3" s="50"/>
      <c r="BZ3" s="50"/>
      <c r="CA3" s="50"/>
      <c r="CB3" s="50"/>
      <c r="CC3" s="50"/>
      <c r="CD3" s="50"/>
      <c r="CE3" s="50"/>
      <c r="CF3" s="50"/>
      <c r="CG3" s="50"/>
      <c r="CH3" s="50"/>
      <c r="CI3" s="50"/>
      <c r="CJ3" s="50"/>
      <c r="CK3" s="50"/>
      <c r="CL3" s="50"/>
      <c r="CM3" s="50"/>
      <c r="CN3" s="50"/>
      <c r="CO3" s="50"/>
      <c r="CP3" s="50"/>
      <c r="CQ3" s="50"/>
      <c r="CR3" s="50"/>
      <c r="CS3" s="50"/>
      <c r="CT3" s="50"/>
      <c r="CU3" s="50"/>
      <c r="CV3" s="50"/>
      <c r="CW3" s="50"/>
      <c r="CX3" s="50"/>
      <c r="CY3" s="50"/>
      <c r="CZ3" s="50"/>
      <c r="DA3" s="50"/>
      <c r="DB3" s="50"/>
      <c r="DC3" s="50"/>
      <c r="DD3" s="50"/>
      <c r="DE3" s="50"/>
      <c r="DF3" s="50"/>
      <c r="DG3" s="50"/>
      <c r="DH3" s="50"/>
      <c r="DI3" s="50"/>
      <c r="DJ3" s="50"/>
      <c r="DK3" s="50"/>
      <c r="DL3" s="50"/>
      <c r="DM3" s="50"/>
      <c r="DN3" s="50"/>
      <c r="DO3" s="50"/>
      <c r="DP3" s="50"/>
      <c r="DQ3" s="50"/>
      <c r="DR3" s="50"/>
      <c r="DS3" s="50"/>
      <c r="DT3" s="50"/>
      <c r="DU3" s="50"/>
      <c r="DV3" s="50"/>
      <c r="DW3" s="50"/>
      <c r="DX3" s="50"/>
      <c r="DY3" s="50"/>
      <c r="DZ3" s="50"/>
      <c r="EA3" s="50"/>
      <c r="EB3" s="50"/>
      <c r="EC3" s="50"/>
      <c r="ED3" s="50"/>
      <c r="EE3" s="50"/>
      <c r="EF3" s="50"/>
      <c r="EG3" s="50"/>
      <c r="EH3" s="50"/>
      <c r="EI3" s="50"/>
      <c r="EJ3" s="50"/>
      <c r="EK3" s="50"/>
      <c r="EL3" s="50"/>
      <c r="EM3" s="50"/>
      <c r="EN3" s="50"/>
      <c r="EO3" s="50"/>
      <c r="EP3" s="50"/>
    </row>
    <row r="5" spans="1:146" ht="19.2" customHeight="1" x14ac:dyDescent="0.3">
      <c r="C5" s="8" t="s">
        <v>5</v>
      </c>
      <c r="E5" s="108">
        <f>starting_year</f>
        <v>2024</v>
      </c>
      <c r="F5" s="108"/>
      <c r="G5" s="108"/>
      <c r="H5" s="108"/>
      <c r="I5" s="108"/>
      <c r="J5" s="108"/>
      <c r="K5" s="108"/>
      <c r="L5" s="108"/>
      <c r="M5" s="108"/>
      <c r="N5" s="108"/>
      <c r="O5" s="108"/>
      <c r="P5" s="108"/>
      <c r="Q5" s="108"/>
      <c r="S5" s="108">
        <f>E5 +1</f>
        <v>2025</v>
      </c>
      <c r="T5" s="108"/>
      <c r="U5" s="108"/>
      <c r="V5" s="108"/>
      <c r="W5" s="108"/>
      <c r="X5" s="108"/>
      <c r="Y5" s="108"/>
      <c r="Z5" s="108"/>
      <c r="AA5" s="108"/>
      <c r="AB5" s="108"/>
      <c r="AC5" s="108"/>
      <c r="AD5" s="108"/>
      <c r="AE5" s="108"/>
      <c r="AG5" s="108">
        <f>S5 +1</f>
        <v>2026</v>
      </c>
      <c r="AH5" s="108"/>
      <c r="AI5" s="108"/>
      <c r="AJ5" s="108"/>
      <c r="AK5" s="108"/>
      <c r="AL5" s="108"/>
      <c r="AM5" s="108"/>
      <c r="AN5" s="108"/>
      <c r="AO5" s="108"/>
      <c r="AP5" s="108"/>
      <c r="AQ5" s="108"/>
      <c r="AR5" s="108"/>
      <c r="AS5" s="108"/>
      <c r="AU5" s="108">
        <f>AG5 +1</f>
        <v>2027</v>
      </c>
      <c r="AV5" s="108"/>
      <c r="AW5" s="108"/>
      <c r="AX5" s="108"/>
      <c r="AY5" s="108"/>
      <c r="AZ5" s="108"/>
      <c r="BA5" s="108"/>
      <c r="BB5" s="108"/>
      <c r="BC5" s="108"/>
      <c r="BD5" s="108"/>
      <c r="BE5" s="108"/>
      <c r="BF5" s="108"/>
      <c r="BG5" s="108"/>
      <c r="BI5" s="108">
        <f>AU5 +1</f>
        <v>2028</v>
      </c>
      <c r="BJ5" s="108"/>
      <c r="BK5" s="108"/>
      <c r="BL5" s="108"/>
      <c r="BM5" s="108"/>
      <c r="BN5" s="108"/>
      <c r="BO5" s="108"/>
      <c r="BP5" s="108"/>
      <c r="BQ5" s="108"/>
      <c r="BR5" s="108"/>
      <c r="BS5" s="108"/>
      <c r="BT5" s="108"/>
      <c r="BU5" s="108"/>
      <c r="BW5" s="108">
        <f>BI5 +1</f>
        <v>2029</v>
      </c>
      <c r="BX5" s="108"/>
      <c r="BY5" s="108"/>
      <c r="BZ5" s="108"/>
      <c r="CA5" s="108"/>
      <c r="CB5" s="108"/>
      <c r="CC5" s="108"/>
      <c r="CD5" s="108"/>
      <c r="CE5" s="108"/>
      <c r="CF5" s="108"/>
      <c r="CG5" s="108"/>
      <c r="CH5" s="108"/>
      <c r="CI5" s="108"/>
      <c r="CK5" s="108">
        <f>BW5 +1</f>
        <v>2030</v>
      </c>
      <c r="CL5" s="108"/>
      <c r="CM5" s="108"/>
      <c r="CN5" s="108"/>
      <c r="CO5" s="108"/>
      <c r="CP5" s="108"/>
      <c r="CQ5" s="108"/>
      <c r="CR5" s="108"/>
      <c r="CS5" s="108"/>
      <c r="CT5" s="108"/>
      <c r="CU5" s="108"/>
      <c r="CV5" s="108"/>
      <c r="CW5" s="108"/>
      <c r="CY5" s="108">
        <f>CK5 +1</f>
        <v>2031</v>
      </c>
      <c r="CZ5" s="108"/>
      <c r="DA5" s="108"/>
      <c r="DB5" s="108"/>
      <c r="DC5" s="108"/>
      <c r="DD5" s="108"/>
      <c r="DE5" s="108"/>
      <c r="DF5" s="108"/>
      <c r="DG5" s="108"/>
      <c r="DH5" s="108"/>
      <c r="DI5" s="108"/>
      <c r="DJ5" s="108"/>
      <c r="DK5" s="108"/>
      <c r="DM5" s="108">
        <f>CY5 +1</f>
        <v>2032</v>
      </c>
      <c r="DN5" s="108"/>
      <c r="DO5" s="108"/>
      <c r="DP5" s="108"/>
      <c r="DQ5" s="108"/>
      <c r="DR5" s="108"/>
      <c r="DS5" s="108"/>
      <c r="DT5" s="108"/>
      <c r="DU5" s="108"/>
      <c r="DV5" s="108"/>
      <c r="DW5" s="108"/>
      <c r="DX5" s="108"/>
      <c r="DY5" s="108"/>
    </row>
    <row r="6" spans="1:146" x14ac:dyDescent="0.3">
      <c r="E6" s="25" t="str">
        <f ca="1">IF(E7=0,"Jan ✓","Jan")</f>
        <v>Jan ✓</v>
      </c>
      <c r="F6" s="25" t="str">
        <f ca="1">IF(F7=0,"Feb ✓","Feb")</f>
        <v>Feb ✓</v>
      </c>
      <c r="G6" s="25" t="str">
        <f ca="1">IF(G7=0,"Mar ✓","Mar")</f>
        <v>Mar ✓</v>
      </c>
      <c r="H6" s="25" t="str">
        <f ca="1">IF(H7=0,"Apr ✓","Apr")</f>
        <v>Apr ✓</v>
      </c>
      <c r="I6" s="25" t="str">
        <f ca="1">IF(I7=0,"May ✓","May")</f>
        <v>May ✓</v>
      </c>
      <c r="J6" s="25" t="str">
        <f ca="1">IF(J7=0,"Jun ✓","Jun")</f>
        <v>Jun ✓</v>
      </c>
      <c r="K6" s="25" t="str">
        <f ca="1">IF(K7=0,"Jul ✓","Jul")</f>
        <v>Jul ✓</v>
      </c>
      <c r="L6" s="25" t="str">
        <f ca="1">IF(L7=0,"Aug ✓","Aug")</f>
        <v>Aug ✓</v>
      </c>
      <c r="M6" s="25" t="str">
        <f ca="1">IF(M7=0,"Sep ✓","Sep")</f>
        <v>Sep ✓</v>
      </c>
      <c r="N6" s="25" t="str">
        <f ca="1">IF(N7=0,"Oct ✓","Oct")</f>
        <v>Oct ✓</v>
      </c>
      <c r="O6" s="25" t="str">
        <f ca="1">IF(O7=0,"Nov ✓","Nov")</f>
        <v>Nov ✓</v>
      </c>
      <c r="P6" s="25" t="str">
        <f ca="1">IF(P7=0,"Dec ✓","Dec")</f>
        <v>Dec ✓</v>
      </c>
      <c r="Q6" s="25" t="str">
        <f ca="1">IF(Q7=0,"Total ✓","Total")</f>
        <v>Total ✓</v>
      </c>
      <c r="S6" s="25" t="str">
        <f ca="1">IF(S7=0,"Jan ✓","Jan")</f>
        <v>Jan ✓</v>
      </c>
      <c r="T6" s="25" t="str">
        <f ca="1">IF(T7=0,"Feb ✓","Feb")</f>
        <v>Feb ✓</v>
      </c>
      <c r="U6" s="25" t="str">
        <f ca="1">IF(U7=0,"Mar ✓","Mar")</f>
        <v>Mar ✓</v>
      </c>
      <c r="V6" s="25" t="str">
        <f ca="1">IF(V7=0,"Apr ✓","Apr")</f>
        <v>Apr ✓</v>
      </c>
      <c r="W6" s="25" t="str">
        <f ca="1">IF(W7=0,"May ✓","May")</f>
        <v>May ✓</v>
      </c>
      <c r="X6" s="25" t="str">
        <f ca="1">IF(X7=0,"Jun ✓","Jun")</f>
        <v>Jun ✓</v>
      </c>
      <c r="Y6" s="25" t="str">
        <f ca="1">IF(Y7=0,"Jul ✓","Jul")</f>
        <v>Jul ✓</v>
      </c>
      <c r="Z6" s="25" t="str">
        <f ca="1">IF(Z7=0,"Aug ✓","Aug")</f>
        <v>Aug ✓</v>
      </c>
      <c r="AA6" s="25" t="str">
        <f ca="1">IF(AA7=0,"Sep ✓","Sep")</f>
        <v>Sep ✓</v>
      </c>
      <c r="AB6" s="25" t="str">
        <f ca="1">IF(AB7=0,"Oct ✓","Oct")</f>
        <v>Oct ✓</v>
      </c>
      <c r="AC6" s="25" t="str">
        <f ca="1">IF(AC7=0,"Nov ✓","Nov")</f>
        <v>Nov ✓</v>
      </c>
      <c r="AD6" s="25" t="str">
        <f ca="1">IF(AD7=0,"Dec ✓","Dec")</f>
        <v>Dec ✓</v>
      </c>
      <c r="AE6" s="25" t="str">
        <f ca="1">IF(AE7=0,"Total ✓","Total")</f>
        <v>Total ✓</v>
      </c>
      <c r="AG6" s="25" t="str">
        <f ca="1">IF(AG7=0,"Jan ✓","Jan")</f>
        <v>Jan ✓</v>
      </c>
      <c r="AH6" s="25" t="str">
        <f ca="1">IF(AH7=0,"Feb ✓","Feb")</f>
        <v>Feb ✓</v>
      </c>
      <c r="AI6" s="25" t="str">
        <f ca="1">IF(AI7=0,"Mar ✓","Mar")</f>
        <v>Mar ✓</v>
      </c>
      <c r="AJ6" s="25" t="str">
        <f ca="1">IF(AJ7=0,"Apr ✓","Apr")</f>
        <v>Apr ✓</v>
      </c>
      <c r="AK6" s="25" t="str">
        <f ca="1">IF(AK7=0,"May ✓","May")</f>
        <v>May ✓</v>
      </c>
      <c r="AL6" s="25" t="str">
        <f ca="1">IF(AL7=0,"Jun ✓","Jun")</f>
        <v>Jun ✓</v>
      </c>
      <c r="AM6" s="25" t="str">
        <f ca="1">IF(AM7=0,"Jul ✓","Jul")</f>
        <v>Jul ✓</v>
      </c>
      <c r="AN6" s="25" t="str">
        <f ca="1">IF(AN7=0,"Aug ✓","Aug")</f>
        <v>Aug ✓</v>
      </c>
      <c r="AO6" s="25" t="str">
        <f ca="1">IF(AO7=0,"Sep ✓","Sep")</f>
        <v>Sep ✓</v>
      </c>
      <c r="AP6" s="25" t="str">
        <f ca="1">IF(AP7=0,"Oct ✓","Oct")</f>
        <v>Oct ✓</v>
      </c>
      <c r="AQ6" s="25" t="str">
        <f ca="1">IF(AQ7=0,"Nov ✓","Nov")</f>
        <v>Nov ✓</v>
      </c>
      <c r="AR6" s="25" t="str">
        <f ca="1">IF(AR7=0,"Dec ✓","Dec")</f>
        <v>Dec ✓</v>
      </c>
      <c r="AS6" s="25" t="str">
        <f ca="1">IF(AS7=0,"Total ✓","Total")</f>
        <v>Total ✓</v>
      </c>
      <c r="AU6" s="25" t="str">
        <f ca="1">IF(AU7=0,"Jan ✓","Jan")</f>
        <v>Jan ✓</v>
      </c>
      <c r="AV6" s="25" t="str">
        <f ca="1">IF(AV7=0,"Feb ✓","Feb")</f>
        <v>Feb ✓</v>
      </c>
      <c r="AW6" s="25" t="str">
        <f ca="1">IF(AW7=0,"Mar ✓","Mar")</f>
        <v>Mar ✓</v>
      </c>
      <c r="AX6" s="25" t="str">
        <f ca="1">IF(AX7=0,"Apr ✓","Apr")</f>
        <v>Apr ✓</v>
      </c>
      <c r="AY6" s="25" t="str">
        <f ca="1">IF(AY7=0,"May ✓","May")</f>
        <v>May ✓</v>
      </c>
      <c r="AZ6" s="25" t="str">
        <f ca="1">IF(AZ7=0,"Jun ✓","Jun")</f>
        <v>Jun ✓</v>
      </c>
      <c r="BA6" s="25" t="str">
        <f ca="1">IF(BA7=0,"Jul ✓","Jul")</f>
        <v>Jul ✓</v>
      </c>
      <c r="BB6" s="25" t="str">
        <f ca="1">IF(BB7=0,"Aug ✓","Aug")</f>
        <v>Aug ✓</v>
      </c>
      <c r="BC6" s="25" t="str">
        <f ca="1">IF(BC7=0,"Sep ✓","Sep")</f>
        <v>Sep ✓</v>
      </c>
      <c r="BD6" s="25" t="str">
        <f ca="1">IF(BD7=0,"Oct ✓","Oct")</f>
        <v>Oct ✓</v>
      </c>
      <c r="BE6" s="25" t="str">
        <f ca="1">IF(BE7=0,"Nov ✓","Nov")</f>
        <v>Nov ✓</v>
      </c>
      <c r="BF6" s="25" t="str">
        <f ca="1">IF(BF7=0,"Dec ✓","Dec")</f>
        <v>Dec ✓</v>
      </c>
      <c r="BG6" s="25" t="str">
        <f ca="1">IF(BG7=0,"Total ✓","Total")</f>
        <v>Total ✓</v>
      </c>
      <c r="BI6" s="25" t="str">
        <f ca="1">IF(BI7=0,"Jan ✓","Jan")</f>
        <v>Jan ✓</v>
      </c>
      <c r="BJ6" s="25" t="str">
        <f ca="1">IF(BJ7=0,"Feb ✓","Feb")</f>
        <v>Feb ✓</v>
      </c>
      <c r="BK6" s="25" t="str">
        <f ca="1">IF(BK7=0,"Mar ✓","Mar")</f>
        <v>Mar ✓</v>
      </c>
      <c r="BL6" s="25" t="str">
        <f ca="1">IF(BL7=0,"Apr ✓","Apr")</f>
        <v>Apr ✓</v>
      </c>
      <c r="BM6" s="25" t="str">
        <f ca="1">IF(BM7=0,"May ✓","May")</f>
        <v>May ✓</v>
      </c>
      <c r="BN6" s="25" t="str">
        <f ca="1">IF(BN7=0,"Jun ✓","Jun")</f>
        <v>Jun ✓</v>
      </c>
      <c r="BO6" s="25" t="str">
        <f ca="1">IF(BO7=0,"Jul ✓","Jul")</f>
        <v>Jul ✓</v>
      </c>
      <c r="BP6" s="25" t="str">
        <f ca="1">IF(BP7=0,"Aug ✓","Aug")</f>
        <v>Aug ✓</v>
      </c>
      <c r="BQ6" s="25" t="str">
        <f ca="1">IF(BQ7=0,"Sep ✓","Sep")</f>
        <v>Sep ✓</v>
      </c>
      <c r="BR6" s="25" t="str">
        <f ca="1">IF(BR7=0,"Oct ✓","Oct")</f>
        <v>Oct ✓</v>
      </c>
      <c r="BS6" s="25" t="str">
        <f ca="1">IF(BS7=0,"Nov ✓","Nov")</f>
        <v>Nov ✓</v>
      </c>
      <c r="BT6" s="25" t="str">
        <f ca="1">IF(BT7=0,"Dec ✓","Dec")</f>
        <v>Dec ✓</v>
      </c>
      <c r="BU6" s="25" t="str">
        <f ca="1">IF(BU7=0,"Total ✓","Total")</f>
        <v>Total ✓</v>
      </c>
      <c r="BW6" s="25" t="str">
        <f ca="1">IF(BW7=0,"Jan ✓","Jan")</f>
        <v>Jan ✓</v>
      </c>
      <c r="BX6" s="25" t="str">
        <f ca="1">IF(BX7=0,"Feb ✓","Feb")</f>
        <v>Feb ✓</v>
      </c>
      <c r="BY6" s="25" t="str">
        <f ca="1">IF(BY7=0,"Mar ✓","Mar")</f>
        <v>Mar ✓</v>
      </c>
      <c r="BZ6" s="25" t="str">
        <f ca="1">IF(BZ7=0,"Apr ✓","Apr")</f>
        <v>Apr ✓</v>
      </c>
      <c r="CA6" s="25" t="str">
        <f ca="1">IF(CA7=0,"May ✓","May")</f>
        <v>May ✓</v>
      </c>
      <c r="CB6" s="25" t="str">
        <f ca="1">IF(CB7=0,"Jun ✓","Jun")</f>
        <v>Jun ✓</v>
      </c>
      <c r="CC6" s="25" t="str">
        <f ca="1">IF(CC7=0,"Jul ✓","Jul")</f>
        <v>Jul ✓</v>
      </c>
      <c r="CD6" s="25" t="str">
        <f ca="1">IF(CD7=0,"Aug ✓","Aug")</f>
        <v>Aug ✓</v>
      </c>
      <c r="CE6" s="25" t="str">
        <f ca="1">IF(CE7=0,"Sep ✓","Sep")</f>
        <v>Sep ✓</v>
      </c>
      <c r="CF6" s="25" t="str">
        <f ca="1">IF(CF7=0,"Oct ✓","Oct")</f>
        <v>Oct ✓</v>
      </c>
      <c r="CG6" s="25" t="str">
        <f ca="1">IF(CG7=0,"Nov ✓","Nov")</f>
        <v>Nov ✓</v>
      </c>
      <c r="CH6" s="25" t="str">
        <f ca="1">IF(CH7=0,"Dec ✓","Dec")</f>
        <v>Dec ✓</v>
      </c>
      <c r="CI6" s="25" t="str">
        <f ca="1">IF(CI7=0,"Total ✓","Total")</f>
        <v>Total ✓</v>
      </c>
      <c r="CK6" s="25" t="str">
        <f ca="1">IF(CK7=0,"Jan ✓","Jan")</f>
        <v>Jan ✓</v>
      </c>
      <c r="CL6" s="25" t="str">
        <f ca="1">IF(CL7=0,"Feb ✓","Feb")</f>
        <v>Feb ✓</v>
      </c>
      <c r="CM6" s="25" t="str">
        <f ca="1">IF(CM7=0,"Mar ✓","Mar")</f>
        <v>Mar ✓</v>
      </c>
      <c r="CN6" s="25" t="str">
        <f ca="1">IF(CN7=0,"Apr ✓","Apr")</f>
        <v>Apr ✓</v>
      </c>
      <c r="CO6" s="25" t="str">
        <f ca="1">IF(CO7=0,"May ✓","May")</f>
        <v>May ✓</v>
      </c>
      <c r="CP6" s="25" t="str">
        <f ca="1">IF(CP7=0,"Jun ✓","Jun")</f>
        <v>Jun ✓</v>
      </c>
      <c r="CQ6" s="25" t="str">
        <f ca="1">IF(CQ7=0,"Jul ✓","Jul")</f>
        <v>Jul ✓</v>
      </c>
      <c r="CR6" s="25" t="str">
        <f ca="1">IF(CR7=0,"Aug ✓","Aug")</f>
        <v>Aug ✓</v>
      </c>
      <c r="CS6" s="25" t="str">
        <f ca="1">IF(CS7=0,"Sep ✓","Sep")</f>
        <v>Sep ✓</v>
      </c>
      <c r="CT6" s="25" t="str">
        <f ca="1">IF(CT7=0,"Oct ✓","Oct")</f>
        <v>Oct ✓</v>
      </c>
      <c r="CU6" s="25" t="str">
        <f ca="1">IF(CU7=0,"Nov ✓","Nov")</f>
        <v>Nov ✓</v>
      </c>
      <c r="CV6" s="25" t="str">
        <f ca="1">IF(CV7=0,"Dec ✓","Dec")</f>
        <v>Dec ✓</v>
      </c>
      <c r="CW6" s="25" t="str">
        <f ca="1">IF(CW7=0,"Total ✓","Total")</f>
        <v>Total ✓</v>
      </c>
      <c r="CY6" s="25" t="str">
        <f ca="1">IF(CY7=0,"Jan ✓","Jan")</f>
        <v>Jan ✓</v>
      </c>
      <c r="CZ6" s="25" t="str">
        <f ca="1">IF(CZ7=0,"Feb ✓","Feb")</f>
        <v>Feb ✓</v>
      </c>
      <c r="DA6" s="25" t="str">
        <f ca="1">IF(DA7=0,"Mar ✓","Mar")</f>
        <v>Mar ✓</v>
      </c>
      <c r="DB6" s="25" t="str">
        <f ca="1">IF(DB7=0,"Apr ✓","Apr")</f>
        <v>Apr ✓</v>
      </c>
      <c r="DC6" s="25" t="str">
        <f ca="1">IF(DC7=0,"May ✓","May")</f>
        <v>May ✓</v>
      </c>
      <c r="DD6" s="25" t="str">
        <f ca="1">IF(DD7=0,"Jun ✓","Jun")</f>
        <v>Jun ✓</v>
      </c>
      <c r="DE6" s="25" t="str">
        <f ca="1">IF(DE7=0,"Jul ✓","Jul")</f>
        <v>Jul ✓</v>
      </c>
      <c r="DF6" s="25" t="str">
        <f ca="1">IF(DF7=0,"Aug ✓","Aug")</f>
        <v>Aug ✓</v>
      </c>
      <c r="DG6" s="25" t="str">
        <f ca="1">IF(DG7=0,"Sep ✓","Sep")</f>
        <v>Sep ✓</v>
      </c>
      <c r="DH6" s="25" t="str">
        <f ca="1">IF(DH7=0,"Oct ✓","Oct")</f>
        <v>Oct ✓</v>
      </c>
      <c r="DI6" s="25" t="str">
        <f ca="1">IF(DI7=0,"Nov ✓","Nov")</f>
        <v>Nov ✓</v>
      </c>
      <c r="DJ6" s="25" t="str">
        <f ca="1">IF(DJ7=0,"Dec ✓","Dec")</f>
        <v>Dec ✓</v>
      </c>
      <c r="DK6" s="25" t="str">
        <f ca="1">IF(DK7=0,"Total ✓","Total")</f>
        <v>Total ✓</v>
      </c>
      <c r="DM6" s="25" t="str">
        <f ca="1">IF(DM7=0,"Jan ✓","Jan")</f>
        <v>Jan ✓</v>
      </c>
      <c r="DN6" s="25" t="str">
        <f ca="1">IF(DN7=0,"Feb ✓","Feb")</f>
        <v>Feb ✓</v>
      </c>
      <c r="DO6" s="25" t="str">
        <f ca="1">IF(DO7=0,"Mar ✓","Mar")</f>
        <v>Mar ✓</v>
      </c>
      <c r="DP6" s="25" t="str">
        <f ca="1">IF(DP7=0,"Apr ✓","Apr")</f>
        <v>Apr ✓</v>
      </c>
      <c r="DQ6" s="25" t="str">
        <f ca="1">IF(DQ7=0,"May ✓","May")</f>
        <v>May ✓</v>
      </c>
      <c r="DR6" s="25" t="str">
        <f ca="1">IF(DR7=0,"Jun ✓","Jun")</f>
        <v>Jun ✓</v>
      </c>
      <c r="DS6" s="25" t="str">
        <f ca="1">IF(DS7=0,"Jul ✓","Jul")</f>
        <v>Jul ✓</v>
      </c>
      <c r="DT6" s="25" t="str">
        <f ca="1">IF(DT7=0,"Aug ✓","Aug")</f>
        <v>Aug ✓</v>
      </c>
      <c r="DU6" s="25" t="str">
        <f ca="1">IF(DU7=0,"Sep ✓","Sep")</f>
        <v>Sep ✓</v>
      </c>
      <c r="DV6" s="25" t="str">
        <f ca="1">IF(DV7=0,"Oct ✓","Oct")</f>
        <v>Oct ✓</v>
      </c>
      <c r="DW6" s="25" t="str">
        <f ca="1">IF(DW7=0,"Nov ✓","Nov")</f>
        <v>Nov ✓</v>
      </c>
      <c r="DX6" s="25" t="str">
        <f ca="1">IF(DX7=0,"Dec ✓","Dec")</f>
        <v>Dec ✓</v>
      </c>
      <c r="DY6" s="25" t="str">
        <f ca="1">IF(DY7=0,"Total ✓","Total")</f>
        <v>Total ✓</v>
      </c>
    </row>
    <row r="7" spans="1:146" x14ac:dyDescent="0.3">
      <c r="C7" s="21" t="s">
        <v>34</v>
      </c>
      <c r="E7" s="24">
        <f ca="1">E18-(E30+E42)</f>
        <v>0</v>
      </c>
      <c r="F7" s="24">
        <f t="shared" ref="F7:Q7" ca="1" si="0">F18-(F30+F42)</f>
        <v>0</v>
      </c>
      <c r="G7" s="24">
        <f t="shared" ca="1" si="0"/>
        <v>0</v>
      </c>
      <c r="H7" s="24">
        <f t="shared" ca="1" si="0"/>
        <v>0</v>
      </c>
      <c r="I7" s="24">
        <f t="shared" ca="1" si="0"/>
        <v>0</v>
      </c>
      <c r="J7" s="24">
        <f t="shared" ca="1" si="0"/>
        <v>0</v>
      </c>
      <c r="K7" s="24">
        <f t="shared" ca="1" si="0"/>
        <v>0</v>
      </c>
      <c r="L7" s="24">
        <f t="shared" ca="1" si="0"/>
        <v>0</v>
      </c>
      <c r="M7" s="24">
        <f t="shared" ca="1" si="0"/>
        <v>0</v>
      </c>
      <c r="N7" s="24">
        <f t="shared" ca="1" si="0"/>
        <v>0</v>
      </c>
      <c r="O7" s="24">
        <f t="shared" ca="1" si="0"/>
        <v>0</v>
      </c>
      <c r="P7" s="24">
        <f t="shared" ca="1" si="0"/>
        <v>0</v>
      </c>
      <c r="Q7" s="24">
        <f t="shared" ca="1" si="0"/>
        <v>0</v>
      </c>
      <c r="S7" s="24">
        <f ca="1">S18-(S30+S42)</f>
        <v>0</v>
      </c>
      <c r="T7" s="24">
        <f t="shared" ref="T7:AE7" ca="1" si="1">T18-(T30+T42)</f>
        <v>0</v>
      </c>
      <c r="U7" s="24">
        <f t="shared" ca="1" si="1"/>
        <v>0</v>
      </c>
      <c r="V7" s="24">
        <f t="shared" ca="1" si="1"/>
        <v>0</v>
      </c>
      <c r="W7" s="24">
        <f t="shared" ca="1" si="1"/>
        <v>0</v>
      </c>
      <c r="X7" s="24">
        <f t="shared" ca="1" si="1"/>
        <v>0</v>
      </c>
      <c r="Y7" s="24">
        <f t="shared" ca="1" si="1"/>
        <v>0</v>
      </c>
      <c r="Z7" s="24">
        <f t="shared" ca="1" si="1"/>
        <v>0</v>
      </c>
      <c r="AA7" s="24">
        <f t="shared" ca="1" si="1"/>
        <v>0</v>
      </c>
      <c r="AB7" s="24">
        <f t="shared" ca="1" si="1"/>
        <v>0</v>
      </c>
      <c r="AC7" s="24">
        <f t="shared" ca="1" si="1"/>
        <v>0</v>
      </c>
      <c r="AD7" s="24">
        <f t="shared" ca="1" si="1"/>
        <v>0</v>
      </c>
      <c r="AE7" s="24">
        <f t="shared" ca="1" si="1"/>
        <v>0</v>
      </c>
      <c r="AG7" s="24">
        <f ca="1">AG18-(AG30+AG42)</f>
        <v>0</v>
      </c>
      <c r="AH7" s="24">
        <f t="shared" ref="AH7:AS7" ca="1" si="2">AH18-(AH30+AH42)</f>
        <v>0</v>
      </c>
      <c r="AI7" s="24">
        <f t="shared" ca="1" si="2"/>
        <v>0</v>
      </c>
      <c r="AJ7" s="24">
        <f t="shared" ca="1" si="2"/>
        <v>0</v>
      </c>
      <c r="AK7" s="24">
        <f t="shared" ca="1" si="2"/>
        <v>0</v>
      </c>
      <c r="AL7" s="24">
        <f t="shared" ca="1" si="2"/>
        <v>0</v>
      </c>
      <c r="AM7" s="24">
        <f t="shared" ca="1" si="2"/>
        <v>0</v>
      </c>
      <c r="AN7" s="24">
        <f t="shared" ca="1" si="2"/>
        <v>0</v>
      </c>
      <c r="AO7" s="24">
        <f t="shared" ca="1" si="2"/>
        <v>0</v>
      </c>
      <c r="AP7" s="24">
        <f t="shared" ca="1" si="2"/>
        <v>0</v>
      </c>
      <c r="AQ7" s="24">
        <f t="shared" ca="1" si="2"/>
        <v>0</v>
      </c>
      <c r="AR7" s="24">
        <f t="shared" ca="1" si="2"/>
        <v>0</v>
      </c>
      <c r="AS7" s="24">
        <f t="shared" ca="1" si="2"/>
        <v>0</v>
      </c>
      <c r="AU7" s="24">
        <f ca="1">AU18-(AU30+AU42)</f>
        <v>0</v>
      </c>
      <c r="AV7" s="24">
        <f t="shared" ref="AV7:BG7" ca="1" si="3">AV18-(AV30+AV42)</f>
        <v>0</v>
      </c>
      <c r="AW7" s="24">
        <f t="shared" ca="1" si="3"/>
        <v>0</v>
      </c>
      <c r="AX7" s="24">
        <f t="shared" ca="1" si="3"/>
        <v>0</v>
      </c>
      <c r="AY7" s="24">
        <f t="shared" ca="1" si="3"/>
        <v>0</v>
      </c>
      <c r="AZ7" s="24">
        <f t="shared" ca="1" si="3"/>
        <v>0</v>
      </c>
      <c r="BA7" s="24">
        <f t="shared" ca="1" si="3"/>
        <v>0</v>
      </c>
      <c r="BB7" s="24">
        <f t="shared" ca="1" si="3"/>
        <v>0</v>
      </c>
      <c r="BC7" s="24">
        <f t="shared" ca="1" si="3"/>
        <v>0</v>
      </c>
      <c r="BD7" s="24">
        <f t="shared" ca="1" si="3"/>
        <v>0</v>
      </c>
      <c r="BE7" s="24">
        <f t="shared" ca="1" si="3"/>
        <v>0</v>
      </c>
      <c r="BF7" s="24">
        <f t="shared" ca="1" si="3"/>
        <v>0</v>
      </c>
      <c r="BG7" s="24">
        <f t="shared" ca="1" si="3"/>
        <v>0</v>
      </c>
      <c r="BI7" s="24">
        <f ca="1">BI18-(BI30+BI42)</f>
        <v>0</v>
      </c>
      <c r="BJ7" s="24">
        <f t="shared" ref="BJ7:BU7" ca="1" si="4">BJ18-(BJ30+BJ42)</f>
        <v>0</v>
      </c>
      <c r="BK7" s="24">
        <f t="shared" ca="1" si="4"/>
        <v>0</v>
      </c>
      <c r="BL7" s="24">
        <f t="shared" ca="1" si="4"/>
        <v>0</v>
      </c>
      <c r="BM7" s="24">
        <f t="shared" ca="1" si="4"/>
        <v>0</v>
      </c>
      <c r="BN7" s="24">
        <f t="shared" ca="1" si="4"/>
        <v>0</v>
      </c>
      <c r="BO7" s="24">
        <f t="shared" ca="1" si="4"/>
        <v>0</v>
      </c>
      <c r="BP7" s="24">
        <f t="shared" ca="1" si="4"/>
        <v>0</v>
      </c>
      <c r="BQ7" s="24">
        <f t="shared" ca="1" si="4"/>
        <v>0</v>
      </c>
      <c r="BR7" s="24">
        <f t="shared" ca="1" si="4"/>
        <v>0</v>
      </c>
      <c r="BS7" s="24">
        <f t="shared" ca="1" si="4"/>
        <v>0</v>
      </c>
      <c r="BT7" s="24">
        <f t="shared" ca="1" si="4"/>
        <v>0</v>
      </c>
      <c r="BU7" s="24">
        <f t="shared" ca="1" si="4"/>
        <v>0</v>
      </c>
      <c r="BW7" s="24">
        <f ca="1">BW18-(BW30+BW42)</f>
        <v>0</v>
      </c>
      <c r="BX7" s="24">
        <f t="shared" ref="BX7:CI7" ca="1" si="5">BX18-(BX30+BX42)</f>
        <v>0</v>
      </c>
      <c r="BY7" s="24">
        <f t="shared" ca="1" si="5"/>
        <v>0</v>
      </c>
      <c r="BZ7" s="24">
        <f t="shared" ca="1" si="5"/>
        <v>0</v>
      </c>
      <c r="CA7" s="24">
        <f t="shared" ca="1" si="5"/>
        <v>0</v>
      </c>
      <c r="CB7" s="24">
        <f t="shared" ca="1" si="5"/>
        <v>0</v>
      </c>
      <c r="CC7" s="24">
        <f t="shared" ca="1" si="5"/>
        <v>0</v>
      </c>
      <c r="CD7" s="24">
        <f t="shared" ca="1" si="5"/>
        <v>0</v>
      </c>
      <c r="CE7" s="24">
        <f t="shared" ca="1" si="5"/>
        <v>0</v>
      </c>
      <c r="CF7" s="24">
        <f t="shared" ca="1" si="5"/>
        <v>0</v>
      </c>
      <c r="CG7" s="24">
        <f t="shared" ca="1" si="5"/>
        <v>0</v>
      </c>
      <c r="CH7" s="24">
        <f t="shared" ca="1" si="5"/>
        <v>0</v>
      </c>
      <c r="CI7" s="24">
        <f t="shared" ca="1" si="5"/>
        <v>0</v>
      </c>
      <c r="CK7" s="24">
        <f ca="1">CK18-(CK30+CK42)</f>
        <v>0</v>
      </c>
      <c r="CL7" s="24">
        <f t="shared" ref="CL7:CW7" ca="1" si="6">CL18-(CL30+CL42)</f>
        <v>0</v>
      </c>
      <c r="CM7" s="24">
        <f t="shared" ca="1" si="6"/>
        <v>0</v>
      </c>
      <c r="CN7" s="24">
        <f t="shared" ca="1" si="6"/>
        <v>0</v>
      </c>
      <c r="CO7" s="24">
        <f t="shared" ca="1" si="6"/>
        <v>0</v>
      </c>
      <c r="CP7" s="24">
        <f t="shared" ca="1" si="6"/>
        <v>0</v>
      </c>
      <c r="CQ7" s="24">
        <f t="shared" ca="1" si="6"/>
        <v>0</v>
      </c>
      <c r="CR7" s="24">
        <f t="shared" ca="1" si="6"/>
        <v>0</v>
      </c>
      <c r="CS7" s="24">
        <f t="shared" ca="1" si="6"/>
        <v>0</v>
      </c>
      <c r="CT7" s="24">
        <f t="shared" ca="1" si="6"/>
        <v>0</v>
      </c>
      <c r="CU7" s="24">
        <f t="shared" ca="1" si="6"/>
        <v>0</v>
      </c>
      <c r="CV7" s="24">
        <f t="shared" ca="1" si="6"/>
        <v>0</v>
      </c>
      <c r="CW7" s="24">
        <f t="shared" ca="1" si="6"/>
        <v>0</v>
      </c>
      <c r="CY7" s="24">
        <f ca="1">CY18-(CY30+CY42)</f>
        <v>0</v>
      </c>
      <c r="CZ7" s="24">
        <f t="shared" ref="CZ7:DK7" ca="1" si="7">CZ18-(CZ30+CZ42)</f>
        <v>0</v>
      </c>
      <c r="DA7" s="24">
        <f t="shared" ca="1" si="7"/>
        <v>0</v>
      </c>
      <c r="DB7" s="24">
        <f t="shared" ca="1" si="7"/>
        <v>0</v>
      </c>
      <c r="DC7" s="24">
        <f t="shared" ca="1" si="7"/>
        <v>0</v>
      </c>
      <c r="DD7" s="24">
        <f t="shared" ca="1" si="7"/>
        <v>0</v>
      </c>
      <c r="DE7" s="24">
        <f t="shared" ca="1" si="7"/>
        <v>0</v>
      </c>
      <c r="DF7" s="24">
        <f t="shared" ca="1" si="7"/>
        <v>0</v>
      </c>
      <c r="DG7" s="24">
        <f t="shared" ca="1" si="7"/>
        <v>0</v>
      </c>
      <c r="DH7" s="24">
        <f t="shared" ca="1" si="7"/>
        <v>0</v>
      </c>
      <c r="DI7" s="24">
        <f t="shared" ca="1" si="7"/>
        <v>0</v>
      </c>
      <c r="DJ7" s="24">
        <f t="shared" ca="1" si="7"/>
        <v>0</v>
      </c>
      <c r="DK7" s="24">
        <f t="shared" ca="1" si="7"/>
        <v>0</v>
      </c>
      <c r="DM7" s="24">
        <f ca="1">DM18-(DM30+DM42)</f>
        <v>0</v>
      </c>
      <c r="DN7" s="24">
        <f t="shared" ref="DN7:DY7" ca="1" si="8">DN18-(DN30+DN42)</f>
        <v>0</v>
      </c>
      <c r="DO7" s="24">
        <f t="shared" ca="1" si="8"/>
        <v>0</v>
      </c>
      <c r="DP7" s="24">
        <f t="shared" ca="1" si="8"/>
        <v>0</v>
      </c>
      <c r="DQ7" s="24">
        <f t="shared" ca="1" si="8"/>
        <v>0</v>
      </c>
      <c r="DR7" s="24">
        <f t="shared" ca="1" si="8"/>
        <v>0</v>
      </c>
      <c r="DS7" s="24">
        <f t="shared" ca="1" si="8"/>
        <v>0</v>
      </c>
      <c r="DT7" s="24">
        <f t="shared" ca="1" si="8"/>
        <v>0</v>
      </c>
      <c r="DU7" s="24">
        <f t="shared" ca="1" si="8"/>
        <v>0</v>
      </c>
      <c r="DV7" s="24">
        <f t="shared" ca="1" si="8"/>
        <v>0</v>
      </c>
      <c r="DW7" s="24">
        <f t="shared" ca="1" si="8"/>
        <v>0</v>
      </c>
      <c r="DX7" s="24">
        <f t="shared" ca="1" si="8"/>
        <v>0</v>
      </c>
      <c r="DY7" s="24">
        <f t="shared" ca="1" si="8"/>
        <v>0</v>
      </c>
    </row>
    <row r="9" spans="1:146" x14ac:dyDescent="0.3">
      <c r="C9" s="14" t="s">
        <v>6</v>
      </c>
      <c r="D9" s="15"/>
      <c r="E9" s="16" t="s">
        <v>12</v>
      </c>
      <c r="F9" s="16" t="s">
        <v>13</v>
      </c>
      <c r="G9" s="16" t="s">
        <v>14</v>
      </c>
      <c r="H9" s="16" t="s">
        <v>15</v>
      </c>
      <c r="I9" s="16" t="s">
        <v>16</v>
      </c>
      <c r="J9" s="16" t="s">
        <v>17</v>
      </c>
      <c r="K9" s="16" t="s">
        <v>18</v>
      </c>
      <c r="L9" s="16" t="s">
        <v>19</v>
      </c>
      <c r="M9" s="16" t="s">
        <v>20</v>
      </c>
      <c r="N9" s="16" t="s">
        <v>21</v>
      </c>
      <c r="O9" s="16" t="s">
        <v>22</v>
      </c>
      <c r="P9" s="16" t="s">
        <v>23</v>
      </c>
      <c r="Q9" s="16">
        <f>E$5</f>
        <v>2024</v>
      </c>
      <c r="S9" s="16" t="s">
        <v>12</v>
      </c>
      <c r="T9" s="16" t="s">
        <v>13</v>
      </c>
      <c r="U9" s="16" t="s">
        <v>14</v>
      </c>
      <c r="V9" s="16" t="s">
        <v>15</v>
      </c>
      <c r="W9" s="16" t="s">
        <v>16</v>
      </c>
      <c r="X9" s="16" t="s">
        <v>17</v>
      </c>
      <c r="Y9" s="16" t="s">
        <v>18</v>
      </c>
      <c r="Z9" s="16" t="s">
        <v>19</v>
      </c>
      <c r="AA9" s="16" t="s">
        <v>20</v>
      </c>
      <c r="AB9" s="16" t="s">
        <v>21</v>
      </c>
      <c r="AC9" s="16" t="s">
        <v>22</v>
      </c>
      <c r="AD9" s="16" t="s">
        <v>23</v>
      </c>
      <c r="AE9" s="16">
        <f>S$5</f>
        <v>2025</v>
      </c>
      <c r="AG9" s="16" t="s">
        <v>12</v>
      </c>
      <c r="AH9" s="16" t="s">
        <v>13</v>
      </c>
      <c r="AI9" s="16" t="s">
        <v>14</v>
      </c>
      <c r="AJ9" s="16" t="s">
        <v>15</v>
      </c>
      <c r="AK9" s="16" t="s">
        <v>16</v>
      </c>
      <c r="AL9" s="16" t="s">
        <v>17</v>
      </c>
      <c r="AM9" s="16" t="s">
        <v>18</v>
      </c>
      <c r="AN9" s="16" t="s">
        <v>19</v>
      </c>
      <c r="AO9" s="16" t="s">
        <v>20</v>
      </c>
      <c r="AP9" s="16" t="s">
        <v>21</v>
      </c>
      <c r="AQ9" s="16" t="s">
        <v>22</v>
      </c>
      <c r="AR9" s="16" t="s">
        <v>23</v>
      </c>
      <c r="AS9" s="16">
        <f>AG$5</f>
        <v>2026</v>
      </c>
      <c r="AU9" s="16" t="s">
        <v>12</v>
      </c>
      <c r="AV9" s="16" t="s">
        <v>13</v>
      </c>
      <c r="AW9" s="16" t="s">
        <v>14</v>
      </c>
      <c r="AX9" s="16" t="s">
        <v>15</v>
      </c>
      <c r="AY9" s="16" t="s">
        <v>16</v>
      </c>
      <c r="AZ9" s="16" t="s">
        <v>17</v>
      </c>
      <c r="BA9" s="16" t="s">
        <v>18</v>
      </c>
      <c r="BB9" s="16" t="s">
        <v>19</v>
      </c>
      <c r="BC9" s="16" t="s">
        <v>20</v>
      </c>
      <c r="BD9" s="16" t="s">
        <v>21</v>
      </c>
      <c r="BE9" s="16" t="s">
        <v>22</v>
      </c>
      <c r="BF9" s="16" t="s">
        <v>23</v>
      </c>
      <c r="BG9" s="16">
        <f>AU$5</f>
        <v>2027</v>
      </c>
      <c r="BI9" s="16" t="s">
        <v>12</v>
      </c>
      <c r="BJ9" s="16" t="s">
        <v>13</v>
      </c>
      <c r="BK9" s="16" t="s">
        <v>14</v>
      </c>
      <c r="BL9" s="16" t="s">
        <v>15</v>
      </c>
      <c r="BM9" s="16" t="s">
        <v>16</v>
      </c>
      <c r="BN9" s="16" t="s">
        <v>17</v>
      </c>
      <c r="BO9" s="16" t="s">
        <v>18</v>
      </c>
      <c r="BP9" s="16" t="s">
        <v>19</v>
      </c>
      <c r="BQ9" s="16" t="s">
        <v>20</v>
      </c>
      <c r="BR9" s="16" t="s">
        <v>21</v>
      </c>
      <c r="BS9" s="16" t="s">
        <v>22</v>
      </c>
      <c r="BT9" s="16" t="s">
        <v>23</v>
      </c>
      <c r="BU9" s="16">
        <f>BI$5</f>
        <v>2028</v>
      </c>
      <c r="BW9" s="16" t="s">
        <v>12</v>
      </c>
      <c r="BX9" s="16" t="s">
        <v>13</v>
      </c>
      <c r="BY9" s="16" t="s">
        <v>14</v>
      </c>
      <c r="BZ9" s="16" t="s">
        <v>15</v>
      </c>
      <c r="CA9" s="16" t="s">
        <v>16</v>
      </c>
      <c r="CB9" s="16" t="s">
        <v>17</v>
      </c>
      <c r="CC9" s="16" t="s">
        <v>18</v>
      </c>
      <c r="CD9" s="16" t="s">
        <v>19</v>
      </c>
      <c r="CE9" s="16" t="s">
        <v>20</v>
      </c>
      <c r="CF9" s="16" t="s">
        <v>21</v>
      </c>
      <c r="CG9" s="16" t="s">
        <v>22</v>
      </c>
      <c r="CH9" s="16" t="s">
        <v>23</v>
      </c>
      <c r="CI9" s="16">
        <f>BW$5</f>
        <v>2029</v>
      </c>
      <c r="CK9" s="16" t="s">
        <v>12</v>
      </c>
      <c r="CL9" s="16" t="s">
        <v>13</v>
      </c>
      <c r="CM9" s="16" t="s">
        <v>14</v>
      </c>
      <c r="CN9" s="16" t="s">
        <v>15</v>
      </c>
      <c r="CO9" s="16" t="s">
        <v>16</v>
      </c>
      <c r="CP9" s="16" t="s">
        <v>17</v>
      </c>
      <c r="CQ9" s="16" t="s">
        <v>18</v>
      </c>
      <c r="CR9" s="16" t="s">
        <v>19</v>
      </c>
      <c r="CS9" s="16" t="s">
        <v>20</v>
      </c>
      <c r="CT9" s="16" t="s">
        <v>21</v>
      </c>
      <c r="CU9" s="16" t="s">
        <v>22</v>
      </c>
      <c r="CV9" s="16" t="s">
        <v>23</v>
      </c>
      <c r="CW9" s="16">
        <f>CK$5</f>
        <v>2030</v>
      </c>
      <c r="CY9" s="16" t="s">
        <v>12</v>
      </c>
      <c r="CZ9" s="16" t="s">
        <v>13</v>
      </c>
      <c r="DA9" s="16" t="s">
        <v>14</v>
      </c>
      <c r="DB9" s="16" t="s">
        <v>15</v>
      </c>
      <c r="DC9" s="16" t="s">
        <v>16</v>
      </c>
      <c r="DD9" s="16" t="s">
        <v>17</v>
      </c>
      <c r="DE9" s="16" t="s">
        <v>18</v>
      </c>
      <c r="DF9" s="16" t="s">
        <v>19</v>
      </c>
      <c r="DG9" s="16" t="s">
        <v>20</v>
      </c>
      <c r="DH9" s="16" t="s">
        <v>21</v>
      </c>
      <c r="DI9" s="16" t="s">
        <v>22</v>
      </c>
      <c r="DJ9" s="16" t="s">
        <v>23</v>
      </c>
      <c r="DK9" s="16">
        <f>CY$5</f>
        <v>2031</v>
      </c>
      <c r="DM9" s="16" t="s">
        <v>12</v>
      </c>
      <c r="DN9" s="16" t="s">
        <v>13</v>
      </c>
      <c r="DO9" s="16" t="s">
        <v>14</v>
      </c>
      <c r="DP9" s="16" t="s">
        <v>15</v>
      </c>
      <c r="DQ9" s="16" t="s">
        <v>16</v>
      </c>
      <c r="DR9" s="16" t="s">
        <v>17</v>
      </c>
      <c r="DS9" s="16" t="s">
        <v>18</v>
      </c>
      <c r="DT9" s="16" t="s">
        <v>19</v>
      </c>
      <c r="DU9" s="16" t="s">
        <v>20</v>
      </c>
      <c r="DV9" s="16" t="s">
        <v>21</v>
      </c>
      <c r="DW9" s="16" t="s">
        <v>22</v>
      </c>
      <c r="DX9" s="16" t="s">
        <v>23</v>
      </c>
      <c r="DY9" s="16">
        <f>DM$5</f>
        <v>2032</v>
      </c>
    </row>
    <row r="10" spans="1:146" x14ac:dyDescent="0.3">
      <c r="C10" s="11" t="s">
        <v>105</v>
      </c>
      <c r="E10" s="22">
        <v>4000</v>
      </c>
      <c r="F10" s="22">
        <v>4000</v>
      </c>
      <c r="G10" s="22">
        <v>4500</v>
      </c>
      <c r="H10" s="22">
        <v>4500</v>
      </c>
      <c r="I10" s="22">
        <v>4500</v>
      </c>
      <c r="J10" s="22">
        <v>4500</v>
      </c>
      <c r="K10" s="22">
        <v>4500</v>
      </c>
      <c r="L10" s="22">
        <v>4500</v>
      </c>
      <c r="M10" s="22">
        <v>4500</v>
      </c>
      <c r="N10" s="22">
        <v>4500</v>
      </c>
      <c r="O10" s="22">
        <v>4500</v>
      </c>
      <c r="P10" s="22">
        <v>4500</v>
      </c>
      <c r="Q10" s="23">
        <f>SUM(E10:P10)</f>
        <v>53000</v>
      </c>
      <c r="S10" s="22"/>
      <c r="T10" s="22"/>
      <c r="U10" s="22"/>
      <c r="V10" s="22"/>
      <c r="W10" s="22"/>
      <c r="X10" s="22"/>
      <c r="Y10" s="22"/>
      <c r="Z10" s="22"/>
      <c r="AA10" s="22"/>
      <c r="AB10" s="22"/>
      <c r="AC10" s="22"/>
      <c r="AD10" s="22"/>
      <c r="AE10" s="23">
        <f>SUM(S10:AD10)</f>
        <v>0</v>
      </c>
      <c r="AG10" s="22"/>
      <c r="AH10" s="22"/>
      <c r="AI10" s="22"/>
      <c r="AJ10" s="22"/>
      <c r="AK10" s="22"/>
      <c r="AL10" s="22"/>
      <c r="AM10" s="22"/>
      <c r="AN10" s="22"/>
      <c r="AO10" s="22"/>
      <c r="AP10" s="22"/>
      <c r="AQ10" s="22"/>
      <c r="AR10" s="22"/>
      <c r="AS10" s="23">
        <f>SUM(AG10:AR10)</f>
        <v>0</v>
      </c>
      <c r="AU10" s="22"/>
      <c r="AV10" s="22"/>
      <c r="AW10" s="22"/>
      <c r="AX10" s="22"/>
      <c r="AY10" s="22"/>
      <c r="AZ10" s="22"/>
      <c r="BA10" s="22"/>
      <c r="BB10" s="22"/>
      <c r="BC10" s="22"/>
      <c r="BD10" s="22"/>
      <c r="BE10" s="22"/>
      <c r="BF10" s="22"/>
      <c r="BG10" s="23">
        <f>SUM(AU10:BF10)</f>
        <v>0</v>
      </c>
      <c r="BI10" s="22"/>
      <c r="BJ10" s="22"/>
      <c r="BK10" s="22"/>
      <c r="BL10" s="22"/>
      <c r="BM10" s="22"/>
      <c r="BN10" s="22"/>
      <c r="BO10" s="22"/>
      <c r="BP10" s="22"/>
      <c r="BQ10" s="22"/>
      <c r="BR10" s="22"/>
      <c r="BS10" s="22"/>
      <c r="BT10" s="22"/>
      <c r="BU10" s="23">
        <f>SUM(BI10:BT10)</f>
        <v>0</v>
      </c>
      <c r="BW10" s="22"/>
      <c r="BX10" s="22"/>
      <c r="BY10" s="22"/>
      <c r="BZ10" s="22"/>
      <c r="CA10" s="22"/>
      <c r="CB10" s="22"/>
      <c r="CC10" s="22"/>
      <c r="CD10" s="22"/>
      <c r="CE10" s="22"/>
      <c r="CF10" s="22"/>
      <c r="CG10" s="22"/>
      <c r="CH10" s="22"/>
      <c r="CI10" s="23">
        <f>SUM(BW10:CH10)</f>
        <v>0</v>
      </c>
      <c r="CK10" s="22"/>
      <c r="CL10" s="22"/>
      <c r="CM10" s="22"/>
      <c r="CN10" s="22"/>
      <c r="CO10" s="22"/>
      <c r="CP10" s="22"/>
      <c r="CQ10" s="22"/>
      <c r="CR10" s="22"/>
      <c r="CS10" s="22"/>
      <c r="CT10" s="22"/>
      <c r="CU10" s="22"/>
      <c r="CV10" s="22"/>
      <c r="CW10" s="23">
        <f>SUM(CK10:CV10)</f>
        <v>0</v>
      </c>
      <c r="CY10" s="22"/>
      <c r="CZ10" s="22"/>
      <c r="DA10" s="22"/>
      <c r="DB10" s="22"/>
      <c r="DC10" s="22"/>
      <c r="DD10" s="22"/>
      <c r="DE10" s="22"/>
      <c r="DF10" s="22"/>
      <c r="DG10" s="22"/>
      <c r="DH10" s="22"/>
      <c r="DI10" s="22"/>
      <c r="DJ10" s="22"/>
      <c r="DK10" s="23">
        <f>SUM(CY10:DJ10)</f>
        <v>0</v>
      </c>
      <c r="DM10" s="22"/>
      <c r="DN10" s="22"/>
      <c r="DO10" s="22"/>
      <c r="DP10" s="22"/>
      <c r="DQ10" s="22"/>
      <c r="DR10" s="22"/>
      <c r="DS10" s="22"/>
      <c r="DT10" s="22"/>
      <c r="DU10" s="22"/>
      <c r="DV10" s="22"/>
      <c r="DW10" s="22"/>
      <c r="DX10" s="22"/>
      <c r="DY10" s="23">
        <f>SUM(DM10:DX10)</f>
        <v>0</v>
      </c>
    </row>
    <row r="11" spans="1:146" x14ac:dyDescent="0.3">
      <c r="C11" s="11" t="s">
        <v>10</v>
      </c>
      <c r="E11" s="22">
        <v>500</v>
      </c>
      <c r="F11" s="22">
        <v>500</v>
      </c>
      <c r="G11" s="22">
        <v>500</v>
      </c>
      <c r="H11" s="22">
        <v>500</v>
      </c>
      <c r="I11" s="22">
        <v>500</v>
      </c>
      <c r="J11" s="22">
        <v>500</v>
      </c>
      <c r="K11" s="22">
        <v>500</v>
      </c>
      <c r="L11" s="22">
        <v>500</v>
      </c>
      <c r="M11" s="22">
        <v>500</v>
      </c>
      <c r="N11" s="22">
        <v>500</v>
      </c>
      <c r="O11" s="22">
        <v>500</v>
      </c>
      <c r="P11" s="22">
        <v>500</v>
      </c>
      <c r="Q11" s="23">
        <f t="shared" ref="Q11:Q17" si="9">SUM(E11:P11)</f>
        <v>6000</v>
      </c>
      <c r="S11" s="22"/>
      <c r="T11" s="22"/>
      <c r="U11" s="22"/>
      <c r="V11" s="22"/>
      <c r="W11" s="22"/>
      <c r="X11" s="22"/>
      <c r="Y11" s="22"/>
      <c r="Z11" s="22"/>
      <c r="AA11" s="22"/>
      <c r="AB11" s="22"/>
      <c r="AC11" s="22"/>
      <c r="AD11" s="22"/>
      <c r="AE11" s="23">
        <f t="shared" ref="AE11:AE17" si="10">SUM(S11:AD11)</f>
        <v>0</v>
      </c>
      <c r="AG11" s="22"/>
      <c r="AH11" s="22"/>
      <c r="AI11" s="22"/>
      <c r="AJ11" s="22"/>
      <c r="AK11" s="22"/>
      <c r="AL11" s="22"/>
      <c r="AM11" s="22"/>
      <c r="AN11" s="22"/>
      <c r="AO11" s="22"/>
      <c r="AP11" s="22"/>
      <c r="AQ11" s="22"/>
      <c r="AR11" s="22"/>
      <c r="AS11" s="23">
        <f t="shared" ref="AS11:AS17" si="11">SUM(AG11:AR11)</f>
        <v>0</v>
      </c>
      <c r="AU11" s="22"/>
      <c r="AV11" s="22"/>
      <c r="AW11" s="22"/>
      <c r="AX11" s="22"/>
      <c r="AY11" s="22"/>
      <c r="AZ11" s="22"/>
      <c r="BA11" s="22"/>
      <c r="BB11" s="22"/>
      <c r="BC11" s="22"/>
      <c r="BD11" s="22"/>
      <c r="BE11" s="22"/>
      <c r="BF11" s="22"/>
      <c r="BG11" s="23">
        <f t="shared" ref="BG11:BG17" si="12">SUM(AU11:BF11)</f>
        <v>0</v>
      </c>
      <c r="BI11" s="22"/>
      <c r="BJ11" s="22"/>
      <c r="BK11" s="22"/>
      <c r="BL11" s="22"/>
      <c r="BM11" s="22"/>
      <c r="BN11" s="22"/>
      <c r="BO11" s="22"/>
      <c r="BP11" s="22"/>
      <c r="BQ11" s="22"/>
      <c r="BR11" s="22"/>
      <c r="BS11" s="22"/>
      <c r="BT11" s="22"/>
      <c r="BU11" s="23">
        <f t="shared" ref="BU11:BU17" si="13">SUM(BI11:BT11)</f>
        <v>0</v>
      </c>
      <c r="BW11" s="22"/>
      <c r="BX11" s="22"/>
      <c r="BY11" s="22"/>
      <c r="BZ11" s="22"/>
      <c r="CA11" s="22"/>
      <c r="CB11" s="22"/>
      <c r="CC11" s="22"/>
      <c r="CD11" s="22"/>
      <c r="CE11" s="22"/>
      <c r="CF11" s="22"/>
      <c r="CG11" s="22"/>
      <c r="CH11" s="22"/>
      <c r="CI11" s="23">
        <f t="shared" ref="CI11:CI17" si="14">SUM(BW11:CH11)</f>
        <v>0</v>
      </c>
      <c r="CK11" s="22"/>
      <c r="CL11" s="22"/>
      <c r="CM11" s="22"/>
      <c r="CN11" s="22"/>
      <c r="CO11" s="22"/>
      <c r="CP11" s="22"/>
      <c r="CQ11" s="22"/>
      <c r="CR11" s="22"/>
      <c r="CS11" s="22"/>
      <c r="CT11" s="22"/>
      <c r="CU11" s="22"/>
      <c r="CV11" s="22"/>
      <c r="CW11" s="23">
        <f t="shared" ref="CW11:CW17" si="15">SUM(CK11:CV11)</f>
        <v>0</v>
      </c>
      <c r="CY11" s="22"/>
      <c r="CZ11" s="22"/>
      <c r="DA11" s="22"/>
      <c r="DB11" s="22"/>
      <c r="DC11" s="22"/>
      <c r="DD11" s="22"/>
      <c r="DE11" s="22"/>
      <c r="DF11" s="22"/>
      <c r="DG11" s="22"/>
      <c r="DH11" s="22"/>
      <c r="DI11" s="22"/>
      <c r="DJ11" s="22"/>
      <c r="DK11" s="23">
        <f t="shared" ref="DK11:DK17" si="16">SUM(CY11:DJ11)</f>
        <v>0</v>
      </c>
      <c r="DM11" s="22"/>
      <c r="DN11" s="22"/>
      <c r="DO11" s="22"/>
      <c r="DP11" s="22"/>
      <c r="DQ11" s="22"/>
      <c r="DR11" s="22"/>
      <c r="DS11" s="22"/>
      <c r="DT11" s="22"/>
      <c r="DU11" s="22"/>
      <c r="DV11" s="22"/>
      <c r="DW11" s="22"/>
      <c r="DX11" s="22"/>
      <c r="DY11" s="23">
        <f t="shared" ref="DY11:DY17" si="17">SUM(DM11:DX11)</f>
        <v>0</v>
      </c>
    </row>
    <row r="12" spans="1:146" x14ac:dyDescent="0.3">
      <c r="C12" s="11" t="s">
        <v>9</v>
      </c>
      <c r="E12" s="22">
        <v>100</v>
      </c>
      <c r="F12" s="22">
        <v>100</v>
      </c>
      <c r="G12" s="22">
        <v>100</v>
      </c>
      <c r="H12" s="22">
        <v>100</v>
      </c>
      <c r="I12" s="22">
        <v>100</v>
      </c>
      <c r="J12" s="22">
        <v>100</v>
      </c>
      <c r="K12" s="22">
        <v>100</v>
      </c>
      <c r="L12" s="22">
        <v>100</v>
      </c>
      <c r="M12" s="22">
        <v>100</v>
      </c>
      <c r="N12" s="22">
        <v>100</v>
      </c>
      <c r="O12" s="22">
        <v>100</v>
      </c>
      <c r="P12" s="22">
        <v>100</v>
      </c>
      <c r="Q12" s="23">
        <f t="shared" si="9"/>
        <v>1200</v>
      </c>
      <c r="S12" s="22"/>
      <c r="T12" s="22"/>
      <c r="U12" s="22"/>
      <c r="V12" s="22"/>
      <c r="W12" s="22"/>
      <c r="X12" s="22"/>
      <c r="Y12" s="22"/>
      <c r="Z12" s="22"/>
      <c r="AA12" s="22"/>
      <c r="AB12" s="22"/>
      <c r="AC12" s="22"/>
      <c r="AD12" s="22"/>
      <c r="AE12" s="23">
        <f t="shared" si="10"/>
        <v>0</v>
      </c>
      <c r="AG12" s="22"/>
      <c r="AH12" s="22"/>
      <c r="AI12" s="22"/>
      <c r="AJ12" s="22"/>
      <c r="AK12" s="22"/>
      <c r="AL12" s="22"/>
      <c r="AM12" s="22"/>
      <c r="AN12" s="22"/>
      <c r="AO12" s="22"/>
      <c r="AP12" s="22"/>
      <c r="AQ12" s="22"/>
      <c r="AR12" s="22"/>
      <c r="AS12" s="23">
        <f t="shared" si="11"/>
        <v>0</v>
      </c>
      <c r="AU12" s="22"/>
      <c r="AV12" s="22"/>
      <c r="AW12" s="22"/>
      <c r="AX12" s="22"/>
      <c r="AY12" s="22"/>
      <c r="AZ12" s="22"/>
      <c r="BA12" s="22"/>
      <c r="BB12" s="22"/>
      <c r="BC12" s="22"/>
      <c r="BD12" s="22"/>
      <c r="BE12" s="22"/>
      <c r="BF12" s="22"/>
      <c r="BG12" s="23">
        <f t="shared" si="12"/>
        <v>0</v>
      </c>
      <c r="BI12" s="22"/>
      <c r="BJ12" s="22"/>
      <c r="BK12" s="22"/>
      <c r="BL12" s="22"/>
      <c r="BM12" s="22"/>
      <c r="BN12" s="22"/>
      <c r="BO12" s="22"/>
      <c r="BP12" s="22"/>
      <c r="BQ12" s="22"/>
      <c r="BR12" s="22"/>
      <c r="BS12" s="22"/>
      <c r="BT12" s="22"/>
      <c r="BU12" s="23">
        <f t="shared" si="13"/>
        <v>0</v>
      </c>
      <c r="BW12" s="22"/>
      <c r="BX12" s="22"/>
      <c r="BY12" s="22"/>
      <c r="BZ12" s="22"/>
      <c r="CA12" s="22"/>
      <c r="CB12" s="22"/>
      <c r="CC12" s="22"/>
      <c r="CD12" s="22"/>
      <c r="CE12" s="22"/>
      <c r="CF12" s="22"/>
      <c r="CG12" s="22"/>
      <c r="CH12" s="22"/>
      <c r="CI12" s="23">
        <f t="shared" si="14"/>
        <v>0</v>
      </c>
      <c r="CK12" s="22"/>
      <c r="CL12" s="22"/>
      <c r="CM12" s="22"/>
      <c r="CN12" s="22"/>
      <c r="CO12" s="22"/>
      <c r="CP12" s="22"/>
      <c r="CQ12" s="22"/>
      <c r="CR12" s="22"/>
      <c r="CS12" s="22"/>
      <c r="CT12" s="22"/>
      <c r="CU12" s="22"/>
      <c r="CV12" s="22"/>
      <c r="CW12" s="23">
        <f t="shared" si="15"/>
        <v>0</v>
      </c>
      <c r="CY12" s="22"/>
      <c r="CZ12" s="22"/>
      <c r="DA12" s="22"/>
      <c r="DB12" s="22"/>
      <c r="DC12" s="22"/>
      <c r="DD12" s="22"/>
      <c r="DE12" s="22"/>
      <c r="DF12" s="22"/>
      <c r="DG12" s="22"/>
      <c r="DH12" s="22"/>
      <c r="DI12" s="22"/>
      <c r="DJ12" s="22"/>
      <c r="DK12" s="23">
        <f t="shared" si="16"/>
        <v>0</v>
      </c>
      <c r="DM12" s="22"/>
      <c r="DN12" s="22"/>
      <c r="DO12" s="22"/>
      <c r="DP12" s="22"/>
      <c r="DQ12" s="22"/>
      <c r="DR12" s="22"/>
      <c r="DS12" s="22"/>
      <c r="DT12" s="22"/>
      <c r="DU12" s="22"/>
      <c r="DV12" s="22"/>
      <c r="DW12" s="22"/>
      <c r="DX12" s="22"/>
      <c r="DY12" s="23">
        <f t="shared" si="17"/>
        <v>0</v>
      </c>
    </row>
    <row r="13" spans="1:146" x14ac:dyDescent="0.3">
      <c r="C13" s="11" t="s">
        <v>11</v>
      </c>
      <c r="E13" s="22">
        <v>500</v>
      </c>
      <c r="F13" s="22">
        <v>500</v>
      </c>
      <c r="G13" s="22">
        <v>500</v>
      </c>
      <c r="H13" s="22">
        <v>500</v>
      </c>
      <c r="I13" s="22">
        <v>500</v>
      </c>
      <c r="J13" s="22">
        <v>500</v>
      </c>
      <c r="K13" s="22">
        <v>500</v>
      </c>
      <c r="L13" s="22">
        <v>500</v>
      </c>
      <c r="M13" s="22">
        <v>500</v>
      </c>
      <c r="N13" s="22">
        <v>500</v>
      </c>
      <c r="O13" s="22">
        <v>500</v>
      </c>
      <c r="P13" s="22">
        <v>500</v>
      </c>
      <c r="Q13" s="23">
        <f t="shared" si="9"/>
        <v>6000</v>
      </c>
      <c r="S13" s="22"/>
      <c r="T13" s="22"/>
      <c r="U13" s="22"/>
      <c r="V13" s="22"/>
      <c r="W13" s="22"/>
      <c r="X13" s="22"/>
      <c r="Y13" s="22"/>
      <c r="Z13" s="22"/>
      <c r="AA13" s="22"/>
      <c r="AB13" s="22"/>
      <c r="AC13" s="22"/>
      <c r="AD13" s="22"/>
      <c r="AE13" s="23">
        <f t="shared" si="10"/>
        <v>0</v>
      </c>
      <c r="AG13" s="22"/>
      <c r="AH13" s="22"/>
      <c r="AI13" s="22"/>
      <c r="AJ13" s="22"/>
      <c r="AK13" s="22"/>
      <c r="AL13" s="22"/>
      <c r="AM13" s="22"/>
      <c r="AN13" s="22"/>
      <c r="AO13" s="22"/>
      <c r="AP13" s="22"/>
      <c r="AQ13" s="22"/>
      <c r="AR13" s="22"/>
      <c r="AS13" s="23">
        <f t="shared" si="11"/>
        <v>0</v>
      </c>
      <c r="AU13" s="22"/>
      <c r="AV13" s="22"/>
      <c r="AW13" s="22"/>
      <c r="AX13" s="22"/>
      <c r="AY13" s="22"/>
      <c r="AZ13" s="22"/>
      <c r="BA13" s="22"/>
      <c r="BB13" s="22"/>
      <c r="BC13" s="22"/>
      <c r="BD13" s="22"/>
      <c r="BE13" s="22"/>
      <c r="BF13" s="22"/>
      <c r="BG13" s="23">
        <f t="shared" si="12"/>
        <v>0</v>
      </c>
      <c r="BI13" s="22"/>
      <c r="BJ13" s="22"/>
      <c r="BK13" s="22"/>
      <c r="BL13" s="22"/>
      <c r="BM13" s="22"/>
      <c r="BN13" s="22"/>
      <c r="BO13" s="22"/>
      <c r="BP13" s="22"/>
      <c r="BQ13" s="22"/>
      <c r="BR13" s="22"/>
      <c r="BS13" s="22"/>
      <c r="BT13" s="22"/>
      <c r="BU13" s="23">
        <f t="shared" si="13"/>
        <v>0</v>
      </c>
      <c r="BW13" s="22"/>
      <c r="BX13" s="22"/>
      <c r="BY13" s="22"/>
      <c r="BZ13" s="22"/>
      <c r="CA13" s="22"/>
      <c r="CB13" s="22"/>
      <c r="CC13" s="22"/>
      <c r="CD13" s="22"/>
      <c r="CE13" s="22"/>
      <c r="CF13" s="22"/>
      <c r="CG13" s="22"/>
      <c r="CH13" s="22"/>
      <c r="CI13" s="23">
        <f t="shared" si="14"/>
        <v>0</v>
      </c>
      <c r="CK13" s="22"/>
      <c r="CL13" s="22"/>
      <c r="CM13" s="22"/>
      <c r="CN13" s="22"/>
      <c r="CO13" s="22"/>
      <c r="CP13" s="22"/>
      <c r="CQ13" s="22"/>
      <c r="CR13" s="22"/>
      <c r="CS13" s="22"/>
      <c r="CT13" s="22"/>
      <c r="CU13" s="22"/>
      <c r="CV13" s="22"/>
      <c r="CW13" s="23">
        <f t="shared" si="15"/>
        <v>0</v>
      </c>
      <c r="CY13" s="22"/>
      <c r="CZ13" s="22"/>
      <c r="DA13" s="22"/>
      <c r="DB13" s="22"/>
      <c r="DC13" s="22"/>
      <c r="DD13" s="22"/>
      <c r="DE13" s="22"/>
      <c r="DF13" s="22"/>
      <c r="DG13" s="22"/>
      <c r="DH13" s="22"/>
      <c r="DI13" s="22"/>
      <c r="DJ13" s="22"/>
      <c r="DK13" s="23">
        <f t="shared" si="16"/>
        <v>0</v>
      </c>
      <c r="DM13" s="22"/>
      <c r="DN13" s="22"/>
      <c r="DO13" s="22"/>
      <c r="DP13" s="22"/>
      <c r="DQ13" s="22"/>
      <c r="DR13" s="22"/>
      <c r="DS13" s="22"/>
      <c r="DT13" s="22"/>
      <c r="DU13" s="22"/>
      <c r="DV13" s="22"/>
      <c r="DW13" s="22"/>
      <c r="DX13" s="22"/>
      <c r="DY13" s="23">
        <f t="shared" si="17"/>
        <v>0</v>
      </c>
    </row>
    <row r="14" spans="1:146" ht="14.4" hidden="1" customHeight="1" x14ac:dyDescent="0.3">
      <c r="C14" s="11" t="s">
        <v>7</v>
      </c>
      <c r="E14" s="22"/>
      <c r="F14" s="22"/>
      <c r="G14" s="22"/>
      <c r="H14" s="22"/>
      <c r="I14" s="22"/>
      <c r="J14" s="22"/>
      <c r="K14" s="22"/>
      <c r="L14" s="22"/>
      <c r="M14" s="22"/>
      <c r="N14" s="22"/>
      <c r="O14" s="22"/>
      <c r="P14" s="22"/>
      <c r="Q14" s="23">
        <f t="shared" si="9"/>
        <v>0</v>
      </c>
      <c r="S14" s="22"/>
      <c r="T14" s="22"/>
      <c r="U14" s="22"/>
      <c r="V14" s="22"/>
      <c r="W14" s="22"/>
      <c r="X14" s="22"/>
      <c r="Y14" s="22"/>
      <c r="Z14" s="22"/>
      <c r="AA14" s="22"/>
      <c r="AB14" s="22"/>
      <c r="AC14" s="22"/>
      <c r="AD14" s="22"/>
      <c r="AE14" s="23">
        <f t="shared" si="10"/>
        <v>0</v>
      </c>
      <c r="AG14" s="22"/>
      <c r="AH14" s="22"/>
      <c r="AI14" s="22"/>
      <c r="AJ14" s="22"/>
      <c r="AK14" s="22"/>
      <c r="AL14" s="22"/>
      <c r="AM14" s="22"/>
      <c r="AN14" s="22"/>
      <c r="AO14" s="22"/>
      <c r="AP14" s="22"/>
      <c r="AQ14" s="22"/>
      <c r="AR14" s="22"/>
      <c r="AS14" s="23">
        <f t="shared" si="11"/>
        <v>0</v>
      </c>
      <c r="AU14" s="22"/>
      <c r="AV14" s="22"/>
      <c r="AW14" s="22"/>
      <c r="AX14" s="22"/>
      <c r="AY14" s="22"/>
      <c r="AZ14" s="22"/>
      <c r="BA14" s="22"/>
      <c r="BB14" s="22"/>
      <c r="BC14" s="22"/>
      <c r="BD14" s="22"/>
      <c r="BE14" s="22"/>
      <c r="BF14" s="22"/>
      <c r="BG14" s="23">
        <f t="shared" si="12"/>
        <v>0</v>
      </c>
      <c r="BI14" s="22"/>
      <c r="BJ14" s="22"/>
      <c r="BK14" s="22"/>
      <c r="BL14" s="22"/>
      <c r="BM14" s="22"/>
      <c r="BN14" s="22"/>
      <c r="BO14" s="22"/>
      <c r="BP14" s="22"/>
      <c r="BQ14" s="22"/>
      <c r="BR14" s="22"/>
      <c r="BS14" s="22"/>
      <c r="BT14" s="22"/>
      <c r="BU14" s="23">
        <f t="shared" si="13"/>
        <v>0</v>
      </c>
      <c r="BW14" s="22"/>
      <c r="BX14" s="22"/>
      <c r="BY14" s="22"/>
      <c r="BZ14" s="22"/>
      <c r="CA14" s="22"/>
      <c r="CB14" s="22"/>
      <c r="CC14" s="22"/>
      <c r="CD14" s="22"/>
      <c r="CE14" s="22"/>
      <c r="CF14" s="22"/>
      <c r="CG14" s="22"/>
      <c r="CH14" s="22"/>
      <c r="CI14" s="23">
        <f t="shared" si="14"/>
        <v>0</v>
      </c>
      <c r="CK14" s="22"/>
      <c r="CL14" s="22"/>
      <c r="CM14" s="22"/>
      <c r="CN14" s="22"/>
      <c r="CO14" s="22"/>
      <c r="CP14" s="22"/>
      <c r="CQ14" s="22"/>
      <c r="CR14" s="22"/>
      <c r="CS14" s="22"/>
      <c r="CT14" s="22"/>
      <c r="CU14" s="22"/>
      <c r="CV14" s="22"/>
      <c r="CW14" s="23">
        <f t="shared" si="15"/>
        <v>0</v>
      </c>
      <c r="CY14" s="22"/>
      <c r="CZ14" s="22"/>
      <c r="DA14" s="22"/>
      <c r="DB14" s="22"/>
      <c r="DC14" s="22"/>
      <c r="DD14" s="22"/>
      <c r="DE14" s="22"/>
      <c r="DF14" s="22"/>
      <c r="DG14" s="22"/>
      <c r="DH14" s="22"/>
      <c r="DI14" s="22"/>
      <c r="DJ14" s="22"/>
      <c r="DK14" s="23">
        <f t="shared" si="16"/>
        <v>0</v>
      </c>
      <c r="DM14" s="22"/>
      <c r="DN14" s="22"/>
      <c r="DO14" s="22"/>
      <c r="DP14" s="22"/>
      <c r="DQ14" s="22"/>
      <c r="DR14" s="22"/>
      <c r="DS14" s="22"/>
      <c r="DT14" s="22"/>
      <c r="DU14" s="22"/>
      <c r="DV14" s="22"/>
      <c r="DW14" s="22"/>
      <c r="DX14" s="22"/>
      <c r="DY14" s="23">
        <f t="shared" si="17"/>
        <v>0</v>
      </c>
    </row>
    <row r="15" spans="1:146" ht="14.4" hidden="1" customHeight="1" x14ac:dyDescent="0.3">
      <c r="C15" s="11" t="s">
        <v>7</v>
      </c>
      <c r="E15" s="22"/>
      <c r="F15" s="22"/>
      <c r="G15" s="22"/>
      <c r="H15" s="22"/>
      <c r="I15" s="22"/>
      <c r="J15" s="22"/>
      <c r="K15" s="22"/>
      <c r="L15" s="22"/>
      <c r="M15" s="22"/>
      <c r="N15" s="22"/>
      <c r="O15" s="22"/>
      <c r="P15" s="22"/>
      <c r="Q15" s="23">
        <f t="shared" si="9"/>
        <v>0</v>
      </c>
      <c r="S15" s="22"/>
      <c r="T15" s="22"/>
      <c r="U15" s="22"/>
      <c r="V15" s="22"/>
      <c r="W15" s="22"/>
      <c r="X15" s="22"/>
      <c r="Y15" s="22"/>
      <c r="Z15" s="22"/>
      <c r="AA15" s="22"/>
      <c r="AB15" s="22"/>
      <c r="AC15" s="22"/>
      <c r="AD15" s="22"/>
      <c r="AE15" s="23">
        <f t="shared" si="10"/>
        <v>0</v>
      </c>
      <c r="AG15" s="22"/>
      <c r="AH15" s="22"/>
      <c r="AI15" s="22"/>
      <c r="AJ15" s="22"/>
      <c r="AK15" s="22"/>
      <c r="AL15" s="22"/>
      <c r="AM15" s="22"/>
      <c r="AN15" s="22"/>
      <c r="AO15" s="22"/>
      <c r="AP15" s="22"/>
      <c r="AQ15" s="22"/>
      <c r="AR15" s="22"/>
      <c r="AS15" s="23">
        <f t="shared" si="11"/>
        <v>0</v>
      </c>
      <c r="AU15" s="22"/>
      <c r="AV15" s="22"/>
      <c r="AW15" s="22"/>
      <c r="AX15" s="22"/>
      <c r="AY15" s="22"/>
      <c r="AZ15" s="22"/>
      <c r="BA15" s="22"/>
      <c r="BB15" s="22"/>
      <c r="BC15" s="22"/>
      <c r="BD15" s="22"/>
      <c r="BE15" s="22"/>
      <c r="BF15" s="22"/>
      <c r="BG15" s="23">
        <f t="shared" si="12"/>
        <v>0</v>
      </c>
      <c r="BI15" s="22"/>
      <c r="BJ15" s="22"/>
      <c r="BK15" s="22"/>
      <c r="BL15" s="22"/>
      <c r="BM15" s="22"/>
      <c r="BN15" s="22"/>
      <c r="BO15" s="22"/>
      <c r="BP15" s="22"/>
      <c r="BQ15" s="22"/>
      <c r="BR15" s="22"/>
      <c r="BS15" s="22"/>
      <c r="BT15" s="22"/>
      <c r="BU15" s="23">
        <f t="shared" si="13"/>
        <v>0</v>
      </c>
      <c r="BW15" s="22"/>
      <c r="BX15" s="22"/>
      <c r="BY15" s="22"/>
      <c r="BZ15" s="22"/>
      <c r="CA15" s="22"/>
      <c r="CB15" s="22"/>
      <c r="CC15" s="22"/>
      <c r="CD15" s="22"/>
      <c r="CE15" s="22"/>
      <c r="CF15" s="22"/>
      <c r="CG15" s="22"/>
      <c r="CH15" s="22"/>
      <c r="CI15" s="23">
        <f t="shared" si="14"/>
        <v>0</v>
      </c>
      <c r="CK15" s="22"/>
      <c r="CL15" s="22"/>
      <c r="CM15" s="22"/>
      <c r="CN15" s="22"/>
      <c r="CO15" s="22"/>
      <c r="CP15" s="22"/>
      <c r="CQ15" s="22"/>
      <c r="CR15" s="22"/>
      <c r="CS15" s="22"/>
      <c r="CT15" s="22"/>
      <c r="CU15" s="22"/>
      <c r="CV15" s="22"/>
      <c r="CW15" s="23">
        <f t="shared" si="15"/>
        <v>0</v>
      </c>
      <c r="CY15" s="22"/>
      <c r="CZ15" s="22"/>
      <c r="DA15" s="22"/>
      <c r="DB15" s="22"/>
      <c r="DC15" s="22"/>
      <c r="DD15" s="22"/>
      <c r="DE15" s="22"/>
      <c r="DF15" s="22"/>
      <c r="DG15" s="22"/>
      <c r="DH15" s="22"/>
      <c r="DI15" s="22"/>
      <c r="DJ15" s="22"/>
      <c r="DK15" s="23">
        <f t="shared" si="16"/>
        <v>0</v>
      </c>
      <c r="DM15" s="22"/>
      <c r="DN15" s="22"/>
      <c r="DO15" s="22"/>
      <c r="DP15" s="22"/>
      <c r="DQ15" s="22"/>
      <c r="DR15" s="22"/>
      <c r="DS15" s="22"/>
      <c r="DT15" s="22"/>
      <c r="DU15" s="22"/>
      <c r="DV15" s="22"/>
      <c r="DW15" s="22"/>
      <c r="DX15" s="22"/>
      <c r="DY15" s="23">
        <f t="shared" si="17"/>
        <v>0</v>
      </c>
    </row>
    <row r="16" spans="1:146" ht="14.4" hidden="1" customHeight="1" x14ac:dyDescent="0.3">
      <c r="C16" s="11" t="s">
        <v>7</v>
      </c>
      <c r="E16" s="22"/>
      <c r="F16" s="22"/>
      <c r="G16" s="22"/>
      <c r="H16" s="22"/>
      <c r="I16" s="22"/>
      <c r="J16" s="22"/>
      <c r="K16" s="22"/>
      <c r="L16" s="22"/>
      <c r="M16" s="22"/>
      <c r="N16" s="22"/>
      <c r="O16" s="22"/>
      <c r="P16" s="22"/>
      <c r="Q16" s="23">
        <f t="shared" si="9"/>
        <v>0</v>
      </c>
      <c r="S16" s="22"/>
      <c r="T16" s="22"/>
      <c r="U16" s="22"/>
      <c r="V16" s="22"/>
      <c r="W16" s="22"/>
      <c r="X16" s="22"/>
      <c r="Y16" s="22"/>
      <c r="Z16" s="22"/>
      <c r="AA16" s="22"/>
      <c r="AB16" s="22"/>
      <c r="AC16" s="22"/>
      <c r="AD16" s="22"/>
      <c r="AE16" s="23">
        <f t="shared" si="10"/>
        <v>0</v>
      </c>
      <c r="AG16" s="22"/>
      <c r="AH16" s="22"/>
      <c r="AI16" s="22"/>
      <c r="AJ16" s="22"/>
      <c r="AK16" s="22"/>
      <c r="AL16" s="22"/>
      <c r="AM16" s="22"/>
      <c r="AN16" s="22"/>
      <c r="AO16" s="22"/>
      <c r="AP16" s="22"/>
      <c r="AQ16" s="22"/>
      <c r="AR16" s="22"/>
      <c r="AS16" s="23">
        <f t="shared" si="11"/>
        <v>0</v>
      </c>
      <c r="AU16" s="22"/>
      <c r="AV16" s="22"/>
      <c r="AW16" s="22"/>
      <c r="AX16" s="22"/>
      <c r="AY16" s="22"/>
      <c r="AZ16" s="22"/>
      <c r="BA16" s="22"/>
      <c r="BB16" s="22"/>
      <c r="BC16" s="22"/>
      <c r="BD16" s="22"/>
      <c r="BE16" s="22"/>
      <c r="BF16" s="22"/>
      <c r="BG16" s="23">
        <f t="shared" si="12"/>
        <v>0</v>
      </c>
      <c r="BI16" s="22"/>
      <c r="BJ16" s="22"/>
      <c r="BK16" s="22"/>
      <c r="BL16" s="22"/>
      <c r="BM16" s="22"/>
      <c r="BN16" s="22"/>
      <c r="BO16" s="22"/>
      <c r="BP16" s="22"/>
      <c r="BQ16" s="22"/>
      <c r="BR16" s="22"/>
      <c r="BS16" s="22"/>
      <c r="BT16" s="22"/>
      <c r="BU16" s="23">
        <f t="shared" si="13"/>
        <v>0</v>
      </c>
      <c r="BW16" s="22"/>
      <c r="BX16" s="22"/>
      <c r="BY16" s="22"/>
      <c r="BZ16" s="22"/>
      <c r="CA16" s="22"/>
      <c r="CB16" s="22"/>
      <c r="CC16" s="22"/>
      <c r="CD16" s="22"/>
      <c r="CE16" s="22"/>
      <c r="CF16" s="22"/>
      <c r="CG16" s="22"/>
      <c r="CH16" s="22"/>
      <c r="CI16" s="23">
        <f t="shared" si="14"/>
        <v>0</v>
      </c>
      <c r="CK16" s="22"/>
      <c r="CL16" s="22"/>
      <c r="CM16" s="22"/>
      <c r="CN16" s="22"/>
      <c r="CO16" s="22"/>
      <c r="CP16" s="22"/>
      <c r="CQ16" s="22"/>
      <c r="CR16" s="22"/>
      <c r="CS16" s="22"/>
      <c r="CT16" s="22"/>
      <c r="CU16" s="22"/>
      <c r="CV16" s="22"/>
      <c r="CW16" s="23">
        <f t="shared" si="15"/>
        <v>0</v>
      </c>
      <c r="CY16" s="22"/>
      <c r="CZ16" s="22"/>
      <c r="DA16" s="22"/>
      <c r="DB16" s="22"/>
      <c r="DC16" s="22"/>
      <c r="DD16" s="22"/>
      <c r="DE16" s="22"/>
      <c r="DF16" s="22"/>
      <c r="DG16" s="22"/>
      <c r="DH16" s="22"/>
      <c r="DI16" s="22"/>
      <c r="DJ16" s="22"/>
      <c r="DK16" s="23">
        <f t="shared" si="16"/>
        <v>0</v>
      </c>
      <c r="DM16" s="22"/>
      <c r="DN16" s="22"/>
      <c r="DO16" s="22"/>
      <c r="DP16" s="22"/>
      <c r="DQ16" s="22"/>
      <c r="DR16" s="22"/>
      <c r="DS16" s="22"/>
      <c r="DT16" s="22"/>
      <c r="DU16" s="22"/>
      <c r="DV16" s="22"/>
      <c r="DW16" s="22"/>
      <c r="DX16" s="22"/>
      <c r="DY16" s="23">
        <f t="shared" si="17"/>
        <v>0</v>
      </c>
    </row>
    <row r="17" spans="3:129" hidden="1" x14ac:dyDescent="0.3">
      <c r="C17" s="11" t="s">
        <v>91</v>
      </c>
      <c r="E17" s="22"/>
      <c r="F17" s="22"/>
      <c r="G17" s="22"/>
      <c r="H17" s="22"/>
      <c r="I17" s="22"/>
      <c r="J17" s="22"/>
      <c r="K17" s="22"/>
      <c r="L17" s="22"/>
      <c r="M17" s="22"/>
      <c r="N17" s="22"/>
      <c r="O17" s="22"/>
      <c r="P17" s="22"/>
      <c r="Q17" s="23">
        <f t="shared" si="9"/>
        <v>0</v>
      </c>
      <c r="S17" s="22"/>
      <c r="T17" s="22"/>
      <c r="U17" s="22"/>
      <c r="V17" s="22"/>
      <c r="W17" s="22"/>
      <c r="X17" s="22"/>
      <c r="Y17" s="22"/>
      <c r="Z17" s="22"/>
      <c r="AA17" s="22"/>
      <c r="AB17" s="22"/>
      <c r="AC17" s="22"/>
      <c r="AD17" s="22"/>
      <c r="AE17" s="23">
        <f t="shared" si="10"/>
        <v>0</v>
      </c>
      <c r="AG17" s="22"/>
      <c r="AH17" s="22"/>
      <c r="AI17" s="22"/>
      <c r="AJ17" s="22"/>
      <c r="AK17" s="22"/>
      <c r="AL17" s="22"/>
      <c r="AM17" s="22"/>
      <c r="AN17" s="22"/>
      <c r="AO17" s="22"/>
      <c r="AP17" s="22"/>
      <c r="AQ17" s="22"/>
      <c r="AR17" s="22"/>
      <c r="AS17" s="23">
        <f t="shared" si="11"/>
        <v>0</v>
      </c>
      <c r="AU17" s="22"/>
      <c r="AV17" s="22"/>
      <c r="AW17" s="22"/>
      <c r="AX17" s="22"/>
      <c r="AY17" s="22"/>
      <c r="AZ17" s="22"/>
      <c r="BA17" s="22"/>
      <c r="BB17" s="22"/>
      <c r="BC17" s="22"/>
      <c r="BD17" s="22"/>
      <c r="BE17" s="22"/>
      <c r="BF17" s="22"/>
      <c r="BG17" s="23">
        <f t="shared" si="12"/>
        <v>0</v>
      </c>
      <c r="BI17" s="22"/>
      <c r="BJ17" s="22"/>
      <c r="BK17" s="22"/>
      <c r="BL17" s="22"/>
      <c r="BM17" s="22"/>
      <c r="BN17" s="22"/>
      <c r="BO17" s="22"/>
      <c r="BP17" s="22"/>
      <c r="BQ17" s="22"/>
      <c r="BR17" s="22"/>
      <c r="BS17" s="22"/>
      <c r="BT17" s="22"/>
      <c r="BU17" s="23">
        <f t="shared" si="13"/>
        <v>0</v>
      </c>
      <c r="BW17" s="22"/>
      <c r="BX17" s="22"/>
      <c r="BY17" s="22"/>
      <c r="BZ17" s="22"/>
      <c r="CA17" s="22"/>
      <c r="CB17" s="22"/>
      <c r="CC17" s="22"/>
      <c r="CD17" s="22"/>
      <c r="CE17" s="22"/>
      <c r="CF17" s="22"/>
      <c r="CG17" s="22"/>
      <c r="CH17" s="22"/>
      <c r="CI17" s="23">
        <f t="shared" si="14"/>
        <v>0</v>
      </c>
      <c r="CK17" s="22"/>
      <c r="CL17" s="22"/>
      <c r="CM17" s="22"/>
      <c r="CN17" s="22"/>
      <c r="CO17" s="22"/>
      <c r="CP17" s="22"/>
      <c r="CQ17" s="22"/>
      <c r="CR17" s="22"/>
      <c r="CS17" s="22"/>
      <c r="CT17" s="22"/>
      <c r="CU17" s="22"/>
      <c r="CV17" s="22"/>
      <c r="CW17" s="23">
        <f t="shared" si="15"/>
        <v>0</v>
      </c>
      <c r="CY17" s="22"/>
      <c r="CZ17" s="22"/>
      <c r="DA17" s="22"/>
      <c r="DB17" s="22"/>
      <c r="DC17" s="22"/>
      <c r="DD17" s="22"/>
      <c r="DE17" s="22"/>
      <c r="DF17" s="22"/>
      <c r="DG17" s="22"/>
      <c r="DH17" s="22"/>
      <c r="DI17" s="22"/>
      <c r="DJ17" s="22"/>
      <c r="DK17" s="23">
        <f t="shared" si="16"/>
        <v>0</v>
      </c>
      <c r="DM17" s="22"/>
      <c r="DN17" s="22"/>
      <c r="DO17" s="22"/>
      <c r="DP17" s="22"/>
      <c r="DQ17" s="22"/>
      <c r="DR17" s="22"/>
      <c r="DS17" s="22"/>
      <c r="DT17" s="22"/>
      <c r="DU17" s="22"/>
      <c r="DV17" s="22"/>
      <c r="DW17" s="22"/>
      <c r="DX17" s="22"/>
      <c r="DY17" s="23">
        <f t="shared" si="17"/>
        <v>0</v>
      </c>
    </row>
    <row r="18" spans="3:129" x14ac:dyDescent="0.3">
      <c r="C18" s="10" t="s">
        <v>8</v>
      </c>
      <c r="E18" s="24" cm="1">
        <f t="array" aca="1" ref="E18" ca="1">SUM(INDIRECT(ADDRESS(income_min_row,COLUMN())&amp;":"&amp;ADDRESS(income_max,COLUMN())))</f>
        <v>5100</v>
      </c>
      <c r="F18" s="24" cm="1">
        <f t="array" aca="1" ref="F18" ca="1">SUM(INDIRECT(ADDRESS(income_min_row,COLUMN())&amp;":"&amp;ADDRESS(income_max,COLUMN())))</f>
        <v>5100</v>
      </c>
      <c r="G18" s="24" cm="1">
        <f t="array" aca="1" ref="G18" ca="1">SUM(INDIRECT(ADDRESS(income_min_row,COLUMN())&amp;":"&amp;ADDRESS(income_max,COLUMN())))</f>
        <v>5600</v>
      </c>
      <c r="H18" s="24" cm="1">
        <f t="array" aca="1" ref="H18" ca="1">SUM(INDIRECT(ADDRESS(income_min_row,COLUMN())&amp;":"&amp;ADDRESS(income_max,COLUMN())))</f>
        <v>5600</v>
      </c>
      <c r="I18" s="24" cm="1">
        <f t="array" aca="1" ref="I18" ca="1">SUM(INDIRECT(ADDRESS(income_min_row,COLUMN())&amp;":"&amp;ADDRESS(income_max,COLUMN())))</f>
        <v>5600</v>
      </c>
      <c r="J18" s="24" cm="1">
        <f t="array" aca="1" ref="J18" ca="1">SUM(INDIRECT(ADDRESS(income_min_row,COLUMN())&amp;":"&amp;ADDRESS(income_max,COLUMN())))</f>
        <v>5600</v>
      </c>
      <c r="K18" s="24" cm="1">
        <f t="array" aca="1" ref="K18" ca="1">SUM(INDIRECT(ADDRESS(income_min_row,COLUMN())&amp;":"&amp;ADDRESS(income_max,COLUMN())))</f>
        <v>5600</v>
      </c>
      <c r="L18" s="24" cm="1">
        <f t="array" aca="1" ref="L18" ca="1">SUM(INDIRECT(ADDRESS(income_min_row,COLUMN())&amp;":"&amp;ADDRESS(income_max,COLUMN())))</f>
        <v>5600</v>
      </c>
      <c r="M18" s="24" cm="1">
        <f t="array" aca="1" ref="M18" ca="1">SUM(INDIRECT(ADDRESS(income_min_row,COLUMN())&amp;":"&amp;ADDRESS(income_max,COLUMN())))</f>
        <v>5600</v>
      </c>
      <c r="N18" s="24" cm="1">
        <f t="array" aca="1" ref="N18" ca="1">SUM(INDIRECT(ADDRESS(income_min_row,COLUMN())&amp;":"&amp;ADDRESS(income_max,COLUMN())))</f>
        <v>5600</v>
      </c>
      <c r="O18" s="24" cm="1">
        <f t="array" aca="1" ref="O18" ca="1">SUM(INDIRECT(ADDRESS(income_min_row,COLUMN())&amp;":"&amp;ADDRESS(income_max,COLUMN())))</f>
        <v>5600</v>
      </c>
      <c r="P18" s="24" cm="1">
        <f t="array" aca="1" ref="P18" ca="1">SUM(INDIRECT(ADDRESS(income_min_row,COLUMN())&amp;":"&amp;ADDRESS(income_max,COLUMN())))</f>
        <v>5600</v>
      </c>
      <c r="Q18" s="24" cm="1">
        <f t="array" aca="1" ref="Q18" ca="1">SUM(INDIRECT(ADDRESS(income_min_row,COLUMN())&amp;":"&amp;ADDRESS(income_max,COLUMN())))</f>
        <v>66200</v>
      </c>
      <c r="S18" s="24" cm="1">
        <f t="array" aca="1" ref="S18" ca="1">SUM(INDIRECT(ADDRESS(income_min_row,COLUMN())&amp;":"&amp;ADDRESS(income_max,COLUMN())))</f>
        <v>0</v>
      </c>
      <c r="T18" s="24" cm="1">
        <f t="array" aca="1" ref="T18" ca="1">SUM(INDIRECT(ADDRESS(income_min_row,COLUMN())&amp;":"&amp;ADDRESS(income_max,COLUMN())))</f>
        <v>0</v>
      </c>
      <c r="U18" s="24" cm="1">
        <f t="array" aca="1" ref="U18" ca="1">SUM(INDIRECT(ADDRESS(income_min_row,COLUMN())&amp;":"&amp;ADDRESS(income_max,COLUMN())))</f>
        <v>0</v>
      </c>
      <c r="V18" s="24" cm="1">
        <f t="array" aca="1" ref="V18" ca="1">SUM(INDIRECT(ADDRESS(income_min_row,COLUMN())&amp;":"&amp;ADDRESS(income_max,COLUMN())))</f>
        <v>0</v>
      </c>
      <c r="W18" s="24" cm="1">
        <f t="array" aca="1" ref="W18" ca="1">SUM(INDIRECT(ADDRESS(income_min_row,COLUMN())&amp;":"&amp;ADDRESS(income_max,COLUMN())))</f>
        <v>0</v>
      </c>
      <c r="X18" s="24" cm="1">
        <f t="array" aca="1" ref="X18" ca="1">SUM(INDIRECT(ADDRESS(income_min_row,COLUMN())&amp;":"&amp;ADDRESS(income_max,COLUMN())))</f>
        <v>0</v>
      </c>
      <c r="Y18" s="24" cm="1">
        <f t="array" aca="1" ref="Y18" ca="1">SUM(INDIRECT(ADDRESS(income_min_row,COLUMN())&amp;":"&amp;ADDRESS(income_max,COLUMN())))</f>
        <v>0</v>
      </c>
      <c r="Z18" s="24" cm="1">
        <f t="array" aca="1" ref="Z18" ca="1">SUM(INDIRECT(ADDRESS(income_min_row,COLUMN())&amp;":"&amp;ADDRESS(income_max,COLUMN())))</f>
        <v>0</v>
      </c>
      <c r="AA18" s="24" cm="1">
        <f t="array" aca="1" ref="AA18" ca="1">SUM(INDIRECT(ADDRESS(income_min_row,COLUMN())&amp;":"&amp;ADDRESS(income_max,COLUMN())))</f>
        <v>0</v>
      </c>
      <c r="AB18" s="24" cm="1">
        <f t="array" aca="1" ref="AB18" ca="1">SUM(INDIRECT(ADDRESS(income_min_row,COLUMN())&amp;":"&amp;ADDRESS(income_max,COLUMN())))</f>
        <v>0</v>
      </c>
      <c r="AC18" s="24" cm="1">
        <f t="array" aca="1" ref="AC18" ca="1">SUM(INDIRECT(ADDRESS(income_min_row,COLUMN())&amp;":"&amp;ADDRESS(income_max,COLUMN())))</f>
        <v>0</v>
      </c>
      <c r="AD18" s="24" cm="1">
        <f t="array" aca="1" ref="AD18" ca="1">SUM(INDIRECT(ADDRESS(income_min_row,COLUMN())&amp;":"&amp;ADDRESS(income_max,COLUMN())))</f>
        <v>0</v>
      </c>
      <c r="AE18" s="24" cm="1">
        <f t="array" aca="1" ref="AE18" ca="1">SUM(INDIRECT(ADDRESS(income_min_row,COLUMN())&amp;":"&amp;ADDRESS(income_max,COLUMN())))</f>
        <v>0</v>
      </c>
      <c r="AG18" s="24" cm="1">
        <f t="array" aca="1" ref="AG18" ca="1">SUM(INDIRECT(ADDRESS(income_min_row,COLUMN())&amp;":"&amp;ADDRESS(income_max,COLUMN())))</f>
        <v>0</v>
      </c>
      <c r="AH18" s="24" cm="1">
        <f t="array" aca="1" ref="AH18" ca="1">SUM(INDIRECT(ADDRESS(income_min_row,COLUMN())&amp;":"&amp;ADDRESS(income_max,COLUMN())))</f>
        <v>0</v>
      </c>
      <c r="AI18" s="24" cm="1">
        <f t="array" aca="1" ref="AI18" ca="1">SUM(INDIRECT(ADDRESS(income_min_row,COLUMN())&amp;":"&amp;ADDRESS(income_max,COLUMN())))</f>
        <v>0</v>
      </c>
      <c r="AJ18" s="24" cm="1">
        <f t="array" aca="1" ref="AJ18" ca="1">SUM(INDIRECT(ADDRESS(income_min_row,COLUMN())&amp;":"&amp;ADDRESS(income_max,COLUMN())))</f>
        <v>0</v>
      </c>
      <c r="AK18" s="24" cm="1">
        <f t="array" aca="1" ref="AK18" ca="1">SUM(INDIRECT(ADDRESS(income_min_row,COLUMN())&amp;":"&amp;ADDRESS(income_max,COLUMN())))</f>
        <v>0</v>
      </c>
      <c r="AL18" s="24" cm="1">
        <f t="array" aca="1" ref="AL18" ca="1">SUM(INDIRECT(ADDRESS(income_min_row,COLUMN())&amp;":"&amp;ADDRESS(income_max,COLUMN())))</f>
        <v>0</v>
      </c>
      <c r="AM18" s="24" cm="1">
        <f t="array" aca="1" ref="AM18" ca="1">SUM(INDIRECT(ADDRESS(income_min_row,COLUMN())&amp;":"&amp;ADDRESS(income_max,COLUMN())))</f>
        <v>0</v>
      </c>
      <c r="AN18" s="24" cm="1">
        <f t="array" aca="1" ref="AN18" ca="1">SUM(INDIRECT(ADDRESS(income_min_row,COLUMN())&amp;":"&amp;ADDRESS(income_max,COLUMN())))</f>
        <v>0</v>
      </c>
      <c r="AO18" s="24" cm="1">
        <f t="array" aca="1" ref="AO18" ca="1">SUM(INDIRECT(ADDRESS(income_min_row,COLUMN())&amp;":"&amp;ADDRESS(income_max,COLUMN())))</f>
        <v>0</v>
      </c>
      <c r="AP18" s="24" cm="1">
        <f t="array" aca="1" ref="AP18" ca="1">SUM(INDIRECT(ADDRESS(income_min_row,COLUMN())&amp;":"&amp;ADDRESS(income_max,COLUMN())))</f>
        <v>0</v>
      </c>
      <c r="AQ18" s="24" cm="1">
        <f t="array" aca="1" ref="AQ18" ca="1">SUM(INDIRECT(ADDRESS(income_min_row,COLUMN())&amp;":"&amp;ADDRESS(income_max,COLUMN())))</f>
        <v>0</v>
      </c>
      <c r="AR18" s="24" cm="1">
        <f t="array" aca="1" ref="AR18" ca="1">SUM(INDIRECT(ADDRESS(income_min_row,COLUMN())&amp;":"&amp;ADDRESS(income_max,COLUMN())))</f>
        <v>0</v>
      </c>
      <c r="AS18" s="24" cm="1">
        <f t="array" aca="1" ref="AS18" ca="1">SUM(INDIRECT(ADDRESS(income_min_row,COLUMN())&amp;":"&amp;ADDRESS(income_max,COLUMN())))</f>
        <v>0</v>
      </c>
      <c r="AU18" s="24" cm="1">
        <f t="array" aca="1" ref="AU18" ca="1">SUM(INDIRECT(ADDRESS(income_min_row,COLUMN())&amp;":"&amp;ADDRESS(income_max,COLUMN())))</f>
        <v>0</v>
      </c>
      <c r="AV18" s="24" cm="1">
        <f t="array" aca="1" ref="AV18" ca="1">SUM(INDIRECT(ADDRESS(income_min_row,COLUMN())&amp;":"&amp;ADDRESS(income_max,COLUMN())))</f>
        <v>0</v>
      </c>
      <c r="AW18" s="24" cm="1">
        <f t="array" aca="1" ref="AW18" ca="1">SUM(INDIRECT(ADDRESS(income_min_row,COLUMN())&amp;":"&amp;ADDRESS(income_max,COLUMN())))</f>
        <v>0</v>
      </c>
      <c r="AX18" s="24" cm="1">
        <f t="array" aca="1" ref="AX18" ca="1">SUM(INDIRECT(ADDRESS(income_min_row,COLUMN())&amp;":"&amp;ADDRESS(income_max,COLUMN())))</f>
        <v>0</v>
      </c>
      <c r="AY18" s="24" cm="1">
        <f t="array" aca="1" ref="AY18" ca="1">SUM(INDIRECT(ADDRESS(income_min_row,COLUMN())&amp;":"&amp;ADDRESS(income_max,COLUMN())))</f>
        <v>0</v>
      </c>
      <c r="AZ18" s="24" cm="1">
        <f t="array" aca="1" ref="AZ18" ca="1">SUM(INDIRECT(ADDRESS(income_min_row,COLUMN())&amp;":"&amp;ADDRESS(income_max,COLUMN())))</f>
        <v>0</v>
      </c>
      <c r="BA18" s="24" cm="1">
        <f t="array" aca="1" ref="BA18" ca="1">SUM(INDIRECT(ADDRESS(income_min_row,COLUMN())&amp;":"&amp;ADDRESS(income_max,COLUMN())))</f>
        <v>0</v>
      </c>
      <c r="BB18" s="24" cm="1">
        <f t="array" aca="1" ref="BB18" ca="1">SUM(INDIRECT(ADDRESS(income_min_row,COLUMN())&amp;":"&amp;ADDRESS(income_max,COLUMN())))</f>
        <v>0</v>
      </c>
      <c r="BC18" s="24" cm="1">
        <f t="array" aca="1" ref="BC18" ca="1">SUM(INDIRECT(ADDRESS(income_min_row,COLUMN())&amp;":"&amp;ADDRESS(income_max,COLUMN())))</f>
        <v>0</v>
      </c>
      <c r="BD18" s="24" cm="1">
        <f t="array" aca="1" ref="BD18" ca="1">SUM(INDIRECT(ADDRESS(income_min_row,COLUMN())&amp;":"&amp;ADDRESS(income_max,COLUMN())))</f>
        <v>0</v>
      </c>
      <c r="BE18" s="24" cm="1">
        <f t="array" aca="1" ref="BE18" ca="1">SUM(INDIRECT(ADDRESS(income_min_row,COLUMN())&amp;":"&amp;ADDRESS(income_max,COLUMN())))</f>
        <v>0</v>
      </c>
      <c r="BF18" s="24" cm="1">
        <f t="array" aca="1" ref="BF18" ca="1">SUM(INDIRECT(ADDRESS(income_min_row,COLUMN())&amp;":"&amp;ADDRESS(income_max,COLUMN())))</f>
        <v>0</v>
      </c>
      <c r="BG18" s="24" cm="1">
        <f t="array" aca="1" ref="BG18" ca="1">SUM(INDIRECT(ADDRESS(income_min_row,COLUMN())&amp;":"&amp;ADDRESS(income_max,COLUMN())))</f>
        <v>0</v>
      </c>
      <c r="BI18" s="24" cm="1">
        <f t="array" aca="1" ref="BI18" ca="1">SUM(INDIRECT(ADDRESS(income_min_row,COLUMN())&amp;":"&amp;ADDRESS(income_max,COLUMN())))</f>
        <v>0</v>
      </c>
      <c r="BJ18" s="24" cm="1">
        <f t="array" aca="1" ref="BJ18" ca="1">SUM(INDIRECT(ADDRESS(income_min_row,COLUMN())&amp;":"&amp;ADDRESS(income_max,COLUMN())))</f>
        <v>0</v>
      </c>
      <c r="BK18" s="24" cm="1">
        <f t="array" aca="1" ref="BK18" ca="1">SUM(INDIRECT(ADDRESS(income_min_row,COLUMN())&amp;":"&amp;ADDRESS(income_max,COLUMN())))</f>
        <v>0</v>
      </c>
      <c r="BL18" s="24" cm="1">
        <f t="array" aca="1" ref="BL18" ca="1">SUM(INDIRECT(ADDRESS(income_min_row,COLUMN())&amp;":"&amp;ADDRESS(income_max,COLUMN())))</f>
        <v>0</v>
      </c>
      <c r="BM18" s="24" cm="1">
        <f t="array" aca="1" ref="BM18" ca="1">SUM(INDIRECT(ADDRESS(income_min_row,COLUMN())&amp;":"&amp;ADDRESS(income_max,COLUMN())))</f>
        <v>0</v>
      </c>
      <c r="BN18" s="24" cm="1">
        <f t="array" aca="1" ref="BN18" ca="1">SUM(INDIRECT(ADDRESS(income_min_row,COLUMN())&amp;":"&amp;ADDRESS(income_max,COLUMN())))</f>
        <v>0</v>
      </c>
      <c r="BO18" s="24" cm="1">
        <f t="array" aca="1" ref="BO18" ca="1">SUM(INDIRECT(ADDRESS(income_min_row,COLUMN())&amp;":"&amp;ADDRESS(income_max,COLUMN())))</f>
        <v>0</v>
      </c>
      <c r="BP18" s="24" cm="1">
        <f t="array" aca="1" ref="BP18" ca="1">SUM(INDIRECT(ADDRESS(income_min_row,COLUMN())&amp;":"&amp;ADDRESS(income_max,COLUMN())))</f>
        <v>0</v>
      </c>
      <c r="BQ18" s="24" cm="1">
        <f t="array" aca="1" ref="BQ18" ca="1">SUM(INDIRECT(ADDRESS(income_min_row,COLUMN())&amp;":"&amp;ADDRESS(income_max,COLUMN())))</f>
        <v>0</v>
      </c>
      <c r="BR18" s="24" cm="1">
        <f t="array" aca="1" ref="BR18" ca="1">SUM(INDIRECT(ADDRESS(income_min_row,COLUMN())&amp;":"&amp;ADDRESS(income_max,COLUMN())))</f>
        <v>0</v>
      </c>
      <c r="BS18" s="24" cm="1">
        <f t="array" aca="1" ref="BS18" ca="1">SUM(INDIRECT(ADDRESS(income_min_row,COLUMN())&amp;":"&amp;ADDRESS(income_max,COLUMN())))</f>
        <v>0</v>
      </c>
      <c r="BT18" s="24" cm="1">
        <f t="array" aca="1" ref="BT18" ca="1">SUM(INDIRECT(ADDRESS(income_min_row,COLUMN())&amp;":"&amp;ADDRESS(income_max,COLUMN())))</f>
        <v>0</v>
      </c>
      <c r="BU18" s="24" cm="1">
        <f t="array" aca="1" ref="BU18" ca="1">SUM(INDIRECT(ADDRESS(income_min_row,COLUMN())&amp;":"&amp;ADDRESS(income_max,COLUMN())))</f>
        <v>0</v>
      </c>
      <c r="BW18" s="24" cm="1">
        <f t="array" aca="1" ref="BW18" ca="1">SUM(INDIRECT(ADDRESS(income_min_row,COLUMN())&amp;":"&amp;ADDRESS(income_max,COLUMN())))</f>
        <v>0</v>
      </c>
      <c r="BX18" s="24" cm="1">
        <f t="array" aca="1" ref="BX18" ca="1">SUM(INDIRECT(ADDRESS(income_min_row,COLUMN())&amp;":"&amp;ADDRESS(income_max,COLUMN())))</f>
        <v>0</v>
      </c>
      <c r="BY18" s="24" cm="1">
        <f t="array" aca="1" ref="BY18" ca="1">SUM(INDIRECT(ADDRESS(income_min_row,COLUMN())&amp;":"&amp;ADDRESS(income_max,COLUMN())))</f>
        <v>0</v>
      </c>
      <c r="BZ18" s="24" cm="1">
        <f t="array" aca="1" ref="BZ18" ca="1">SUM(INDIRECT(ADDRESS(income_min_row,COLUMN())&amp;":"&amp;ADDRESS(income_max,COLUMN())))</f>
        <v>0</v>
      </c>
      <c r="CA18" s="24" cm="1">
        <f t="array" aca="1" ref="CA18" ca="1">SUM(INDIRECT(ADDRESS(income_min_row,COLUMN())&amp;":"&amp;ADDRESS(income_max,COLUMN())))</f>
        <v>0</v>
      </c>
      <c r="CB18" s="24" cm="1">
        <f t="array" aca="1" ref="CB18" ca="1">SUM(INDIRECT(ADDRESS(income_min_row,COLUMN())&amp;":"&amp;ADDRESS(income_max,COLUMN())))</f>
        <v>0</v>
      </c>
      <c r="CC18" s="24" cm="1">
        <f t="array" aca="1" ref="CC18" ca="1">SUM(INDIRECT(ADDRESS(income_min_row,COLUMN())&amp;":"&amp;ADDRESS(income_max,COLUMN())))</f>
        <v>0</v>
      </c>
      <c r="CD18" s="24" cm="1">
        <f t="array" aca="1" ref="CD18" ca="1">SUM(INDIRECT(ADDRESS(income_min_row,COLUMN())&amp;":"&amp;ADDRESS(income_max,COLUMN())))</f>
        <v>0</v>
      </c>
      <c r="CE18" s="24" cm="1">
        <f t="array" aca="1" ref="CE18" ca="1">SUM(INDIRECT(ADDRESS(income_min_row,COLUMN())&amp;":"&amp;ADDRESS(income_max,COLUMN())))</f>
        <v>0</v>
      </c>
      <c r="CF18" s="24" cm="1">
        <f t="array" aca="1" ref="CF18" ca="1">SUM(INDIRECT(ADDRESS(income_min_row,COLUMN())&amp;":"&amp;ADDRESS(income_max,COLUMN())))</f>
        <v>0</v>
      </c>
      <c r="CG18" s="24" cm="1">
        <f t="array" aca="1" ref="CG18" ca="1">SUM(INDIRECT(ADDRESS(income_min_row,COLUMN())&amp;":"&amp;ADDRESS(income_max,COLUMN())))</f>
        <v>0</v>
      </c>
      <c r="CH18" s="24" cm="1">
        <f t="array" aca="1" ref="CH18" ca="1">SUM(INDIRECT(ADDRESS(income_min_row,COLUMN())&amp;":"&amp;ADDRESS(income_max,COLUMN())))</f>
        <v>0</v>
      </c>
      <c r="CI18" s="24" cm="1">
        <f t="array" aca="1" ref="CI18" ca="1">SUM(INDIRECT(ADDRESS(income_min_row,COLUMN())&amp;":"&amp;ADDRESS(income_max,COLUMN())))</f>
        <v>0</v>
      </c>
      <c r="CK18" s="24" cm="1">
        <f t="array" aca="1" ref="CK18" ca="1">SUM(INDIRECT(ADDRESS(income_min_row,COLUMN())&amp;":"&amp;ADDRESS(income_max,COLUMN())))</f>
        <v>0</v>
      </c>
      <c r="CL18" s="24" cm="1">
        <f t="array" aca="1" ref="CL18" ca="1">SUM(INDIRECT(ADDRESS(income_min_row,COLUMN())&amp;":"&amp;ADDRESS(income_max,COLUMN())))</f>
        <v>0</v>
      </c>
      <c r="CM18" s="24" cm="1">
        <f t="array" aca="1" ref="CM18" ca="1">SUM(INDIRECT(ADDRESS(income_min_row,COLUMN())&amp;":"&amp;ADDRESS(income_max,COLUMN())))</f>
        <v>0</v>
      </c>
      <c r="CN18" s="24" cm="1">
        <f t="array" aca="1" ref="CN18" ca="1">SUM(INDIRECT(ADDRESS(income_min_row,COLUMN())&amp;":"&amp;ADDRESS(income_max,COLUMN())))</f>
        <v>0</v>
      </c>
      <c r="CO18" s="24" cm="1">
        <f t="array" aca="1" ref="CO18" ca="1">SUM(INDIRECT(ADDRESS(income_min_row,COLUMN())&amp;":"&amp;ADDRESS(income_max,COLUMN())))</f>
        <v>0</v>
      </c>
      <c r="CP18" s="24" cm="1">
        <f t="array" aca="1" ref="CP18" ca="1">SUM(INDIRECT(ADDRESS(income_min_row,COLUMN())&amp;":"&amp;ADDRESS(income_max,COLUMN())))</f>
        <v>0</v>
      </c>
      <c r="CQ18" s="24" cm="1">
        <f t="array" aca="1" ref="CQ18" ca="1">SUM(INDIRECT(ADDRESS(income_min_row,COLUMN())&amp;":"&amp;ADDRESS(income_max,COLUMN())))</f>
        <v>0</v>
      </c>
      <c r="CR18" s="24" cm="1">
        <f t="array" aca="1" ref="CR18" ca="1">SUM(INDIRECT(ADDRESS(income_min_row,COLUMN())&amp;":"&amp;ADDRESS(income_max,COLUMN())))</f>
        <v>0</v>
      </c>
      <c r="CS18" s="24" cm="1">
        <f t="array" aca="1" ref="CS18" ca="1">SUM(INDIRECT(ADDRESS(income_min_row,COLUMN())&amp;":"&amp;ADDRESS(income_max,COLUMN())))</f>
        <v>0</v>
      </c>
      <c r="CT18" s="24" cm="1">
        <f t="array" aca="1" ref="CT18" ca="1">SUM(INDIRECT(ADDRESS(income_min_row,COLUMN())&amp;":"&amp;ADDRESS(income_max,COLUMN())))</f>
        <v>0</v>
      </c>
      <c r="CU18" s="24" cm="1">
        <f t="array" aca="1" ref="CU18" ca="1">SUM(INDIRECT(ADDRESS(income_min_row,COLUMN())&amp;":"&amp;ADDRESS(income_max,COLUMN())))</f>
        <v>0</v>
      </c>
      <c r="CV18" s="24" cm="1">
        <f t="array" aca="1" ref="CV18" ca="1">SUM(INDIRECT(ADDRESS(income_min_row,COLUMN())&amp;":"&amp;ADDRESS(income_max,COLUMN())))</f>
        <v>0</v>
      </c>
      <c r="CW18" s="24" cm="1">
        <f t="array" aca="1" ref="CW18" ca="1">SUM(INDIRECT(ADDRESS(income_min_row,COLUMN())&amp;":"&amp;ADDRESS(income_max,COLUMN())))</f>
        <v>0</v>
      </c>
      <c r="CY18" s="24" cm="1">
        <f t="array" aca="1" ref="CY18" ca="1">SUM(INDIRECT(ADDRESS(income_min_row,COLUMN())&amp;":"&amp;ADDRESS(income_max,COLUMN())))</f>
        <v>0</v>
      </c>
      <c r="CZ18" s="24" cm="1">
        <f t="array" aca="1" ref="CZ18" ca="1">SUM(INDIRECT(ADDRESS(income_min_row,COLUMN())&amp;":"&amp;ADDRESS(income_max,COLUMN())))</f>
        <v>0</v>
      </c>
      <c r="DA18" s="24" cm="1">
        <f t="array" aca="1" ref="DA18" ca="1">SUM(INDIRECT(ADDRESS(income_min_row,COLUMN())&amp;":"&amp;ADDRESS(income_max,COLUMN())))</f>
        <v>0</v>
      </c>
      <c r="DB18" s="24" cm="1">
        <f t="array" aca="1" ref="DB18" ca="1">SUM(INDIRECT(ADDRESS(income_min_row,COLUMN())&amp;":"&amp;ADDRESS(income_max,COLUMN())))</f>
        <v>0</v>
      </c>
      <c r="DC18" s="24" cm="1">
        <f t="array" aca="1" ref="DC18" ca="1">SUM(INDIRECT(ADDRESS(income_min_row,COLUMN())&amp;":"&amp;ADDRESS(income_max,COLUMN())))</f>
        <v>0</v>
      </c>
      <c r="DD18" s="24" cm="1">
        <f t="array" aca="1" ref="DD18" ca="1">SUM(INDIRECT(ADDRESS(income_min_row,COLUMN())&amp;":"&amp;ADDRESS(income_max,COLUMN())))</f>
        <v>0</v>
      </c>
      <c r="DE18" s="24" cm="1">
        <f t="array" aca="1" ref="DE18" ca="1">SUM(INDIRECT(ADDRESS(income_min_row,COLUMN())&amp;":"&amp;ADDRESS(income_max,COLUMN())))</f>
        <v>0</v>
      </c>
      <c r="DF18" s="24" cm="1">
        <f t="array" aca="1" ref="DF18" ca="1">SUM(INDIRECT(ADDRESS(income_min_row,COLUMN())&amp;":"&amp;ADDRESS(income_max,COLUMN())))</f>
        <v>0</v>
      </c>
      <c r="DG18" s="24" cm="1">
        <f t="array" aca="1" ref="DG18" ca="1">SUM(INDIRECT(ADDRESS(income_min_row,COLUMN())&amp;":"&amp;ADDRESS(income_max,COLUMN())))</f>
        <v>0</v>
      </c>
      <c r="DH18" s="24" cm="1">
        <f t="array" aca="1" ref="DH18" ca="1">SUM(INDIRECT(ADDRESS(income_min_row,COLUMN())&amp;":"&amp;ADDRESS(income_max,COLUMN())))</f>
        <v>0</v>
      </c>
      <c r="DI18" s="24" cm="1">
        <f t="array" aca="1" ref="DI18" ca="1">SUM(INDIRECT(ADDRESS(income_min_row,COLUMN())&amp;":"&amp;ADDRESS(income_max,COLUMN())))</f>
        <v>0</v>
      </c>
      <c r="DJ18" s="24" cm="1">
        <f t="array" aca="1" ref="DJ18" ca="1">SUM(INDIRECT(ADDRESS(income_min_row,COLUMN())&amp;":"&amp;ADDRESS(income_max,COLUMN())))</f>
        <v>0</v>
      </c>
      <c r="DK18" s="24" cm="1">
        <f t="array" aca="1" ref="DK18" ca="1">SUM(INDIRECT(ADDRESS(income_min_row,COLUMN())&amp;":"&amp;ADDRESS(income_max,COLUMN())))</f>
        <v>0</v>
      </c>
      <c r="DM18" s="24" cm="1">
        <f t="array" aca="1" ref="DM18" ca="1">SUM(INDIRECT(ADDRESS(income_min_row,COLUMN())&amp;":"&amp;ADDRESS(income_max,COLUMN())))</f>
        <v>0</v>
      </c>
      <c r="DN18" s="24" cm="1">
        <f t="array" aca="1" ref="DN18" ca="1">SUM(INDIRECT(ADDRESS(income_min_row,COLUMN())&amp;":"&amp;ADDRESS(income_max,COLUMN())))</f>
        <v>0</v>
      </c>
      <c r="DO18" s="24" cm="1">
        <f t="array" aca="1" ref="DO18" ca="1">SUM(INDIRECT(ADDRESS(income_min_row,COLUMN())&amp;":"&amp;ADDRESS(income_max,COLUMN())))</f>
        <v>0</v>
      </c>
      <c r="DP18" s="24" cm="1">
        <f t="array" aca="1" ref="DP18" ca="1">SUM(INDIRECT(ADDRESS(income_min_row,COLUMN())&amp;":"&amp;ADDRESS(income_max,COLUMN())))</f>
        <v>0</v>
      </c>
      <c r="DQ18" s="24" cm="1">
        <f t="array" aca="1" ref="DQ18" ca="1">SUM(INDIRECT(ADDRESS(income_min_row,COLUMN())&amp;":"&amp;ADDRESS(income_max,COLUMN())))</f>
        <v>0</v>
      </c>
      <c r="DR18" s="24" cm="1">
        <f t="array" aca="1" ref="DR18" ca="1">SUM(INDIRECT(ADDRESS(income_min_row,COLUMN())&amp;":"&amp;ADDRESS(income_max,COLUMN())))</f>
        <v>0</v>
      </c>
      <c r="DS18" s="24" cm="1">
        <f t="array" aca="1" ref="DS18" ca="1">SUM(INDIRECT(ADDRESS(income_min_row,COLUMN())&amp;":"&amp;ADDRESS(income_max,COLUMN())))</f>
        <v>0</v>
      </c>
      <c r="DT18" s="24" cm="1">
        <f t="array" aca="1" ref="DT18" ca="1">SUM(INDIRECT(ADDRESS(income_min_row,COLUMN())&amp;":"&amp;ADDRESS(income_max,COLUMN())))</f>
        <v>0</v>
      </c>
      <c r="DU18" s="24" cm="1">
        <f t="array" aca="1" ref="DU18" ca="1">SUM(INDIRECT(ADDRESS(income_min_row,COLUMN())&amp;":"&amp;ADDRESS(income_max,COLUMN())))</f>
        <v>0</v>
      </c>
      <c r="DV18" s="24" cm="1">
        <f t="array" aca="1" ref="DV18" ca="1">SUM(INDIRECT(ADDRESS(income_min_row,COLUMN())&amp;":"&amp;ADDRESS(income_max,COLUMN())))</f>
        <v>0</v>
      </c>
      <c r="DW18" s="24" cm="1">
        <f t="array" aca="1" ref="DW18" ca="1">SUM(INDIRECT(ADDRESS(income_min_row,COLUMN())&amp;":"&amp;ADDRESS(income_max,COLUMN())))</f>
        <v>0</v>
      </c>
      <c r="DX18" s="24" cm="1">
        <f t="array" aca="1" ref="DX18" ca="1">SUM(INDIRECT(ADDRESS(income_min_row,COLUMN())&amp;":"&amp;ADDRESS(income_max,COLUMN())))</f>
        <v>0</v>
      </c>
      <c r="DY18" s="24" cm="1">
        <f t="array" aca="1" ref="DY18" ca="1">SUM(INDIRECT(ADDRESS(income_min_row,COLUMN())&amp;":"&amp;ADDRESS(income_max,COLUMN())))</f>
        <v>0</v>
      </c>
    </row>
    <row r="20" spans="3:129" x14ac:dyDescent="0.3">
      <c r="C20" s="17" t="s">
        <v>24</v>
      </c>
      <c r="D20" s="18"/>
      <c r="E20" s="19" t="s">
        <v>12</v>
      </c>
      <c r="F20" s="19" t="s">
        <v>13</v>
      </c>
      <c r="G20" s="19" t="s">
        <v>14</v>
      </c>
      <c r="H20" s="19" t="s">
        <v>15</v>
      </c>
      <c r="I20" s="19" t="s">
        <v>16</v>
      </c>
      <c r="J20" s="19" t="s">
        <v>17</v>
      </c>
      <c r="K20" s="19" t="s">
        <v>18</v>
      </c>
      <c r="L20" s="19" t="s">
        <v>19</v>
      </c>
      <c r="M20" s="19" t="s">
        <v>20</v>
      </c>
      <c r="N20" s="19" t="s">
        <v>21</v>
      </c>
      <c r="O20" s="19" t="s">
        <v>22</v>
      </c>
      <c r="P20" s="19" t="s">
        <v>23</v>
      </c>
      <c r="Q20" s="19">
        <f>E$5</f>
        <v>2024</v>
      </c>
      <c r="S20" s="19" t="s">
        <v>12</v>
      </c>
      <c r="T20" s="19" t="s">
        <v>13</v>
      </c>
      <c r="U20" s="19" t="s">
        <v>14</v>
      </c>
      <c r="V20" s="19" t="s">
        <v>15</v>
      </c>
      <c r="W20" s="19" t="s">
        <v>16</v>
      </c>
      <c r="X20" s="19" t="s">
        <v>17</v>
      </c>
      <c r="Y20" s="19" t="s">
        <v>18</v>
      </c>
      <c r="Z20" s="19" t="s">
        <v>19</v>
      </c>
      <c r="AA20" s="19" t="s">
        <v>20</v>
      </c>
      <c r="AB20" s="19" t="s">
        <v>21</v>
      </c>
      <c r="AC20" s="19" t="s">
        <v>22</v>
      </c>
      <c r="AD20" s="19" t="s">
        <v>23</v>
      </c>
      <c r="AE20" s="19">
        <f>S$5</f>
        <v>2025</v>
      </c>
      <c r="AG20" s="19" t="s">
        <v>12</v>
      </c>
      <c r="AH20" s="19" t="s">
        <v>13</v>
      </c>
      <c r="AI20" s="19" t="s">
        <v>14</v>
      </c>
      <c r="AJ20" s="19" t="s">
        <v>15</v>
      </c>
      <c r="AK20" s="19" t="s">
        <v>16</v>
      </c>
      <c r="AL20" s="19" t="s">
        <v>17</v>
      </c>
      <c r="AM20" s="19" t="s">
        <v>18</v>
      </c>
      <c r="AN20" s="19" t="s">
        <v>19</v>
      </c>
      <c r="AO20" s="19" t="s">
        <v>20</v>
      </c>
      <c r="AP20" s="19" t="s">
        <v>21</v>
      </c>
      <c r="AQ20" s="19" t="s">
        <v>22</v>
      </c>
      <c r="AR20" s="19" t="s">
        <v>23</v>
      </c>
      <c r="AS20" s="19">
        <f>AG$5</f>
        <v>2026</v>
      </c>
      <c r="AU20" s="19" t="s">
        <v>12</v>
      </c>
      <c r="AV20" s="19" t="s">
        <v>13</v>
      </c>
      <c r="AW20" s="19" t="s">
        <v>14</v>
      </c>
      <c r="AX20" s="19" t="s">
        <v>15</v>
      </c>
      <c r="AY20" s="19" t="s">
        <v>16</v>
      </c>
      <c r="AZ20" s="19" t="s">
        <v>17</v>
      </c>
      <c r="BA20" s="19" t="s">
        <v>18</v>
      </c>
      <c r="BB20" s="19" t="s">
        <v>19</v>
      </c>
      <c r="BC20" s="19" t="s">
        <v>20</v>
      </c>
      <c r="BD20" s="19" t="s">
        <v>21</v>
      </c>
      <c r="BE20" s="19" t="s">
        <v>22</v>
      </c>
      <c r="BF20" s="19" t="s">
        <v>23</v>
      </c>
      <c r="BG20" s="19">
        <f>AU$5</f>
        <v>2027</v>
      </c>
      <c r="BI20" s="19" t="s">
        <v>12</v>
      </c>
      <c r="BJ20" s="19" t="s">
        <v>13</v>
      </c>
      <c r="BK20" s="19" t="s">
        <v>14</v>
      </c>
      <c r="BL20" s="19" t="s">
        <v>15</v>
      </c>
      <c r="BM20" s="19" t="s">
        <v>16</v>
      </c>
      <c r="BN20" s="19" t="s">
        <v>17</v>
      </c>
      <c r="BO20" s="19" t="s">
        <v>18</v>
      </c>
      <c r="BP20" s="19" t="s">
        <v>19</v>
      </c>
      <c r="BQ20" s="19" t="s">
        <v>20</v>
      </c>
      <c r="BR20" s="19" t="s">
        <v>21</v>
      </c>
      <c r="BS20" s="19" t="s">
        <v>22</v>
      </c>
      <c r="BT20" s="19" t="s">
        <v>23</v>
      </c>
      <c r="BU20" s="19">
        <f>BI$5</f>
        <v>2028</v>
      </c>
      <c r="BW20" s="19" t="s">
        <v>12</v>
      </c>
      <c r="BX20" s="19" t="s">
        <v>13</v>
      </c>
      <c r="BY20" s="19" t="s">
        <v>14</v>
      </c>
      <c r="BZ20" s="19" t="s">
        <v>15</v>
      </c>
      <c r="CA20" s="19" t="s">
        <v>16</v>
      </c>
      <c r="CB20" s="19" t="s">
        <v>17</v>
      </c>
      <c r="CC20" s="19" t="s">
        <v>18</v>
      </c>
      <c r="CD20" s="19" t="s">
        <v>19</v>
      </c>
      <c r="CE20" s="19" t="s">
        <v>20</v>
      </c>
      <c r="CF20" s="19" t="s">
        <v>21</v>
      </c>
      <c r="CG20" s="19" t="s">
        <v>22</v>
      </c>
      <c r="CH20" s="19" t="s">
        <v>23</v>
      </c>
      <c r="CI20" s="19">
        <f>BW$5</f>
        <v>2029</v>
      </c>
      <c r="CK20" s="19" t="s">
        <v>12</v>
      </c>
      <c r="CL20" s="19" t="s">
        <v>13</v>
      </c>
      <c r="CM20" s="19" t="s">
        <v>14</v>
      </c>
      <c r="CN20" s="19" t="s">
        <v>15</v>
      </c>
      <c r="CO20" s="19" t="s">
        <v>16</v>
      </c>
      <c r="CP20" s="19" t="s">
        <v>17</v>
      </c>
      <c r="CQ20" s="19" t="s">
        <v>18</v>
      </c>
      <c r="CR20" s="19" t="s">
        <v>19</v>
      </c>
      <c r="CS20" s="19" t="s">
        <v>20</v>
      </c>
      <c r="CT20" s="19" t="s">
        <v>21</v>
      </c>
      <c r="CU20" s="19" t="s">
        <v>22</v>
      </c>
      <c r="CV20" s="19" t="s">
        <v>23</v>
      </c>
      <c r="CW20" s="19">
        <f>CK$5</f>
        <v>2030</v>
      </c>
      <c r="CY20" s="19" t="s">
        <v>12</v>
      </c>
      <c r="CZ20" s="19" t="s">
        <v>13</v>
      </c>
      <c r="DA20" s="19" t="s">
        <v>14</v>
      </c>
      <c r="DB20" s="19" t="s">
        <v>15</v>
      </c>
      <c r="DC20" s="19" t="s">
        <v>16</v>
      </c>
      <c r="DD20" s="19" t="s">
        <v>17</v>
      </c>
      <c r="DE20" s="19" t="s">
        <v>18</v>
      </c>
      <c r="DF20" s="19" t="s">
        <v>19</v>
      </c>
      <c r="DG20" s="19" t="s">
        <v>20</v>
      </c>
      <c r="DH20" s="19" t="s">
        <v>21</v>
      </c>
      <c r="DI20" s="19" t="s">
        <v>22</v>
      </c>
      <c r="DJ20" s="19" t="s">
        <v>23</v>
      </c>
      <c r="DK20" s="19">
        <f>CY$5</f>
        <v>2031</v>
      </c>
      <c r="DM20" s="19" t="s">
        <v>12</v>
      </c>
      <c r="DN20" s="19" t="s">
        <v>13</v>
      </c>
      <c r="DO20" s="19" t="s">
        <v>14</v>
      </c>
      <c r="DP20" s="19" t="s">
        <v>15</v>
      </c>
      <c r="DQ20" s="19" t="s">
        <v>16</v>
      </c>
      <c r="DR20" s="19" t="s">
        <v>17</v>
      </c>
      <c r="DS20" s="19" t="s">
        <v>18</v>
      </c>
      <c r="DT20" s="19" t="s">
        <v>19</v>
      </c>
      <c r="DU20" s="19" t="s">
        <v>20</v>
      </c>
      <c r="DV20" s="19" t="s">
        <v>21</v>
      </c>
      <c r="DW20" s="19" t="s">
        <v>22</v>
      </c>
      <c r="DX20" s="19" t="s">
        <v>23</v>
      </c>
      <c r="DY20" s="19">
        <f>DM$5</f>
        <v>2032</v>
      </c>
    </row>
    <row r="21" spans="3:129" x14ac:dyDescent="0.3">
      <c r="C21" s="11" t="s">
        <v>25</v>
      </c>
      <c r="E21" s="22">
        <v>1000</v>
      </c>
      <c r="F21" s="22">
        <v>1000</v>
      </c>
      <c r="G21" s="22">
        <v>1000</v>
      </c>
      <c r="H21" s="22">
        <v>1000</v>
      </c>
      <c r="I21" s="22">
        <v>1000</v>
      </c>
      <c r="J21" s="22">
        <v>1000</v>
      </c>
      <c r="K21" s="22">
        <v>1000</v>
      </c>
      <c r="L21" s="22">
        <v>1000</v>
      </c>
      <c r="M21" s="22">
        <v>1000</v>
      </c>
      <c r="N21" s="22">
        <v>1000</v>
      </c>
      <c r="O21" s="22">
        <v>1000</v>
      </c>
      <c r="P21" s="22">
        <v>1000</v>
      </c>
      <c r="Q21" s="23">
        <f>SUM(E21:P21)</f>
        <v>12000</v>
      </c>
      <c r="S21" s="22"/>
      <c r="T21" s="22"/>
      <c r="U21" s="22"/>
      <c r="V21" s="22"/>
      <c r="W21" s="22"/>
      <c r="X21" s="22"/>
      <c r="Y21" s="22"/>
      <c r="Z21" s="22"/>
      <c r="AA21" s="22"/>
      <c r="AB21" s="22"/>
      <c r="AC21" s="22"/>
      <c r="AD21" s="22"/>
      <c r="AE21" s="23">
        <f>SUM(S21:AD21)</f>
        <v>0</v>
      </c>
      <c r="AG21" s="22"/>
      <c r="AH21" s="22"/>
      <c r="AI21" s="22"/>
      <c r="AJ21" s="22"/>
      <c r="AK21" s="22"/>
      <c r="AL21" s="22"/>
      <c r="AM21" s="22"/>
      <c r="AN21" s="22"/>
      <c r="AO21" s="22"/>
      <c r="AP21" s="22"/>
      <c r="AQ21" s="22"/>
      <c r="AR21" s="22"/>
      <c r="AS21" s="23">
        <f>SUM(AG21:AR21)</f>
        <v>0</v>
      </c>
      <c r="AU21" s="22"/>
      <c r="AV21" s="22"/>
      <c r="AW21" s="22"/>
      <c r="AX21" s="22"/>
      <c r="AY21" s="22"/>
      <c r="AZ21" s="22"/>
      <c r="BA21" s="22"/>
      <c r="BB21" s="22"/>
      <c r="BC21" s="22"/>
      <c r="BD21" s="22"/>
      <c r="BE21" s="22"/>
      <c r="BF21" s="22"/>
      <c r="BG21" s="23">
        <f>SUM(AU21:BF21)</f>
        <v>0</v>
      </c>
      <c r="BI21" s="22"/>
      <c r="BJ21" s="22"/>
      <c r="BK21" s="22"/>
      <c r="BL21" s="22"/>
      <c r="BM21" s="22"/>
      <c r="BN21" s="22"/>
      <c r="BO21" s="22"/>
      <c r="BP21" s="22"/>
      <c r="BQ21" s="22"/>
      <c r="BR21" s="22"/>
      <c r="BS21" s="22"/>
      <c r="BT21" s="22"/>
      <c r="BU21" s="23">
        <f>SUM(BI21:BT21)</f>
        <v>0</v>
      </c>
      <c r="BW21" s="22"/>
      <c r="BX21" s="22"/>
      <c r="BY21" s="22"/>
      <c r="BZ21" s="22"/>
      <c r="CA21" s="22"/>
      <c r="CB21" s="22"/>
      <c r="CC21" s="22"/>
      <c r="CD21" s="22"/>
      <c r="CE21" s="22"/>
      <c r="CF21" s="22"/>
      <c r="CG21" s="22"/>
      <c r="CH21" s="22"/>
      <c r="CI21" s="23">
        <f>SUM(BW21:CH21)</f>
        <v>0</v>
      </c>
      <c r="CK21" s="22"/>
      <c r="CL21" s="22"/>
      <c r="CM21" s="22"/>
      <c r="CN21" s="22"/>
      <c r="CO21" s="22"/>
      <c r="CP21" s="22"/>
      <c r="CQ21" s="22"/>
      <c r="CR21" s="22"/>
      <c r="CS21" s="22"/>
      <c r="CT21" s="22"/>
      <c r="CU21" s="22"/>
      <c r="CV21" s="22"/>
      <c r="CW21" s="23">
        <f>SUM(CK21:CV21)</f>
        <v>0</v>
      </c>
      <c r="CY21" s="22"/>
      <c r="CZ21" s="22"/>
      <c r="DA21" s="22"/>
      <c r="DB21" s="22"/>
      <c r="DC21" s="22"/>
      <c r="DD21" s="22"/>
      <c r="DE21" s="22"/>
      <c r="DF21" s="22"/>
      <c r="DG21" s="22"/>
      <c r="DH21" s="22"/>
      <c r="DI21" s="22"/>
      <c r="DJ21" s="22"/>
      <c r="DK21" s="23">
        <f>SUM(CY21:DJ21)</f>
        <v>0</v>
      </c>
      <c r="DM21" s="22"/>
      <c r="DN21" s="22"/>
      <c r="DO21" s="22"/>
      <c r="DP21" s="22"/>
      <c r="DQ21" s="22"/>
      <c r="DR21" s="22"/>
      <c r="DS21" s="22"/>
      <c r="DT21" s="22"/>
      <c r="DU21" s="22"/>
      <c r="DV21" s="22"/>
      <c r="DW21" s="22"/>
      <c r="DX21" s="22"/>
      <c r="DY21" s="23">
        <f>SUM(DM21:DX21)</f>
        <v>0</v>
      </c>
    </row>
    <row r="22" spans="3:129" x14ac:dyDescent="0.3">
      <c r="C22" s="11" t="s">
        <v>26</v>
      </c>
      <c r="E22" s="22">
        <v>400</v>
      </c>
      <c r="F22" s="22">
        <v>400</v>
      </c>
      <c r="G22" s="22">
        <v>500</v>
      </c>
      <c r="H22" s="22">
        <v>500</v>
      </c>
      <c r="I22" s="22">
        <v>500</v>
      </c>
      <c r="J22" s="22">
        <v>500</v>
      </c>
      <c r="K22" s="22">
        <v>500</v>
      </c>
      <c r="L22" s="22">
        <v>500</v>
      </c>
      <c r="M22" s="22">
        <v>500</v>
      </c>
      <c r="N22" s="22">
        <v>500</v>
      </c>
      <c r="O22" s="22">
        <v>500</v>
      </c>
      <c r="P22" s="22">
        <v>500</v>
      </c>
      <c r="Q22" s="23">
        <f t="shared" ref="Q22:Q29" si="18">SUM(E22:P22)</f>
        <v>5800</v>
      </c>
      <c r="S22" s="22"/>
      <c r="T22" s="22"/>
      <c r="U22" s="22"/>
      <c r="V22" s="22"/>
      <c r="W22" s="22"/>
      <c r="X22" s="22"/>
      <c r="Y22" s="22"/>
      <c r="Z22" s="22"/>
      <c r="AA22" s="22"/>
      <c r="AB22" s="22"/>
      <c r="AC22" s="22"/>
      <c r="AD22" s="22"/>
      <c r="AE22" s="23">
        <f t="shared" ref="AE22:AE29" si="19">SUM(S22:AD22)</f>
        <v>0</v>
      </c>
      <c r="AG22" s="22"/>
      <c r="AH22" s="22"/>
      <c r="AI22" s="22"/>
      <c r="AJ22" s="22"/>
      <c r="AK22" s="22"/>
      <c r="AL22" s="22"/>
      <c r="AM22" s="22"/>
      <c r="AN22" s="22"/>
      <c r="AO22" s="22"/>
      <c r="AP22" s="22"/>
      <c r="AQ22" s="22"/>
      <c r="AR22" s="22"/>
      <c r="AS22" s="23">
        <f t="shared" ref="AS22:AS29" si="20">SUM(AG22:AR22)</f>
        <v>0</v>
      </c>
      <c r="AU22" s="22"/>
      <c r="AV22" s="22"/>
      <c r="AW22" s="22"/>
      <c r="AX22" s="22"/>
      <c r="AY22" s="22"/>
      <c r="AZ22" s="22"/>
      <c r="BA22" s="22"/>
      <c r="BB22" s="22"/>
      <c r="BC22" s="22"/>
      <c r="BD22" s="22"/>
      <c r="BE22" s="22"/>
      <c r="BF22" s="22"/>
      <c r="BG22" s="23">
        <f t="shared" ref="BG22:BG29" si="21">SUM(AU22:BF22)</f>
        <v>0</v>
      </c>
      <c r="BI22" s="22"/>
      <c r="BJ22" s="22"/>
      <c r="BK22" s="22"/>
      <c r="BL22" s="22"/>
      <c r="BM22" s="22"/>
      <c r="BN22" s="22"/>
      <c r="BO22" s="22"/>
      <c r="BP22" s="22"/>
      <c r="BQ22" s="22"/>
      <c r="BR22" s="22"/>
      <c r="BS22" s="22"/>
      <c r="BT22" s="22"/>
      <c r="BU22" s="23">
        <f t="shared" ref="BU22:BU29" si="22">SUM(BI22:BT22)</f>
        <v>0</v>
      </c>
      <c r="BW22" s="22"/>
      <c r="BX22" s="22"/>
      <c r="BY22" s="22"/>
      <c r="BZ22" s="22"/>
      <c r="CA22" s="22"/>
      <c r="CB22" s="22"/>
      <c r="CC22" s="22"/>
      <c r="CD22" s="22"/>
      <c r="CE22" s="22"/>
      <c r="CF22" s="22"/>
      <c r="CG22" s="22"/>
      <c r="CH22" s="22"/>
      <c r="CI22" s="23">
        <f t="shared" ref="CI22:CI29" si="23">SUM(BW22:CH22)</f>
        <v>0</v>
      </c>
      <c r="CK22" s="22"/>
      <c r="CL22" s="22"/>
      <c r="CM22" s="22"/>
      <c r="CN22" s="22"/>
      <c r="CO22" s="22"/>
      <c r="CP22" s="22"/>
      <c r="CQ22" s="22"/>
      <c r="CR22" s="22"/>
      <c r="CS22" s="22"/>
      <c r="CT22" s="22"/>
      <c r="CU22" s="22"/>
      <c r="CV22" s="22"/>
      <c r="CW22" s="23">
        <f t="shared" ref="CW22:CW29" si="24">SUM(CK22:CV22)</f>
        <v>0</v>
      </c>
      <c r="CY22" s="22"/>
      <c r="CZ22" s="22"/>
      <c r="DA22" s="22"/>
      <c r="DB22" s="22"/>
      <c r="DC22" s="22"/>
      <c r="DD22" s="22"/>
      <c r="DE22" s="22"/>
      <c r="DF22" s="22"/>
      <c r="DG22" s="22"/>
      <c r="DH22" s="22"/>
      <c r="DI22" s="22"/>
      <c r="DJ22" s="22"/>
      <c r="DK22" s="23">
        <f t="shared" ref="DK22:DK29" si="25">SUM(CY22:DJ22)</f>
        <v>0</v>
      </c>
      <c r="DM22" s="22"/>
      <c r="DN22" s="22"/>
      <c r="DO22" s="22"/>
      <c r="DP22" s="22"/>
      <c r="DQ22" s="22"/>
      <c r="DR22" s="22"/>
      <c r="DS22" s="22"/>
      <c r="DT22" s="22"/>
      <c r="DU22" s="22"/>
      <c r="DV22" s="22"/>
      <c r="DW22" s="22"/>
      <c r="DX22" s="22"/>
      <c r="DY22" s="23">
        <f t="shared" ref="DY22:DY29" si="26">SUM(DM22:DX22)</f>
        <v>0</v>
      </c>
    </row>
    <row r="23" spans="3:129" x14ac:dyDescent="0.3">
      <c r="C23" s="11" t="s">
        <v>27</v>
      </c>
      <c r="E23" s="22">
        <v>400</v>
      </c>
      <c r="F23" s="22">
        <v>400</v>
      </c>
      <c r="G23" s="22">
        <v>400</v>
      </c>
      <c r="H23" s="22">
        <v>400</v>
      </c>
      <c r="I23" s="22">
        <v>400</v>
      </c>
      <c r="J23" s="22">
        <v>400</v>
      </c>
      <c r="K23" s="22">
        <v>400</v>
      </c>
      <c r="L23" s="22">
        <v>400</v>
      </c>
      <c r="M23" s="22">
        <v>400</v>
      </c>
      <c r="N23" s="22">
        <v>400</v>
      </c>
      <c r="O23" s="22">
        <v>400</v>
      </c>
      <c r="P23" s="22">
        <v>400</v>
      </c>
      <c r="Q23" s="23">
        <f t="shared" si="18"/>
        <v>4800</v>
      </c>
      <c r="S23" s="22"/>
      <c r="T23" s="22"/>
      <c r="U23" s="22"/>
      <c r="V23" s="22"/>
      <c r="W23" s="22"/>
      <c r="X23" s="22"/>
      <c r="Y23" s="22"/>
      <c r="Z23" s="22"/>
      <c r="AA23" s="22"/>
      <c r="AB23" s="22"/>
      <c r="AC23" s="22"/>
      <c r="AD23" s="22"/>
      <c r="AE23" s="23">
        <f t="shared" si="19"/>
        <v>0</v>
      </c>
      <c r="AG23" s="22"/>
      <c r="AH23" s="22"/>
      <c r="AI23" s="22"/>
      <c r="AJ23" s="22"/>
      <c r="AK23" s="22"/>
      <c r="AL23" s="22"/>
      <c r="AM23" s="22"/>
      <c r="AN23" s="22"/>
      <c r="AO23" s="22"/>
      <c r="AP23" s="22"/>
      <c r="AQ23" s="22"/>
      <c r="AR23" s="22"/>
      <c r="AS23" s="23">
        <f t="shared" si="20"/>
        <v>0</v>
      </c>
      <c r="AU23" s="22"/>
      <c r="AV23" s="22"/>
      <c r="AW23" s="22"/>
      <c r="AX23" s="22"/>
      <c r="AY23" s="22"/>
      <c r="AZ23" s="22"/>
      <c r="BA23" s="22"/>
      <c r="BB23" s="22"/>
      <c r="BC23" s="22"/>
      <c r="BD23" s="22"/>
      <c r="BE23" s="22"/>
      <c r="BF23" s="22"/>
      <c r="BG23" s="23">
        <f t="shared" si="21"/>
        <v>0</v>
      </c>
      <c r="BI23" s="22"/>
      <c r="BJ23" s="22"/>
      <c r="BK23" s="22"/>
      <c r="BL23" s="22"/>
      <c r="BM23" s="22"/>
      <c r="BN23" s="22"/>
      <c r="BO23" s="22"/>
      <c r="BP23" s="22"/>
      <c r="BQ23" s="22"/>
      <c r="BR23" s="22"/>
      <c r="BS23" s="22"/>
      <c r="BT23" s="22"/>
      <c r="BU23" s="23">
        <f t="shared" si="22"/>
        <v>0</v>
      </c>
      <c r="BW23" s="22"/>
      <c r="BX23" s="22"/>
      <c r="BY23" s="22"/>
      <c r="BZ23" s="22"/>
      <c r="CA23" s="22"/>
      <c r="CB23" s="22"/>
      <c r="CC23" s="22"/>
      <c r="CD23" s="22"/>
      <c r="CE23" s="22"/>
      <c r="CF23" s="22"/>
      <c r="CG23" s="22"/>
      <c r="CH23" s="22"/>
      <c r="CI23" s="23">
        <f t="shared" si="23"/>
        <v>0</v>
      </c>
      <c r="CK23" s="22"/>
      <c r="CL23" s="22"/>
      <c r="CM23" s="22"/>
      <c r="CN23" s="22"/>
      <c r="CO23" s="22"/>
      <c r="CP23" s="22"/>
      <c r="CQ23" s="22"/>
      <c r="CR23" s="22"/>
      <c r="CS23" s="22"/>
      <c r="CT23" s="22"/>
      <c r="CU23" s="22"/>
      <c r="CV23" s="22"/>
      <c r="CW23" s="23">
        <f t="shared" si="24"/>
        <v>0</v>
      </c>
      <c r="CY23" s="22"/>
      <c r="CZ23" s="22"/>
      <c r="DA23" s="22"/>
      <c r="DB23" s="22"/>
      <c r="DC23" s="22"/>
      <c r="DD23" s="22"/>
      <c r="DE23" s="22"/>
      <c r="DF23" s="22"/>
      <c r="DG23" s="22"/>
      <c r="DH23" s="22"/>
      <c r="DI23" s="22"/>
      <c r="DJ23" s="22"/>
      <c r="DK23" s="23">
        <f t="shared" si="25"/>
        <v>0</v>
      </c>
      <c r="DM23" s="22"/>
      <c r="DN23" s="22"/>
      <c r="DO23" s="22"/>
      <c r="DP23" s="22"/>
      <c r="DQ23" s="22"/>
      <c r="DR23" s="22"/>
      <c r="DS23" s="22"/>
      <c r="DT23" s="22"/>
      <c r="DU23" s="22"/>
      <c r="DV23" s="22"/>
      <c r="DW23" s="22"/>
      <c r="DX23" s="22"/>
      <c r="DY23" s="23">
        <f t="shared" si="26"/>
        <v>0</v>
      </c>
    </row>
    <row r="24" spans="3:129" x14ac:dyDescent="0.3">
      <c r="C24" s="11" t="s">
        <v>35</v>
      </c>
      <c r="E24" s="22">
        <v>300</v>
      </c>
      <c r="F24" s="22">
        <v>300</v>
      </c>
      <c r="G24" s="22">
        <v>300</v>
      </c>
      <c r="H24" s="22">
        <v>300</v>
      </c>
      <c r="I24" s="22">
        <v>300</v>
      </c>
      <c r="J24" s="22">
        <v>300</v>
      </c>
      <c r="K24" s="22">
        <v>300</v>
      </c>
      <c r="L24" s="22">
        <v>300</v>
      </c>
      <c r="M24" s="22">
        <v>300</v>
      </c>
      <c r="N24" s="22">
        <v>300</v>
      </c>
      <c r="O24" s="22">
        <v>300</v>
      </c>
      <c r="P24" s="22">
        <v>300</v>
      </c>
      <c r="Q24" s="22">
        <f t="shared" si="18"/>
        <v>3600</v>
      </c>
      <c r="S24" s="22"/>
      <c r="T24" s="22"/>
      <c r="U24" s="22"/>
      <c r="V24" s="22"/>
      <c r="W24" s="22"/>
      <c r="X24" s="22"/>
      <c r="Y24" s="22"/>
      <c r="Z24" s="22"/>
      <c r="AA24" s="22"/>
      <c r="AB24" s="22"/>
      <c r="AC24" s="22"/>
      <c r="AD24" s="22"/>
      <c r="AE24" s="22">
        <f t="shared" si="19"/>
        <v>0</v>
      </c>
      <c r="AG24" s="22"/>
      <c r="AH24" s="22"/>
      <c r="AI24" s="22"/>
      <c r="AJ24" s="22"/>
      <c r="AK24" s="22"/>
      <c r="AL24" s="22"/>
      <c r="AM24" s="22"/>
      <c r="AN24" s="22"/>
      <c r="AO24" s="22"/>
      <c r="AP24" s="22"/>
      <c r="AQ24" s="22"/>
      <c r="AR24" s="22"/>
      <c r="AS24" s="22">
        <f t="shared" si="20"/>
        <v>0</v>
      </c>
      <c r="AU24" s="22"/>
      <c r="AV24" s="22"/>
      <c r="AW24" s="22"/>
      <c r="AX24" s="22"/>
      <c r="AY24" s="22"/>
      <c r="AZ24" s="22"/>
      <c r="BA24" s="22"/>
      <c r="BB24" s="22"/>
      <c r="BC24" s="22"/>
      <c r="BD24" s="22"/>
      <c r="BE24" s="22"/>
      <c r="BF24" s="22"/>
      <c r="BG24" s="22">
        <f t="shared" si="21"/>
        <v>0</v>
      </c>
      <c r="BI24" s="22"/>
      <c r="BJ24" s="22"/>
      <c r="BK24" s="22"/>
      <c r="BL24" s="22"/>
      <c r="BM24" s="22"/>
      <c r="BN24" s="22"/>
      <c r="BO24" s="22"/>
      <c r="BP24" s="22"/>
      <c r="BQ24" s="22"/>
      <c r="BR24" s="22"/>
      <c r="BS24" s="22"/>
      <c r="BT24" s="22"/>
      <c r="BU24" s="22">
        <f t="shared" si="22"/>
        <v>0</v>
      </c>
      <c r="BW24" s="22"/>
      <c r="BX24" s="22"/>
      <c r="BY24" s="22"/>
      <c r="BZ24" s="22"/>
      <c r="CA24" s="22"/>
      <c r="CB24" s="22"/>
      <c r="CC24" s="22"/>
      <c r="CD24" s="22"/>
      <c r="CE24" s="22"/>
      <c r="CF24" s="22"/>
      <c r="CG24" s="22"/>
      <c r="CH24" s="22"/>
      <c r="CI24" s="22">
        <f t="shared" si="23"/>
        <v>0</v>
      </c>
      <c r="CK24" s="22"/>
      <c r="CL24" s="22"/>
      <c r="CM24" s="22"/>
      <c r="CN24" s="22"/>
      <c r="CO24" s="22"/>
      <c r="CP24" s="22"/>
      <c r="CQ24" s="22"/>
      <c r="CR24" s="22"/>
      <c r="CS24" s="22"/>
      <c r="CT24" s="22"/>
      <c r="CU24" s="22"/>
      <c r="CV24" s="22"/>
      <c r="CW24" s="22">
        <f t="shared" si="24"/>
        <v>0</v>
      </c>
      <c r="CY24" s="22"/>
      <c r="CZ24" s="22"/>
      <c r="DA24" s="22"/>
      <c r="DB24" s="22"/>
      <c r="DC24" s="22"/>
      <c r="DD24" s="22"/>
      <c r="DE24" s="22"/>
      <c r="DF24" s="22"/>
      <c r="DG24" s="22"/>
      <c r="DH24" s="22"/>
      <c r="DI24" s="22"/>
      <c r="DJ24" s="22"/>
      <c r="DK24" s="22">
        <f t="shared" si="25"/>
        <v>0</v>
      </c>
      <c r="DM24" s="22"/>
      <c r="DN24" s="22"/>
      <c r="DO24" s="22"/>
      <c r="DP24" s="22"/>
      <c r="DQ24" s="22"/>
      <c r="DR24" s="22"/>
      <c r="DS24" s="22"/>
      <c r="DT24" s="22"/>
      <c r="DU24" s="22"/>
      <c r="DV24" s="22"/>
      <c r="DW24" s="22"/>
      <c r="DX24" s="22"/>
      <c r="DY24" s="22">
        <f t="shared" si="26"/>
        <v>0</v>
      </c>
    </row>
    <row r="25" spans="3:129" x14ac:dyDescent="0.3">
      <c r="C25" s="11" t="s">
        <v>36</v>
      </c>
      <c r="E25" s="22">
        <v>200</v>
      </c>
      <c r="F25" s="22">
        <v>200</v>
      </c>
      <c r="G25" s="22">
        <v>300</v>
      </c>
      <c r="H25" s="22">
        <v>300</v>
      </c>
      <c r="I25" s="22">
        <v>300</v>
      </c>
      <c r="J25" s="22">
        <v>300</v>
      </c>
      <c r="K25" s="22">
        <v>300</v>
      </c>
      <c r="L25" s="22">
        <v>300</v>
      </c>
      <c r="M25" s="22">
        <v>300</v>
      </c>
      <c r="N25" s="22">
        <v>300</v>
      </c>
      <c r="O25" s="22">
        <v>300</v>
      </c>
      <c r="P25" s="22">
        <v>300</v>
      </c>
      <c r="Q25" s="22">
        <f t="shared" si="18"/>
        <v>3400</v>
      </c>
      <c r="S25" s="22"/>
      <c r="T25" s="22"/>
      <c r="U25" s="22"/>
      <c r="V25" s="22"/>
      <c r="W25" s="22"/>
      <c r="X25" s="22"/>
      <c r="Y25" s="22"/>
      <c r="Z25" s="22"/>
      <c r="AA25" s="22"/>
      <c r="AB25" s="22"/>
      <c r="AC25" s="22"/>
      <c r="AD25" s="22"/>
      <c r="AE25" s="22">
        <f t="shared" si="19"/>
        <v>0</v>
      </c>
      <c r="AG25" s="22"/>
      <c r="AH25" s="22"/>
      <c r="AI25" s="22"/>
      <c r="AJ25" s="22"/>
      <c r="AK25" s="22"/>
      <c r="AL25" s="22"/>
      <c r="AM25" s="22"/>
      <c r="AN25" s="22"/>
      <c r="AO25" s="22"/>
      <c r="AP25" s="22"/>
      <c r="AQ25" s="22"/>
      <c r="AR25" s="22"/>
      <c r="AS25" s="22">
        <f t="shared" si="20"/>
        <v>0</v>
      </c>
      <c r="AU25" s="22"/>
      <c r="AV25" s="22"/>
      <c r="AW25" s="22"/>
      <c r="AX25" s="22"/>
      <c r="AY25" s="22"/>
      <c r="AZ25" s="22"/>
      <c r="BA25" s="22"/>
      <c r="BB25" s="22"/>
      <c r="BC25" s="22"/>
      <c r="BD25" s="22"/>
      <c r="BE25" s="22"/>
      <c r="BF25" s="22"/>
      <c r="BG25" s="22">
        <f t="shared" si="21"/>
        <v>0</v>
      </c>
      <c r="BI25" s="22"/>
      <c r="BJ25" s="22"/>
      <c r="BK25" s="22"/>
      <c r="BL25" s="22"/>
      <c r="BM25" s="22"/>
      <c r="BN25" s="22"/>
      <c r="BO25" s="22"/>
      <c r="BP25" s="22"/>
      <c r="BQ25" s="22"/>
      <c r="BR25" s="22"/>
      <c r="BS25" s="22"/>
      <c r="BT25" s="22"/>
      <c r="BU25" s="22">
        <f t="shared" si="22"/>
        <v>0</v>
      </c>
      <c r="BW25" s="22"/>
      <c r="BX25" s="22"/>
      <c r="BY25" s="22"/>
      <c r="BZ25" s="22"/>
      <c r="CA25" s="22"/>
      <c r="CB25" s="22"/>
      <c r="CC25" s="22"/>
      <c r="CD25" s="22"/>
      <c r="CE25" s="22"/>
      <c r="CF25" s="22"/>
      <c r="CG25" s="22"/>
      <c r="CH25" s="22"/>
      <c r="CI25" s="22">
        <f t="shared" si="23"/>
        <v>0</v>
      </c>
      <c r="CK25" s="22"/>
      <c r="CL25" s="22"/>
      <c r="CM25" s="22"/>
      <c r="CN25" s="22"/>
      <c r="CO25" s="22"/>
      <c r="CP25" s="22"/>
      <c r="CQ25" s="22"/>
      <c r="CR25" s="22"/>
      <c r="CS25" s="22"/>
      <c r="CT25" s="22"/>
      <c r="CU25" s="22"/>
      <c r="CV25" s="22"/>
      <c r="CW25" s="22">
        <f t="shared" si="24"/>
        <v>0</v>
      </c>
      <c r="CY25" s="22"/>
      <c r="CZ25" s="22"/>
      <c r="DA25" s="22"/>
      <c r="DB25" s="22"/>
      <c r="DC25" s="22"/>
      <c r="DD25" s="22"/>
      <c r="DE25" s="22"/>
      <c r="DF25" s="22"/>
      <c r="DG25" s="22"/>
      <c r="DH25" s="22"/>
      <c r="DI25" s="22"/>
      <c r="DJ25" s="22"/>
      <c r="DK25" s="22">
        <f t="shared" si="25"/>
        <v>0</v>
      </c>
      <c r="DM25" s="22"/>
      <c r="DN25" s="22"/>
      <c r="DO25" s="22"/>
      <c r="DP25" s="22"/>
      <c r="DQ25" s="22"/>
      <c r="DR25" s="22"/>
      <c r="DS25" s="22"/>
      <c r="DT25" s="22"/>
      <c r="DU25" s="22"/>
      <c r="DV25" s="22"/>
      <c r="DW25" s="22"/>
      <c r="DX25" s="22"/>
      <c r="DY25" s="22">
        <f t="shared" si="26"/>
        <v>0</v>
      </c>
    </row>
    <row r="26" spans="3:129" x14ac:dyDescent="0.3">
      <c r="C26" s="11" t="s">
        <v>37</v>
      </c>
      <c r="E26" s="22">
        <v>0</v>
      </c>
      <c r="F26" s="22">
        <v>0</v>
      </c>
      <c r="G26" s="22">
        <v>0</v>
      </c>
      <c r="H26" s="22">
        <v>0</v>
      </c>
      <c r="I26" s="22">
        <v>0</v>
      </c>
      <c r="J26" s="22">
        <v>0</v>
      </c>
      <c r="K26" s="22">
        <v>500</v>
      </c>
      <c r="L26" s="22">
        <v>0</v>
      </c>
      <c r="M26" s="22">
        <v>0</v>
      </c>
      <c r="N26" s="22">
        <v>0</v>
      </c>
      <c r="O26" s="22">
        <v>0</v>
      </c>
      <c r="P26" s="22">
        <v>0</v>
      </c>
      <c r="Q26" s="22">
        <f t="shared" si="18"/>
        <v>500</v>
      </c>
      <c r="S26" s="22"/>
      <c r="T26" s="22"/>
      <c r="U26" s="22"/>
      <c r="V26" s="22"/>
      <c r="W26" s="22"/>
      <c r="X26" s="22"/>
      <c r="Y26" s="22"/>
      <c r="Z26" s="22"/>
      <c r="AA26" s="22"/>
      <c r="AB26" s="22"/>
      <c r="AC26" s="22"/>
      <c r="AD26" s="22"/>
      <c r="AE26" s="22">
        <f t="shared" si="19"/>
        <v>0</v>
      </c>
      <c r="AG26" s="22"/>
      <c r="AH26" s="22"/>
      <c r="AI26" s="22"/>
      <c r="AJ26" s="22"/>
      <c r="AK26" s="22"/>
      <c r="AL26" s="22"/>
      <c r="AM26" s="22"/>
      <c r="AN26" s="22"/>
      <c r="AO26" s="22"/>
      <c r="AP26" s="22"/>
      <c r="AQ26" s="22"/>
      <c r="AR26" s="22"/>
      <c r="AS26" s="22">
        <f t="shared" si="20"/>
        <v>0</v>
      </c>
      <c r="AU26" s="22"/>
      <c r="AV26" s="22"/>
      <c r="AW26" s="22"/>
      <c r="AX26" s="22"/>
      <c r="AY26" s="22"/>
      <c r="AZ26" s="22"/>
      <c r="BA26" s="22"/>
      <c r="BB26" s="22"/>
      <c r="BC26" s="22"/>
      <c r="BD26" s="22"/>
      <c r="BE26" s="22"/>
      <c r="BF26" s="22"/>
      <c r="BG26" s="22">
        <f t="shared" si="21"/>
        <v>0</v>
      </c>
      <c r="BI26" s="22"/>
      <c r="BJ26" s="22"/>
      <c r="BK26" s="22"/>
      <c r="BL26" s="22"/>
      <c r="BM26" s="22"/>
      <c r="BN26" s="22"/>
      <c r="BO26" s="22"/>
      <c r="BP26" s="22"/>
      <c r="BQ26" s="22"/>
      <c r="BR26" s="22"/>
      <c r="BS26" s="22"/>
      <c r="BT26" s="22"/>
      <c r="BU26" s="22">
        <f t="shared" si="22"/>
        <v>0</v>
      </c>
      <c r="BW26" s="22"/>
      <c r="BX26" s="22"/>
      <c r="BY26" s="22"/>
      <c r="BZ26" s="22"/>
      <c r="CA26" s="22"/>
      <c r="CB26" s="22"/>
      <c r="CC26" s="22"/>
      <c r="CD26" s="22"/>
      <c r="CE26" s="22"/>
      <c r="CF26" s="22"/>
      <c r="CG26" s="22"/>
      <c r="CH26" s="22"/>
      <c r="CI26" s="22">
        <f t="shared" si="23"/>
        <v>0</v>
      </c>
      <c r="CK26" s="22"/>
      <c r="CL26" s="22"/>
      <c r="CM26" s="22"/>
      <c r="CN26" s="22"/>
      <c r="CO26" s="22"/>
      <c r="CP26" s="22"/>
      <c r="CQ26" s="22"/>
      <c r="CR26" s="22"/>
      <c r="CS26" s="22"/>
      <c r="CT26" s="22"/>
      <c r="CU26" s="22"/>
      <c r="CV26" s="22"/>
      <c r="CW26" s="22">
        <f t="shared" si="24"/>
        <v>0</v>
      </c>
      <c r="CY26" s="22"/>
      <c r="CZ26" s="22"/>
      <c r="DA26" s="22"/>
      <c r="DB26" s="22"/>
      <c r="DC26" s="22"/>
      <c r="DD26" s="22"/>
      <c r="DE26" s="22"/>
      <c r="DF26" s="22"/>
      <c r="DG26" s="22"/>
      <c r="DH26" s="22"/>
      <c r="DI26" s="22"/>
      <c r="DJ26" s="22"/>
      <c r="DK26" s="22">
        <f t="shared" si="25"/>
        <v>0</v>
      </c>
      <c r="DM26" s="22"/>
      <c r="DN26" s="22"/>
      <c r="DO26" s="22"/>
      <c r="DP26" s="22"/>
      <c r="DQ26" s="22"/>
      <c r="DR26" s="22"/>
      <c r="DS26" s="22"/>
      <c r="DT26" s="22"/>
      <c r="DU26" s="22"/>
      <c r="DV26" s="22"/>
      <c r="DW26" s="22"/>
      <c r="DX26" s="22"/>
      <c r="DY26" s="22">
        <f t="shared" si="26"/>
        <v>0</v>
      </c>
    </row>
    <row r="27" spans="3:129" x14ac:dyDescent="0.3">
      <c r="C27" s="11" t="s">
        <v>38</v>
      </c>
      <c r="E27" s="22">
        <v>200</v>
      </c>
      <c r="F27" s="22">
        <v>200</v>
      </c>
      <c r="G27" s="22">
        <v>200</v>
      </c>
      <c r="H27" s="22">
        <v>200</v>
      </c>
      <c r="I27" s="22">
        <v>200</v>
      </c>
      <c r="J27" s="22">
        <v>200</v>
      </c>
      <c r="K27" s="22">
        <v>200</v>
      </c>
      <c r="L27" s="22">
        <v>200</v>
      </c>
      <c r="M27" s="22">
        <v>200</v>
      </c>
      <c r="N27" s="22">
        <v>200</v>
      </c>
      <c r="O27" s="22">
        <v>200</v>
      </c>
      <c r="P27" s="22">
        <v>200</v>
      </c>
      <c r="Q27" s="22">
        <f t="shared" si="18"/>
        <v>2400</v>
      </c>
      <c r="S27" s="22"/>
      <c r="T27" s="22"/>
      <c r="U27" s="22"/>
      <c r="V27" s="22"/>
      <c r="W27" s="22"/>
      <c r="X27" s="22"/>
      <c r="Y27" s="22"/>
      <c r="Z27" s="22"/>
      <c r="AA27" s="22"/>
      <c r="AB27" s="22"/>
      <c r="AC27" s="22"/>
      <c r="AD27" s="22"/>
      <c r="AE27" s="22">
        <f t="shared" si="19"/>
        <v>0</v>
      </c>
      <c r="AG27" s="22"/>
      <c r="AH27" s="22"/>
      <c r="AI27" s="22"/>
      <c r="AJ27" s="22"/>
      <c r="AK27" s="22"/>
      <c r="AL27" s="22"/>
      <c r="AM27" s="22"/>
      <c r="AN27" s="22"/>
      <c r="AO27" s="22"/>
      <c r="AP27" s="22"/>
      <c r="AQ27" s="22"/>
      <c r="AR27" s="22"/>
      <c r="AS27" s="22">
        <f t="shared" si="20"/>
        <v>0</v>
      </c>
      <c r="AU27" s="22"/>
      <c r="AV27" s="22"/>
      <c r="AW27" s="22"/>
      <c r="AX27" s="22"/>
      <c r="AY27" s="22"/>
      <c r="AZ27" s="22"/>
      <c r="BA27" s="22"/>
      <c r="BB27" s="22"/>
      <c r="BC27" s="22"/>
      <c r="BD27" s="22"/>
      <c r="BE27" s="22"/>
      <c r="BF27" s="22"/>
      <c r="BG27" s="22">
        <f t="shared" si="21"/>
        <v>0</v>
      </c>
      <c r="BI27" s="22"/>
      <c r="BJ27" s="22"/>
      <c r="BK27" s="22"/>
      <c r="BL27" s="22"/>
      <c r="BM27" s="22"/>
      <c r="BN27" s="22"/>
      <c r="BO27" s="22"/>
      <c r="BP27" s="22"/>
      <c r="BQ27" s="22"/>
      <c r="BR27" s="22"/>
      <c r="BS27" s="22"/>
      <c r="BT27" s="22"/>
      <c r="BU27" s="22">
        <f t="shared" si="22"/>
        <v>0</v>
      </c>
      <c r="BW27" s="22"/>
      <c r="BX27" s="22"/>
      <c r="BY27" s="22"/>
      <c r="BZ27" s="22"/>
      <c r="CA27" s="22"/>
      <c r="CB27" s="22"/>
      <c r="CC27" s="22"/>
      <c r="CD27" s="22"/>
      <c r="CE27" s="22"/>
      <c r="CF27" s="22"/>
      <c r="CG27" s="22"/>
      <c r="CH27" s="22"/>
      <c r="CI27" s="22">
        <f t="shared" si="23"/>
        <v>0</v>
      </c>
      <c r="CK27" s="22"/>
      <c r="CL27" s="22"/>
      <c r="CM27" s="22"/>
      <c r="CN27" s="22"/>
      <c r="CO27" s="22"/>
      <c r="CP27" s="22"/>
      <c r="CQ27" s="22"/>
      <c r="CR27" s="22"/>
      <c r="CS27" s="22"/>
      <c r="CT27" s="22"/>
      <c r="CU27" s="22"/>
      <c r="CV27" s="22"/>
      <c r="CW27" s="22">
        <f t="shared" si="24"/>
        <v>0</v>
      </c>
      <c r="CY27" s="22"/>
      <c r="CZ27" s="22"/>
      <c r="DA27" s="22"/>
      <c r="DB27" s="22"/>
      <c r="DC27" s="22"/>
      <c r="DD27" s="22"/>
      <c r="DE27" s="22"/>
      <c r="DF27" s="22"/>
      <c r="DG27" s="22"/>
      <c r="DH27" s="22"/>
      <c r="DI27" s="22"/>
      <c r="DJ27" s="22"/>
      <c r="DK27" s="22">
        <f t="shared" si="25"/>
        <v>0</v>
      </c>
      <c r="DM27" s="22"/>
      <c r="DN27" s="22"/>
      <c r="DO27" s="22"/>
      <c r="DP27" s="22"/>
      <c r="DQ27" s="22"/>
      <c r="DR27" s="22"/>
      <c r="DS27" s="22"/>
      <c r="DT27" s="22"/>
      <c r="DU27" s="22"/>
      <c r="DV27" s="22"/>
      <c r="DW27" s="22"/>
      <c r="DX27" s="22"/>
      <c r="DY27" s="22">
        <f t="shared" si="26"/>
        <v>0</v>
      </c>
    </row>
    <row r="28" spans="3:129" x14ac:dyDescent="0.3">
      <c r="C28" s="11" t="s">
        <v>39</v>
      </c>
      <c r="E28" s="22">
        <v>100</v>
      </c>
      <c r="F28" s="22">
        <v>100</v>
      </c>
      <c r="G28" s="22">
        <v>200</v>
      </c>
      <c r="H28" s="22">
        <v>200</v>
      </c>
      <c r="I28" s="22">
        <v>200</v>
      </c>
      <c r="J28" s="22">
        <v>200</v>
      </c>
      <c r="K28" s="22">
        <v>200</v>
      </c>
      <c r="L28" s="22">
        <v>200</v>
      </c>
      <c r="M28" s="22">
        <v>200</v>
      </c>
      <c r="N28" s="22">
        <v>200</v>
      </c>
      <c r="O28" s="22">
        <v>200</v>
      </c>
      <c r="P28" s="22">
        <v>200</v>
      </c>
      <c r="Q28" s="22">
        <f t="shared" si="18"/>
        <v>2200</v>
      </c>
      <c r="S28" s="22"/>
      <c r="T28" s="22"/>
      <c r="U28" s="22"/>
      <c r="V28" s="22"/>
      <c r="W28" s="22"/>
      <c r="X28" s="22"/>
      <c r="Y28" s="22"/>
      <c r="Z28" s="22"/>
      <c r="AA28" s="22"/>
      <c r="AB28" s="22"/>
      <c r="AC28" s="22"/>
      <c r="AD28" s="22"/>
      <c r="AE28" s="22">
        <f t="shared" si="19"/>
        <v>0</v>
      </c>
      <c r="AG28" s="22"/>
      <c r="AH28" s="22"/>
      <c r="AI28" s="22"/>
      <c r="AJ28" s="22"/>
      <c r="AK28" s="22"/>
      <c r="AL28" s="22"/>
      <c r="AM28" s="22"/>
      <c r="AN28" s="22"/>
      <c r="AO28" s="22"/>
      <c r="AP28" s="22"/>
      <c r="AQ28" s="22"/>
      <c r="AR28" s="22"/>
      <c r="AS28" s="22">
        <f t="shared" si="20"/>
        <v>0</v>
      </c>
      <c r="AU28" s="22"/>
      <c r="AV28" s="22"/>
      <c r="AW28" s="22"/>
      <c r="AX28" s="22"/>
      <c r="AY28" s="22"/>
      <c r="AZ28" s="22"/>
      <c r="BA28" s="22"/>
      <c r="BB28" s="22"/>
      <c r="BC28" s="22"/>
      <c r="BD28" s="22"/>
      <c r="BE28" s="22"/>
      <c r="BF28" s="22"/>
      <c r="BG28" s="22">
        <f t="shared" si="21"/>
        <v>0</v>
      </c>
      <c r="BI28" s="22"/>
      <c r="BJ28" s="22"/>
      <c r="BK28" s="22"/>
      <c r="BL28" s="22"/>
      <c r="BM28" s="22"/>
      <c r="BN28" s="22"/>
      <c r="BO28" s="22"/>
      <c r="BP28" s="22"/>
      <c r="BQ28" s="22"/>
      <c r="BR28" s="22"/>
      <c r="BS28" s="22"/>
      <c r="BT28" s="22"/>
      <c r="BU28" s="22">
        <f t="shared" si="22"/>
        <v>0</v>
      </c>
      <c r="BW28" s="22"/>
      <c r="BX28" s="22"/>
      <c r="BY28" s="22"/>
      <c r="BZ28" s="22"/>
      <c r="CA28" s="22"/>
      <c r="CB28" s="22"/>
      <c r="CC28" s="22"/>
      <c r="CD28" s="22"/>
      <c r="CE28" s="22"/>
      <c r="CF28" s="22"/>
      <c r="CG28" s="22"/>
      <c r="CH28" s="22"/>
      <c r="CI28" s="22">
        <f t="shared" si="23"/>
        <v>0</v>
      </c>
      <c r="CK28" s="22"/>
      <c r="CL28" s="22"/>
      <c r="CM28" s="22"/>
      <c r="CN28" s="22"/>
      <c r="CO28" s="22"/>
      <c r="CP28" s="22"/>
      <c r="CQ28" s="22"/>
      <c r="CR28" s="22"/>
      <c r="CS28" s="22"/>
      <c r="CT28" s="22"/>
      <c r="CU28" s="22"/>
      <c r="CV28" s="22"/>
      <c r="CW28" s="22">
        <f t="shared" si="24"/>
        <v>0</v>
      </c>
      <c r="CY28" s="22"/>
      <c r="CZ28" s="22"/>
      <c r="DA28" s="22"/>
      <c r="DB28" s="22"/>
      <c r="DC28" s="22"/>
      <c r="DD28" s="22"/>
      <c r="DE28" s="22"/>
      <c r="DF28" s="22"/>
      <c r="DG28" s="22"/>
      <c r="DH28" s="22"/>
      <c r="DI28" s="22"/>
      <c r="DJ28" s="22"/>
      <c r="DK28" s="22">
        <f t="shared" si="25"/>
        <v>0</v>
      </c>
      <c r="DM28" s="22"/>
      <c r="DN28" s="22"/>
      <c r="DO28" s="22"/>
      <c r="DP28" s="22"/>
      <c r="DQ28" s="22"/>
      <c r="DR28" s="22"/>
      <c r="DS28" s="22"/>
      <c r="DT28" s="22"/>
      <c r="DU28" s="22"/>
      <c r="DV28" s="22"/>
      <c r="DW28" s="22"/>
      <c r="DX28" s="22"/>
      <c r="DY28" s="22">
        <f t="shared" si="26"/>
        <v>0</v>
      </c>
    </row>
    <row r="29" spans="3:129" ht="14.4" hidden="1" customHeight="1" x14ac:dyDescent="0.3">
      <c r="C29" s="11" t="s">
        <v>28</v>
      </c>
      <c r="E29" s="22"/>
      <c r="F29" s="22"/>
      <c r="G29" s="22"/>
      <c r="H29" s="22"/>
      <c r="I29" s="22"/>
      <c r="J29" s="22"/>
      <c r="K29" s="22"/>
      <c r="L29" s="22"/>
      <c r="M29" s="22"/>
      <c r="N29" s="22"/>
      <c r="O29" s="22"/>
      <c r="P29" s="22"/>
      <c r="Q29" s="22">
        <f t="shared" si="18"/>
        <v>0</v>
      </c>
      <c r="S29" s="22"/>
      <c r="T29" s="22"/>
      <c r="U29" s="22"/>
      <c r="V29" s="22"/>
      <c r="W29" s="22"/>
      <c r="X29" s="22"/>
      <c r="Y29" s="22"/>
      <c r="Z29" s="22"/>
      <c r="AA29" s="22"/>
      <c r="AB29" s="22"/>
      <c r="AC29" s="22"/>
      <c r="AD29" s="22"/>
      <c r="AE29" s="22">
        <f t="shared" si="19"/>
        <v>0</v>
      </c>
      <c r="AG29" s="22"/>
      <c r="AH29" s="22"/>
      <c r="AI29" s="22"/>
      <c r="AJ29" s="22"/>
      <c r="AK29" s="22"/>
      <c r="AL29" s="22"/>
      <c r="AM29" s="22"/>
      <c r="AN29" s="22"/>
      <c r="AO29" s="22"/>
      <c r="AP29" s="22"/>
      <c r="AQ29" s="22"/>
      <c r="AR29" s="22"/>
      <c r="AS29" s="22">
        <f t="shared" si="20"/>
        <v>0</v>
      </c>
      <c r="AU29" s="22"/>
      <c r="AV29" s="22"/>
      <c r="AW29" s="22"/>
      <c r="AX29" s="22"/>
      <c r="AY29" s="22"/>
      <c r="AZ29" s="22"/>
      <c r="BA29" s="22"/>
      <c r="BB29" s="22"/>
      <c r="BC29" s="22"/>
      <c r="BD29" s="22"/>
      <c r="BE29" s="22"/>
      <c r="BF29" s="22"/>
      <c r="BG29" s="22">
        <f t="shared" si="21"/>
        <v>0</v>
      </c>
      <c r="BI29" s="22"/>
      <c r="BJ29" s="22"/>
      <c r="BK29" s="22"/>
      <c r="BL29" s="22"/>
      <c r="BM29" s="22"/>
      <c r="BN29" s="22"/>
      <c r="BO29" s="22"/>
      <c r="BP29" s="22"/>
      <c r="BQ29" s="22"/>
      <c r="BR29" s="22"/>
      <c r="BS29" s="22"/>
      <c r="BT29" s="22"/>
      <c r="BU29" s="22">
        <f t="shared" si="22"/>
        <v>0</v>
      </c>
      <c r="BW29" s="22"/>
      <c r="BX29" s="22"/>
      <c r="BY29" s="22"/>
      <c r="BZ29" s="22"/>
      <c r="CA29" s="22"/>
      <c r="CB29" s="22"/>
      <c r="CC29" s="22"/>
      <c r="CD29" s="22"/>
      <c r="CE29" s="22"/>
      <c r="CF29" s="22"/>
      <c r="CG29" s="22"/>
      <c r="CH29" s="22"/>
      <c r="CI29" s="22">
        <f t="shared" si="23"/>
        <v>0</v>
      </c>
      <c r="CK29" s="22"/>
      <c r="CL29" s="22"/>
      <c r="CM29" s="22"/>
      <c r="CN29" s="22"/>
      <c r="CO29" s="22"/>
      <c r="CP29" s="22"/>
      <c r="CQ29" s="22"/>
      <c r="CR29" s="22"/>
      <c r="CS29" s="22"/>
      <c r="CT29" s="22"/>
      <c r="CU29" s="22"/>
      <c r="CV29" s="22"/>
      <c r="CW29" s="22">
        <f t="shared" si="24"/>
        <v>0</v>
      </c>
      <c r="CY29" s="22"/>
      <c r="CZ29" s="22"/>
      <c r="DA29" s="22"/>
      <c r="DB29" s="22"/>
      <c r="DC29" s="22"/>
      <c r="DD29" s="22"/>
      <c r="DE29" s="22"/>
      <c r="DF29" s="22"/>
      <c r="DG29" s="22"/>
      <c r="DH29" s="22"/>
      <c r="DI29" s="22"/>
      <c r="DJ29" s="22"/>
      <c r="DK29" s="22">
        <f t="shared" si="25"/>
        <v>0</v>
      </c>
      <c r="DM29" s="22"/>
      <c r="DN29" s="22"/>
      <c r="DO29" s="22"/>
      <c r="DP29" s="22"/>
      <c r="DQ29" s="22"/>
      <c r="DR29" s="22"/>
      <c r="DS29" s="22"/>
      <c r="DT29" s="22"/>
      <c r="DU29" s="22"/>
      <c r="DV29" s="22"/>
      <c r="DW29" s="22"/>
      <c r="DX29" s="22"/>
      <c r="DY29" s="22">
        <f t="shared" si="26"/>
        <v>0</v>
      </c>
    </row>
    <row r="30" spans="3:129" x14ac:dyDescent="0.3">
      <c r="C30" s="10" t="s">
        <v>8</v>
      </c>
      <c r="E30" s="24" cm="1">
        <f t="array" aca="1" ref="E30" ca="1">SUM(INDIRECT(ADDRESS(expenses_min_row,COLUMN())&amp;":"&amp;ADDRESS(expenses_max_row,COLUMN())))</f>
        <v>2600</v>
      </c>
      <c r="F30" s="24" cm="1">
        <f t="array" aca="1" ref="F30" ca="1">SUM(INDIRECT(ADDRESS(expenses_min_row,COLUMN())&amp;":"&amp;ADDRESS(expenses_max_row,COLUMN())))</f>
        <v>2600</v>
      </c>
      <c r="G30" s="24" cm="1">
        <f t="array" aca="1" ref="G30" ca="1">SUM(INDIRECT(ADDRESS(expenses_min_row,COLUMN())&amp;":"&amp;ADDRESS(expenses_max_row,COLUMN())))</f>
        <v>2900</v>
      </c>
      <c r="H30" s="24" cm="1">
        <f t="array" aca="1" ref="H30" ca="1">SUM(INDIRECT(ADDRESS(expenses_min_row,COLUMN())&amp;":"&amp;ADDRESS(expenses_max_row,COLUMN())))</f>
        <v>2900</v>
      </c>
      <c r="I30" s="24" cm="1">
        <f t="array" aca="1" ref="I30" ca="1">SUM(INDIRECT(ADDRESS(expenses_min_row,COLUMN())&amp;":"&amp;ADDRESS(expenses_max_row,COLUMN())))</f>
        <v>2900</v>
      </c>
      <c r="J30" s="24" cm="1">
        <f t="array" aca="1" ref="J30" ca="1">SUM(INDIRECT(ADDRESS(expenses_min_row,COLUMN())&amp;":"&amp;ADDRESS(expenses_max_row,COLUMN())))</f>
        <v>2900</v>
      </c>
      <c r="K30" s="24" cm="1">
        <f t="array" aca="1" ref="K30" ca="1">SUM(INDIRECT(ADDRESS(expenses_min_row,COLUMN())&amp;":"&amp;ADDRESS(expenses_max_row,COLUMN())))</f>
        <v>3400</v>
      </c>
      <c r="L30" s="24" cm="1">
        <f t="array" aca="1" ref="L30" ca="1">SUM(INDIRECT(ADDRESS(expenses_min_row,COLUMN())&amp;":"&amp;ADDRESS(expenses_max_row,COLUMN())))</f>
        <v>2900</v>
      </c>
      <c r="M30" s="24" cm="1">
        <f t="array" aca="1" ref="M30" ca="1">SUM(INDIRECT(ADDRESS(expenses_min_row,COLUMN())&amp;":"&amp;ADDRESS(expenses_max_row,COLUMN())))</f>
        <v>2900</v>
      </c>
      <c r="N30" s="24" cm="1">
        <f t="array" aca="1" ref="N30" ca="1">SUM(INDIRECT(ADDRESS(expenses_min_row,COLUMN())&amp;":"&amp;ADDRESS(expenses_max_row,COLUMN())))</f>
        <v>2900</v>
      </c>
      <c r="O30" s="24" cm="1">
        <f t="array" aca="1" ref="O30" ca="1">SUM(INDIRECT(ADDRESS(expenses_min_row,COLUMN())&amp;":"&amp;ADDRESS(expenses_max_row,COLUMN())))</f>
        <v>2900</v>
      </c>
      <c r="P30" s="24" cm="1">
        <f t="array" aca="1" ref="P30" ca="1">SUM(INDIRECT(ADDRESS(expenses_min_row,COLUMN())&amp;":"&amp;ADDRESS(expenses_max_row,COLUMN())))</f>
        <v>2900</v>
      </c>
      <c r="Q30" s="24" cm="1">
        <f t="array" aca="1" ref="Q30" ca="1">SUM(INDIRECT(ADDRESS(expenses_min_row,COLUMN())&amp;":"&amp;ADDRESS(expenses_max_row,COLUMN())))</f>
        <v>34700</v>
      </c>
      <c r="S30" s="24" cm="1">
        <f t="array" aca="1" ref="S30" ca="1">SUM(INDIRECT(ADDRESS(expenses_min_row,COLUMN())&amp;":"&amp;ADDRESS(expenses_max_row,COLUMN())))</f>
        <v>0</v>
      </c>
      <c r="T30" s="24" cm="1">
        <f t="array" aca="1" ref="T30" ca="1">SUM(INDIRECT(ADDRESS(expenses_min_row,COLUMN())&amp;":"&amp;ADDRESS(expenses_max_row,COLUMN())))</f>
        <v>0</v>
      </c>
      <c r="U30" s="24" cm="1">
        <f t="array" aca="1" ref="U30" ca="1">SUM(INDIRECT(ADDRESS(expenses_min_row,COLUMN())&amp;":"&amp;ADDRESS(expenses_max_row,COLUMN())))</f>
        <v>0</v>
      </c>
      <c r="V30" s="24" cm="1">
        <f t="array" aca="1" ref="V30" ca="1">SUM(INDIRECT(ADDRESS(expenses_min_row,COLUMN())&amp;":"&amp;ADDRESS(expenses_max_row,COLUMN())))</f>
        <v>0</v>
      </c>
      <c r="W30" s="24" cm="1">
        <f t="array" aca="1" ref="W30" ca="1">SUM(INDIRECT(ADDRESS(expenses_min_row,COLUMN())&amp;":"&amp;ADDRESS(expenses_max_row,COLUMN())))</f>
        <v>0</v>
      </c>
      <c r="X30" s="24" cm="1">
        <f t="array" aca="1" ref="X30" ca="1">SUM(INDIRECT(ADDRESS(expenses_min_row,COLUMN())&amp;":"&amp;ADDRESS(expenses_max_row,COLUMN())))</f>
        <v>0</v>
      </c>
      <c r="Y30" s="24" cm="1">
        <f t="array" aca="1" ref="Y30" ca="1">SUM(INDIRECT(ADDRESS(expenses_min_row,COLUMN())&amp;":"&amp;ADDRESS(expenses_max_row,COLUMN())))</f>
        <v>0</v>
      </c>
      <c r="Z30" s="24" cm="1">
        <f t="array" aca="1" ref="Z30" ca="1">SUM(INDIRECT(ADDRESS(expenses_min_row,COLUMN())&amp;":"&amp;ADDRESS(expenses_max_row,COLUMN())))</f>
        <v>0</v>
      </c>
      <c r="AA30" s="24" cm="1">
        <f t="array" aca="1" ref="AA30" ca="1">SUM(INDIRECT(ADDRESS(expenses_min_row,COLUMN())&amp;":"&amp;ADDRESS(expenses_max_row,COLUMN())))</f>
        <v>0</v>
      </c>
      <c r="AB30" s="24" cm="1">
        <f t="array" aca="1" ref="AB30" ca="1">SUM(INDIRECT(ADDRESS(expenses_min_row,COLUMN())&amp;":"&amp;ADDRESS(expenses_max_row,COLUMN())))</f>
        <v>0</v>
      </c>
      <c r="AC30" s="24" cm="1">
        <f t="array" aca="1" ref="AC30" ca="1">SUM(INDIRECT(ADDRESS(expenses_min_row,COLUMN())&amp;":"&amp;ADDRESS(expenses_max_row,COLUMN())))</f>
        <v>0</v>
      </c>
      <c r="AD30" s="24" cm="1">
        <f t="array" aca="1" ref="AD30" ca="1">SUM(INDIRECT(ADDRESS(expenses_min_row,COLUMN())&amp;":"&amp;ADDRESS(expenses_max_row,COLUMN())))</f>
        <v>0</v>
      </c>
      <c r="AE30" s="24" cm="1">
        <f t="array" aca="1" ref="AE30" ca="1">SUM(INDIRECT(ADDRESS(expenses_min_row,COLUMN())&amp;":"&amp;ADDRESS(expenses_max_row,COLUMN())))</f>
        <v>0</v>
      </c>
      <c r="AG30" s="24" cm="1">
        <f t="array" aca="1" ref="AG30" ca="1">SUM(INDIRECT(ADDRESS(expenses_min_row,COLUMN())&amp;":"&amp;ADDRESS(expenses_max_row,COLUMN())))</f>
        <v>0</v>
      </c>
      <c r="AH30" s="24" cm="1">
        <f t="array" aca="1" ref="AH30" ca="1">SUM(INDIRECT(ADDRESS(expenses_min_row,COLUMN())&amp;":"&amp;ADDRESS(expenses_max_row,COLUMN())))</f>
        <v>0</v>
      </c>
      <c r="AI30" s="24" cm="1">
        <f t="array" aca="1" ref="AI30" ca="1">SUM(INDIRECT(ADDRESS(expenses_min_row,COLUMN())&amp;":"&amp;ADDRESS(expenses_max_row,COLUMN())))</f>
        <v>0</v>
      </c>
      <c r="AJ30" s="24" cm="1">
        <f t="array" aca="1" ref="AJ30" ca="1">SUM(INDIRECT(ADDRESS(expenses_min_row,COLUMN())&amp;":"&amp;ADDRESS(expenses_max_row,COLUMN())))</f>
        <v>0</v>
      </c>
      <c r="AK30" s="24" cm="1">
        <f t="array" aca="1" ref="AK30" ca="1">SUM(INDIRECT(ADDRESS(expenses_min_row,COLUMN())&amp;":"&amp;ADDRESS(expenses_max_row,COLUMN())))</f>
        <v>0</v>
      </c>
      <c r="AL30" s="24" cm="1">
        <f t="array" aca="1" ref="AL30" ca="1">SUM(INDIRECT(ADDRESS(expenses_min_row,COLUMN())&amp;":"&amp;ADDRESS(expenses_max_row,COLUMN())))</f>
        <v>0</v>
      </c>
      <c r="AM30" s="24" cm="1">
        <f t="array" aca="1" ref="AM30" ca="1">SUM(INDIRECT(ADDRESS(expenses_min_row,COLUMN())&amp;":"&amp;ADDRESS(expenses_max_row,COLUMN())))</f>
        <v>0</v>
      </c>
      <c r="AN30" s="24" cm="1">
        <f t="array" aca="1" ref="AN30" ca="1">SUM(INDIRECT(ADDRESS(expenses_min_row,COLUMN())&amp;":"&amp;ADDRESS(expenses_max_row,COLUMN())))</f>
        <v>0</v>
      </c>
      <c r="AO30" s="24" cm="1">
        <f t="array" aca="1" ref="AO30" ca="1">SUM(INDIRECT(ADDRESS(expenses_min_row,COLUMN())&amp;":"&amp;ADDRESS(expenses_max_row,COLUMN())))</f>
        <v>0</v>
      </c>
      <c r="AP30" s="24" cm="1">
        <f t="array" aca="1" ref="AP30" ca="1">SUM(INDIRECT(ADDRESS(expenses_min_row,COLUMN())&amp;":"&amp;ADDRESS(expenses_max_row,COLUMN())))</f>
        <v>0</v>
      </c>
      <c r="AQ30" s="24" cm="1">
        <f t="array" aca="1" ref="AQ30" ca="1">SUM(INDIRECT(ADDRESS(expenses_min_row,COLUMN())&amp;":"&amp;ADDRESS(expenses_max_row,COLUMN())))</f>
        <v>0</v>
      </c>
      <c r="AR30" s="24" cm="1">
        <f t="array" aca="1" ref="AR30" ca="1">SUM(INDIRECT(ADDRESS(expenses_min_row,COLUMN())&amp;":"&amp;ADDRESS(expenses_max_row,COLUMN())))</f>
        <v>0</v>
      </c>
      <c r="AS30" s="24" cm="1">
        <f t="array" aca="1" ref="AS30" ca="1">SUM(INDIRECT(ADDRESS(expenses_min_row,COLUMN())&amp;":"&amp;ADDRESS(expenses_max_row,COLUMN())))</f>
        <v>0</v>
      </c>
      <c r="AU30" s="24" cm="1">
        <f t="array" aca="1" ref="AU30" ca="1">SUM(INDIRECT(ADDRESS(expenses_min_row,COLUMN())&amp;":"&amp;ADDRESS(expenses_max_row,COLUMN())))</f>
        <v>0</v>
      </c>
      <c r="AV30" s="24" cm="1">
        <f t="array" aca="1" ref="AV30" ca="1">SUM(INDIRECT(ADDRESS(expenses_min_row,COLUMN())&amp;":"&amp;ADDRESS(expenses_max_row,COLUMN())))</f>
        <v>0</v>
      </c>
      <c r="AW30" s="24" cm="1">
        <f t="array" aca="1" ref="AW30" ca="1">SUM(INDIRECT(ADDRESS(expenses_min_row,COLUMN())&amp;":"&amp;ADDRESS(expenses_max_row,COLUMN())))</f>
        <v>0</v>
      </c>
      <c r="AX30" s="24" cm="1">
        <f t="array" aca="1" ref="AX30" ca="1">SUM(INDIRECT(ADDRESS(expenses_min_row,COLUMN())&amp;":"&amp;ADDRESS(expenses_max_row,COLUMN())))</f>
        <v>0</v>
      </c>
      <c r="AY30" s="24" cm="1">
        <f t="array" aca="1" ref="AY30" ca="1">SUM(INDIRECT(ADDRESS(expenses_min_row,COLUMN())&amp;":"&amp;ADDRESS(expenses_max_row,COLUMN())))</f>
        <v>0</v>
      </c>
      <c r="AZ30" s="24" cm="1">
        <f t="array" aca="1" ref="AZ30" ca="1">SUM(INDIRECT(ADDRESS(expenses_min_row,COLUMN())&amp;":"&amp;ADDRESS(expenses_max_row,COLUMN())))</f>
        <v>0</v>
      </c>
      <c r="BA30" s="24" cm="1">
        <f t="array" aca="1" ref="BA30" ca="1">SUM(INDIRECT(ADDRESS(expenses_min_row,COLUMN())&amp;":"&amp;ADDRESS(expenses_max_row,COLUMN())))</f>
        <v>0</v>
      </c>
      <c r="BB30" s="24" cm="1">
        <f t="array" aca="1" ref="BB30" ca="1">SUM(INDIRECT(ADDRESS(expenses_min_row,COLUMN())&amp;":"&amp;ADDRESS(expenses_max_row,COLUMN())))</f>
        <v>0</v>
      </c>
      <c r="BC30" s="24" cm="1">
        <f t="array" aca="1" ref="BC30" ca="1">SUM(INDIRECT(ADDRESS(expenses_min_row,COLUMN())&amp;":"&amp;ADDRESS(expenses_max_row,COLUMN())))</f>
        <v>0</v>
      </c>
      <c r="BD30" s="24" cm="1">
        <f t="array" aca="1" ref="BD30" ca="1">SUM(INDIRECT(ADDRESS(expenses_min_row,COLUMN())&amp;":"&amp;ADDRESS(expenses_max_row,COLUMN())))</f>
        <v>0</v>
      </c>
      <c r="BE30" s="24" cm="1">
        <f t="array" aca="1" ref="BE30" ca="1">SUM(INDIRECT(ADDRESS(expenses_min_row,COLUMN())&amp;":"&amp;ADDRESS(expenses_max_row,COLUMN())))</f>
        <v>0</v>
      </c>
      <c r="BF30" s="24" cm="1">
        <f t="array" aca="1" ref="BF30" ca="1">SUM(INDIRECT(ADDRESS(expenses_min_row,COLUMN())&amp;":"&amp;ADDRESS(expenses_max_row,COLUMN())))</f>
        <v>0</v>
      </c>
      <c r="BG30" s="24" cm="1">
        <f t="array" aca="1" ref="BG30" ca="1">SUM(INDIRECT(ADDRESS(expenses_min_row,COLUMN())&amp;":"&amp;ADDRESS(expenses_max_row,COLUMN())))</f>
        <v>0</v>
      </c>
      <c r="BI30" s="24" cm="1">
        <f t="array" aca="1" ref="BI30" ca="1">SUM(INDIRECT(ADDRESS(expenses_min_row,COLUMN())&amp;":"&amp;ADDRESS(expenses_max_row,COLUMN())))</f>
        <v>0</v>
      </c>
      <c r="BJ30" s="24" cm="1">
        <f t="array" aca="1" ref="BJ30" ca="1">SUM(INDIRECT(ADDRESS(expenses_min_row,COLUMN())&amp;":"&amp;ADDRESS(expenses_max_row,COLUMN())))</f>
        <v>0</v>
      </c>
      <c r="BK30" s="24" cm="1">
        <f t="array" aca="1" ref="BK30" ca="1">SUM(INDIRECT(ADDRESS(expenses_min_row,COLUMN())&amp;":"&amp;ADDRESS(expenses_max_row,COLUMN())))</f>
        <v>0</v>
      </c>
      <c r="BL30" s="24" cm="1">
        <f t="array" aca="1" ref="BL30" ca="1">SUM(INDIRECT(ADDRESS(expenses_min_row,COLUMN())&amp;":"&amp;ADDRESS(expenses_max_row,COLUMN())))</f>
        <v>0</v>
      </c>
      <c r="BM30" s="24" cm="1">
        <f t="array" aca="1" ref="BM30" ca="1">SUM(INDIRECT(ADDRESS(expenses_min_row,COLUMN())&amp;":"&amp;ADDRESS(expenses_max_row,COLUMN())))</f>
        <v>0</v>
      </c>
      <c r="BN30" s="24" cm="1">
        <f t="array" aca="1" ref="BN30" ca="1">SUM(INDIRECT(ADDRESS(expenses_min_row,COLUMN())&amp;":"&amp;ADDRESS(expenses_max_row,COLUMN())))</f>
        <v>0</v>
      </c>
      <c r="BO30" s="24" cm="1">
        <f t="array" aca="1" ref="BO30" ca="1">SUM(INDIRECT(ADDRESS(expenses_min_row,COLUMN())&amp;":"&amp;ADDRESS(expenses_max_row,COLUMN())))</f>
        <v>0</v>
      </c>
      <c r="BP30" s="24" cm="1">
        <f t="array" aca="1" ref="BP30" ca="1">SUM(INDIRECT(ADDRESS(expenses_min_row,COLUMN())&amp;":"&amp;ADDRESS(expenses_max_row,COLUMN())))</f>
        <v>0</v>
      </c>
      <c r="BQ30" s="24" cm="1">
        <f t="array" aca="1" ref="BQ30" ca="1">SUM(INDIRECT(ADDRESS(expenses_min_row,COLUMN())&amp;":"&amp;ADDRESS(expenses_max_row,COLUMN())))</f>
        <v>0</v>
      </c>
      <c r="BR30" s="24" cm="1">
        <f t="array" aca="1" ref="BR30" ca="1">SUM(INDIRECT(ADDRESS(expenses_min_row,COLUMN())&amp;":"&amp;ADDRESS(expenses_max_row,COLUMN())))</f>
        <v>0</v>
      </c>
      <c r="BS30" s="24" cm="1">
        <f t="array" aca="1" ref="BS30" ca="1">SUM(INDIRECT(ADDRESS(expenses_min_row,COLUMN())&amp;":"&amp;ADDRESS(expenses_max_row,COLUMN())))</f>
        <v>0</v>
      </c>
      <c r="BT30" s="24" cm="1">
        <f t="array" aca="1" ref="BT30" ca="1">SUM(INDIRECT(ADDRESS(expenses_min_row,COLUMN())&amp;":"&amp;ADDRESS(expenses_max_row,COLUMN())))</f>
        <v>0</v>
      </c>
      <c r="BU30" s="24" cm="1">
        <f t="array" aca="1" ref="BU30" ca="1">SUM(INDIRECT(ADDRESS(expenses_min_row,COLUMN())&amp;":"&amp;ADDRESS(expenses_max_row,COLUMN())))</f>
        <v>0</v>
      </c>
      <c r="BW30" s="24" cm="1">
        <f t="array" aca="1" ref="BW30" ca="1">SUM(INDIRECT(ADDRESS(expenses_min_row,COLUMN())&amp;":"&amp;ADDRESS(expenses_max_row,COLUMN())))</f>
        <v>0</v>
      </c>
      <c r="BX30" s="24" cm="1">
        <f t="array" aca="1" ref="BX30" ca="1">SUM(INDIRECT(ADDRESS(expenses_min_row,COLUMN())&amp;":"&amp;ADDRESS(expenses_max_row,COLUMN())))</f>
        <v>0</v>
      </c>
      <c r="BY30" s="24" cm="1">
        <f t="array" aca="1" ref="BY30" ca="1">SUM(INDIRECT(ADDRESS(expenses_min_row,COLUMN())&amp;":"&amp;ADDRESS(expenses_max_row,COLUMN())))</f>
        <v>0</v>
      </c>
      <c r="BZ30" s="24" cm="1">
        <f t="array" aca="1" ref="BZ30" ca="1">SUM(INDIRECT(ADDRESS(expenses_min_row,COLUMN())&amp;":"&amp;ADDRESS(expenses_max_row,COLUMN())))</f>
        <v>0</v>
      </c>
      <c r="CA30" s="24" cm="1">
        <f t="array" aca="1" ref="CA30" ca="1">SUM(INDIRECT(ADDRESS(expenses_min_row,COLUMN())&amp;":"&amp;ADDRESS(expenses_max_row,COLUMN())))</f>
        <v>0</v>
      </c>
      <c r="CB30" s="24" cm="1">
        <f t="array" aca="1" ref="CB30" ca="1">SUM(INDIRECT(ADDRESS(expenses_min_row,COLUMN())&amp;":"&amp;ADDRESS(expenses_max_row,COLUMN())))</f>
        <v>0</v>
      </c>
      <c r="CC30" s="24" cm="1">
        <f t="array" aca="1" ref="CC30" ca="1">SUM(INDIRECT(ADDRESS(expenses_min_row,COLUMN())&amp;":"&amp;ADDRESS(expenses_max_row,COLUMN())))</f>
        <v>0</v>
      </c>
      <c r="CD30" s="24" cm="1">
        <f t="array" aca="1" ref="CD30" ca="1">SUM(INDIRECT(ADDRESS(expenses_min_row,COLUMN())&amp;":"&amp;ADDRESS(expenses_max_row,COLUMN())))</f>
        <v>0</v>
      </c>
      <c r="CE30" s="24" cm="1">
        <f t="array" aca="1" ref="CE30" ca="1">SUM(INDIRECT(ADDRESS(expenses_min_row,COLUMN())&amp;":"&amp;ADDRESS(expenses_max_row,COLUMN())))</f>
        <v>0</v>
      </c>
      <c r="CF30" s="24" cm="1">
        <f t="array" aca="1" ref="CF30" ca="1">SUM(INDIRECT(ADDRESS(expenses_min_row,COLUMN())&amp;":"&amp;ADDRESS(expenses_max_row,COLUMN())))</f>
        <v>0</v>
      </c>
      <c r="CG30" s="24" cm="1">
        <f t="array" aca="1" ref="CG30" ca="1">SUM(INDIRECT(ADDRESS(expenses_min_row,COLUMN())&amp;":"&amp;ADDRESS(expenses_max_row,COLUMN())))</f>
        <v>0</v>
      </c>
      <c r="CH30" s="24" cm="1">
        <f t="array" aca="1" ref="CH30" ca="1">SUM(INDIRECT(ADDRESS(expenses_min_row,COLUMN())&amp;":"&amp;ADDRESS(expenses_max_row,COLUMN())))</f>
        <v>0</v>
      </c>
      <c r="CI30" s="24" cm="1">
        <f t="array" aca="1" ref="CI30" ca="1">SUM(INDIRECT(ADDRESS(expenses_min_row,COLUMN())&amp;":"&amp;ADDRESS(expenses_max_row,COLUMN())))</f>
        <v>0</v>
      </c>
      <c r="CK30" s="24" cm="1">
        <f t="array" aca="1" ref="CK30" ca="1">SUM(INDIRECT(ADDRESS(expenses_min_row,COLUMN())&amp;":"&amp;ADDRESS(expenses_max_row,COLUMN())))</f>
        <v>0</v>
      </c>
      <c r="CL30" s="24" cm="1">
        <f t="array" aca="1" ref="CL30" ca="1">SUM(INDIRECT(ADDRESS(expenses_min_row,COLUMN())&amp;":"&amp;ADDRESS(expenses_max_row,COLUMN())))</f>
        <v>0</v>
      </c>
      <c r="CM30" s="24" cm="1">
        <f t="array" aca="1" ref="CM30" ca="1">SUM(INDIRECT(ADDRESS(expenses_min_row,COLUMN())&amp;":"&amp;ADDRESS(expenses_max_row,COLUMN())))</f>
        <v>0</v>
      </c>
      <c r="CN30" s="24" cm="1">
        <f t="array" aca="1" ref="CN30" ca="1">SUM(INDIRECT(ADDRESS(expenses_min_row,COLUMN())&amp;":"&amp;ADDRESS(expenses_max_row,COLUMN())))</f>
        <v>0</v>
      </c>
      <c r="CO30" s="24" cm="1">
        <f t="array" aca="1" ref="CO30" ca="1">SUM(INDIRECT(ADDRESS(expenses_min_row,COLUMN())&amp;":"&amp;ADDRESS(expenses_max_row,COLUMN())))</f>
        <v>0</v>
      </c>
      <c r="CP30" s="24" cm="1">
        <f t="array" aca="1" ref="CP30" ca="1">SUM(INDIRECT(ADDRESS(expenses_min_row,COLUMN())&amp;":"&amp;ADDRESS(expenses_max_row,COLUMN())))</f>
        <v>0</v>
      </c>
      <c r="CQ30" s="24" cm="1">
        <f t="array" aca="1" ref="CQ30" ca="1">SUM(INDIRECT(ADDRESS(expenses_min_row,COLUMN())&amp;":"&amp;ADDRESS(expenses_max_row,COLUMN())))</f>
        <v>0</v>
      </c>
      <c r="CR30" s="24" cm="1">
        <f t="array" aca="1" ref="CR30" ca="1">SUM(INDIRECT(ADDRESS(expenses_min_row,COLUMN())&amp;":"&amp;ADDRESS(expenses_max_row,COLUMN())))</f>
        <v>0</v>
      </c>
      <c r="CS30" s="24" cm="1">
        <f t="array" aca="1" ref="CS30" ca="1">SUM(INDIRECT(ADDRESS(expenses_min_row,COLUMN())&amp;":"&amp;ADDRESS(expenses_max_row,COLUMN())))</f>
        <v>0</v>
      </c>
      <c r="CT30" s="24" cm="1">
        <f t="array" aca="1" ref="CT30" ca="1">SUM(INDIRECT(ADDRESS(expenses_min_row,COLUMN())&amp;":"&amp;ADDRESS(expenses_max_row,COLUMN())))</f>
        <v>0</v>
      </c>
      <c r="CU30" s="24" cm="1">
        <f t="array" aca="1" ref="CU30" ca="1">SUM(INDIRECT(ADDRESS(expenses_min_row,COLUMN())&amp;":"&amp;ADDRESS(expenses_max_row,COLUMN())))</f>
        <v>0</v>
      </c>
      <c r="CV30" s="24" cm="1">
        <f t="array" aca="1" ref="CV30" ca="1">SUM(INDIRECT(ADDRESS(expenses_min_row,COLUMN())&amp;":"&amp;ADDRESS(expenses_max_row,COLUMN())))</f>
        <v>0</v>
      </c>
      <c r="CW30" s="24" cm="1">
        <f t="array" aca="1" ref="CW30" ca="1">SUM(INDIRECT(ADDRESS(expenses_min_row,COLUMN())&amp;":"&amp;ADDRESS(expenses_max_row,COLUMN())))</f>
        <v>0</v>
      </c>
      <c r="CY30" s="24" cm="1">
        <f t="array" aca="1" ref="CY30" ca="1">SUM(INDIRECT(ADDRESS(expenses_min_row,COLUMN())&amp;":"&amp;ADDRESS(expenses_max_row,COLUMN())))</f>
        <v>0</v>
      </c>
      <c r="CZ30" s="24" cm="1">
        <f t="array" aca="1" ref="CZ30" ca="1">SUM(INDIRECT(ADDRESS(expenses_min_row,COLUMN())&amp;":"&amp;ADDRESS(expenses_max_row,COLUMN())))</f>
        <v>0</v>
      </c>
      <c r="DA30" s="24" cm="1">
        <f t="array" aca="1" ref="DA30" ca="1">SUM(INDIRECT(ADDRESS(expenses_min_row,COLUMN())&amp;":"&amp;ADDRESS(expenses_max_row,COLUMN())))</f>
        <v>0</v>
      </c>
      <c r="DB30" s="24" cm="1">
        <f t="array" aca="1" ref="DB30" ca="1">SUM(INDIRECT(ADDRESS(expenses_min_row,COLUMN())&amp;":"&amp;ADDRESS(expenses_max_row,COLUMN())))</f>
        <v>0</v>
      </c>
      <c r="DC30" s="24" cm="1">
        <f t="array" aca="1" ref="DC30" ca="1">SUM(INDIRECT(ADDRESS(expenses_min_row,COLUMN())&amp;":"&amp;ADDRESS(expenses_max_row,COLUMN())))</f>
        <v>0</v>
      </c>
      <c r="DD30" s="24" cm="1">
        <f t="array" aca="1" ref="DD30" ca="1">SUM(INDIRECT(ADDRESS(expenses_min_row,COLUMN())&amp;":"&amp;ADDRESS(expenses_max_row,COLUMN())))</f>
        <v>0</v>
      </c>
      <c r="DE30" s="24" cm="1">
        <f t="array" aca="1" ref="DE30" ca="1">SUM(INDIRECT(ADDRESS(expenses_min_row,COLUMN())&amp;":"&amp;ADDRESS(expenses_max_row,COLUMN())))</f>
        <v>0</v>
      </c>
      <c r="DF30" s="24" cm="1">
        <f t="array" aca="1" ref="DF30" ca="1">SUM(INDIRECT(ADDRESS(expenses_min_row,COLUMN())&amp;":"&amp;ADDRESS(expenses_max_row,COLUMN())))</f>
        <v>0</v>
      </c>
      <c r="DG30" s="24" cm="1">
        <f t="array" aca="1" ref="DG30" ca="1">SUM(INDIRECT(ADDRESS(expenses_min_row,COLUMN())&amp;":"&amp;ADDRESS(expenses_max_row,COLUMN())))</f>
        <v>0</v>
      </c>
      <c r="DH30" s="24" cm="1">
        <f t="array" aca="1" ref="DH30" ca="1">SUM(INDIRECT(ADDRESS(expenses_min_row,COLUMN())&amp;":"&amp;ADDRESS(expenses_max_row,COLUMN())))</f>
        <v>0</v>
      </c>
      <c r="DI30" s="24" cm="1">
        <f t="array" aca="1" ref="DI30" ca="1">SUM(INDIRECT(ADDRESS(expenses_min_row,COLUMN())&amp;":"&amp;ADDRESS(expenses_max_row,COLUMN())))</f>
        <v>0</v>
      </c>
      <c r="DJ30" s="24" cm="1">
        <f t="array" aca="1" ref="DJ30" ca="1">SUM(INDIRECT(ADDRESS(expenses_min_row,COLUMN())&amp;":"&amp;ADDRESS(expenses_max_row,COLUMN())))</f>
        <v>0</v>
      </c>
      <c r="DK30" s="24" cm="1">
        <f t="array" aca="1" ref="DK30" ca="1">SUM(INDIRECT(ADDRESS(expenses_min_row,COLUMN())&amp;":"&amp;ADDRESS(expenses_max_row,COLUMN())))</f>
        <v>0</v>
      </c>
      <c r="DM30" s="24" cm="1">
        <f t="array" aca="1" ref="DM30" ca="1">SUM(INDIRECT(ADDRESS(expenses_min_row,COLUMN())&amp;":"&amp;ADDRESS(expenses_max_row,COLUMN())))</f>
        <v>0</v>
      </c>
      <c r="DN30" s="24" cm="1">
        <f t="array" aca="1" ref="DN30" ca="1">SUM(INDIRECT(ADDRESS(expenses_min_row,COLUMN())&amp;":"&amp;ADDRESS(expenses_max_row,COLUMN())))</f>
        <v>0</v>
      </c>
      <c r="DO30" s="24" cm="1">
        <f t="array" aca="1" ref="DO30" ca="1">SUM(INDIRECT(ADDRESS(expenses_min_row,COLUMN())&amp;":"&amp;ADDRESS(expenses_max_row,COLUMN())))</f>
        <v>0</v>
      </c>
      <c r="DP30" s="24" cm="1">
        <f t="array" aca="1" ref="DP30" ca="1">SUM(INDIRECT(ADDRESS(expenses_min_row,COLUMN())&amp;":"&amp;ADDRESS(expenses_max_row,COLUMN())))</f>
        <v>0</v>
      </c>
      <c r="DQ30" s="24" cm="1">
        <f t="array" aca="1" ref="DQ30" ca="1">SUM(INDIRECT(ADDRESS(expenses_min_row,COLUMN())&amp;":"&amp;ADDRESS(expenses_max_row,COLUMN())))</f>
        <v>0</v>
      </c>
      <c r="DR30" s="24" cm="1">
        <f t="array" aca="1" ref="DR30" ca="1">SUM(INDIRECT(ADDRESS(expenses_min_row,COLUMN())&amp;":"&amp;ADDRESS(expenses_max_row,COLUMN())))</f>
        <v>0</v>
      </c>
      <c r="DS30" s="24" cm="1">
        <f t="array" aca="1" ref="DS30" ca="1">SUM(INDIRECT(ADDRESS(expenses_min_row,COLUMN())&amp;":"&amp;ADDRESS(expenses_max_row,COLUMN())))</f>
        <v>0</v>
      </c>
      <c r="DT30" s="24" cm="1">
        <f t="array" aca="1" ref="DT30" ca="1">SUM(INDIRECT(ADDRESS(expenses_min_row,COLUMN())&amp;":"&amp;ADDRESS(expenses_max_row,COLUMN())))</f>
        <v>0</v>
      </c>
      <c r="DU30" s="24" cm="1">
        <f t="array" aca="1" ref="DU30" ca="1">SUM(INDIRECT(ADDRESS(expenses_min_row,COLUMN())&amp;":"&amp;ADDRESS(expenses_max_row,COLUMN())))</f>
        <v>0</v>
      </c>
      <c r="DV30" s="24" cm="1">
        <f t="array" aca="1" ref="DV30" ca="1">SUM(INDIRECT(ADDRESS(expenses_min_row,COLUMN())&amp;":"&amp;ADDRESS(expenses_max_row,COLUMN())))</f>
        <v>0</v>
      </c>
      <c r="DW30" s="24" cm="1">
        <f t="array" aca="1" ref="DW30" ca="1">SUM(INDIRECT(ADDRESS(expenses_min_row,COLUMN())&amp;":"&amp;ADDRESS(expenses_max_row,COLUMN())))</f>
        <v>0</v>
      </c>
      <c r="DX30" s="24" cm="1">
        <f t="array" aca="1" ref="DX30" ca="1">SUM(INDIRECT(ADDRESS(expenses_min_row,COLUMN())&amp;":"&amp;ADDRESS(expenses_max_row,COLUMN())))</f>
        <v>0</v>
      </c>
      <c r="DY30" s="24" cm="1">
        <f t="array" aca="1" ref="DY30" ca="1">SUM(INDIRECT(ADDRESS(expenses_min_row,COLUMN())&amp;":"&amp;ADDRESS(expenses_max_row,COLUMN())))</f>
        <v>0</v>
      </c>
    </row>
    <row r="32" spans="3:129" x14ac:dyDescent="0.3">
      <c r="C32" s="14" t="s">
        <v>29</v>
      </c>
      <c r="D32" s="18"/>
      <c r="E32" s="20" t="s">
        <v>12</v>
      </c>
      <c r="F32" s="20" t="s">
        <v>13</v>
      </c>
      <c r="G32" s="20" t="s">
        <v>14</v>
      </c>
      <c r="H32" s="20" t="s">
        <v>15</v>
      </c>
      <c r="I32" s="20" t="s">
        <v>16</v>
      </c>
      <c r="J32" s="20" t="s">
        <v>17</v>
      </c>
      <c r="K32" s="20" t="s">
        <v>18</v>
      </c>
      <c r="L32" s="20" t="s">
        <v>19</v>
      </c>
      <c r="M32" s="20" t="s">
        <v>20</v>
      </c>
      <c r="N32" s="20" t="s">
        <v>21</v>
      </c>
      <c r="O32" s="20" t="s">
        <v>22</v>
      </c>
      <c r="P32" s="20" t="s">
        <v>23</v>
      </c>
      <c r="Q32" s="20">
        <f>E$5</f>
        <v>2024</v>
      </c>
      <c r="S32" s="20" t="s">
        <v>12</v>
      </c>
      <c r="T32" s="20" t="s">
        <v>13</v>
      </c>
      <c r="U32" s="20" t="s">
        <v>14</v>
      </c>
      <c r="V32" s="20" t="s">
        <v>15</v>
      </c>
      <c r="W32" s="20" t="s">
        <v>16</v>
      </c>
      <c r="X32" s="20" t="s">
        <v>17</v>
      </c>
      <c r="Y32" s="20" t="s">
        <v>18</v>
      </c>
      <c r="Z32" s="20" t="s">
        <v>19</v>
      </c>
      <c r="AA32" s="20" t="s">
        <v>20</v>
      </c>
      <c r="AB32" s="20" t="s">
        <v>21</v>
      </c>
      <c r="AC32" s="20" t="s">
        <v>22</v>
      </c>
      <c r="AD32" s="20" t="s">
        <v>23</v>
      </c>
      <c r="AE32" s="20">
        <f>S$5</f>
        <v>2025</v>
      </c>
      <c r="AG32" s="20" t="s">
        <v>12</v>
      </c>
      <c r="AH32" s="20" t="s">
        <v>13</v>
      </c>
      <c r="AI32" s="20" t="s">
        <v>14</v>
      </c>
      <c r="AJ32" s="20" t="s">
        <v>15</v>
      </c>
      <c r="AK32" s="20" t="s">
        <v>16</v>
      </c>
      <c r="AL32" s="20" t="s">
        <v>17</v>
      </c>
      <c r="AM32" s="20" t="s">
        <v>18</v>
      </c>
      <c r="AN32" s="20" t="s">
        <v>19</v>
      </c>
      <c r="AO32" s="20" t="s">
        <v>20</v>
      </c>
      <c r="AP32" s="20" t="s">
        <v>21</v>
      </c>
      <c r="AQ32" s="20" t="s">
        <v>22</v>
      </c>
      <c r="AR32" s="20" t="s">
        <v>23</v>
      </c>
      <c r="AS32" s="20">
        <f>AG$5</f>
        <v>2026</v>
      </c>
      <c r="AU32" s="20" t="s">
        <v>12</v>
      </c>
      <c r="AV32" s="20" t="s">
        <v>13</v>
      </c>
      <c r="AW32" s="20" t="s">
        <v>14</v>
      </c>
      <c r="AX32" s="20" t="s">
        <v>15</v>
      </c>
      <c r="AY32" s="20" t="s">
        <v>16</v>
      </c>
      <c r="AZ32" s="20" t="s">
        <v>17</v>
      </c>
      <c r="BA32" s="20" t="s">
        <v>18</v>
      </c>
      <c r="BB32" s="20" t="s">
        <v>19</v>
      </c>
      <c r="BC32" s="20" t="s">
        <v>20</v>
      </c>
      <c r="BD32" s="20" t="s">
        <v>21</v>
      </c>
      <c r="BE32" s="20" t="s">
        <v>22</v>
      </c>
      <c r="BF32" s="20" t="s">
        <v>23</v>
      </c>
      <c r="BG32" s="20">
        <f>AU$5</f>
        <v>2027</v>
      </c>
      <c r="BI32" s="20" t="s">
        <v>12</v>
      </c>
      <c r="BJ32" s="20" t="s">
        <v>13</v>
      </c>
      <c r="BK32" s="20" t="s">
        <v>14</v>
      </c>
      <c r="BL32" s="20" t="s">
        <v>15</v>
      </c>
      <c r="BM32" s="20" t="s">
        <v>16</v>
      </c>
      <c r="BN32" s="20" t="s">
        <v>17</v>
      </c>
      <c r="BO32" s="20" t="s">
        <v>18</v>
      </c>
      <c r="BP32" s="20" t="s">
        <v>19</v>
      </c>
      <c r="BQ32" s="20" t="s">
        <v>20</v>
      </c>
      <c r="BR32" s="20" t="s">
        <v>21</v>
      </c>
      <c r="BS32" s="20" t="s">
        <v>22</v>
      </c>
      <c r="BT32" s="20" t="s">
        <v>23</v>
      </c>
      <c r="BU32" s="20">
        <f>BI$5</f>
        <v>2028</v>
      </c>
      <c r="BW32" s="20" t="s">
        <v>12</v>
      </c>
      <c r="BX32" s="20" t="s">
        <v>13</v>
      </c>
      <c r="BY32" s="20" t="s">
        <v>14</v>
      </c>
      <c r="BZ32" s="20" t="s">
        <v>15</v>
      </c>
      <c r="CA32" s="20" t="s">
        <v>16</v>
      </c>
      <c r="CB32" s="20" t="s">
        <v>17</v>
      </c>
      <c r="CC32" s="20" t="s">
        <v>18</v>
      </c>
      <c r="CD32" s="20" t="s">
        <v>19</v>
      </c>
      <c r="CE32" s="20" t="s">
        <v>20</v>
      </c>
      <c r="CF32" s="20" t="s">
        <v>21</v>
      </c>
      <c r="CG32" s="20" t="s">
        <v>22</v>
      </c>
      <c r="CH32" s="20" t="s">
        <v>23</v>
      </c>
      <c r="CI32" s="20">
        <f>BW$5</f>
        <v>2029</v>
      </c>
      <c r="CK32" s="20" t="s">
        <v>12</v>
      </c>
      <c r="CL32" s="20" t="s">
        <v>13</v>
      </c>
      <c r="CM32" s="20" t="s">
        <v>14</v>
      </c>
      <c r="CN32" s="20" t="s">
        <v>15</v>
      </c>
      <c r="CO32" s="20" t="s">
        <v>16</v>
      </c>
      <c r="CP32" s="20" t="s">
        <v>17</v>
      </c>
      <c r="CQ32" s="20" t="s">
        <v>18</v>
      </c>
      <c r="CR32" s="20" t="s">
        <v>19</v>
      </c>
      <c r="CS32" s="20" t="s">
        <v>20</v>
      </c>
      <c r="CT32" s="20" t="s">
        <v>21</v>
      </c>
      <c r="CU32" s="20" t="s">
        <v>22</v>
      </c>
      <c r="CV32" s="20" t="s">
        <v>23</v>
      </c>
      <c r="CW32" s="20">
        <f>CK$5</f>
        <v>2030</v>
      </c>
      <c r="CY32" s="20" t="s">
        <v>12</v>
      </c>
      <c r="CZ32" s="20" t="s">
        <v>13</v>
      </c>
      <c r="DA32" s="20" t="s">
        <v>14</v>
      </c>
      <c r="DB32" s="20" t="s">
        <v>15</v>
      </c>
      <c r="DC32" s="20" t="s">
        <v>16</v>
      </c>
      <c r="DD32" s="20" t="s">
        <v>17</v>
      </c>
      <c r="DE32" s="20" t="s">
        <v>18</v>
      </c>
      <c r="DF32" s="20" t="s">
        <v>19</v>
      </c>
      <c r="DG32" s="20" t="s">
        <v>20</v>
      </c>
      <c r="DH32" s="20" t="s">
        <v>21</v>
      </c>
      <c r="DI32" s="20" t="s">
        <v>22</v>
      </c>
      <c r="DJ32" s="20" t="s">
        <v>23</v>
      </c>
      <c r="DK32" s="20">
        <f>CY$5</f>
        <v>2031</v>
      </c>
      <c r="DM32" s="20" t="s">
        <v>12</v>
      </c>
      <c r="DN32" s="20" t="s">
        <v>13</v>
      </c>
      <c r="DO32" s="20" t="s">
        <v>14</v>
      </c>
      <c r="DP32" s="20" t="s">
        <v>15</v>
      </c>
      <c r="DQ32" s="20" t="s">
        <v>16</v>
      </c>
      <c r="DR32" s="20" t="s">
        <v>17</v>
      </c>
      <c r="DS32" s="20" t="s">
        <v>18</v>
      </c>
      <c r="DT32" s="20" t="s">
        <v>19</v>
      </c>
      <c r="DU32" s="20" t="s">
        <v>20</v>
      </c>
      <c r="DV32" s="20" t="s">
        <v>21</v>
      </c>
      <c r="DW32" s="20" t="s">
        <v>22</v>
      </c>
      <c r="DX32" s="20" t="s">
        <v>23</v>
      </c>
      <c r="DY32" s="20">
        <f>DM$5</f>
        <v>2032</v>
      </c>
    </row>
    <row r="33" spans="3:129" x14ac:dyDescent="0.3">
      <c r="C33" s="11" t="s">
        <v>33</v>
      </c>
      <c r="E33" s="22">
        <v>1500</v>
      </c>
      <c r="F33" s="22">
        <v>1500</v>
      </c>
      <c r="G33" s="22">
        <v>1500</v>
      </c>
      <c r="H33" s="22">
        <v>1500</v>
      </c>
      <c r="I33" s="22">
        <v>0</v>
      </c>
      <c r="J33" s="22">
        <v>0</v>
      </c>
      <c r="K33" s="22">
        <v>0</v>
      </c>
      <c r="L33" s="22">
        <v>0</v>
      </c>
      <c r="M33" s="22">
        <v>0</v>
      </c>
      <c r="N33" s="22">
        <v>0</v>
      </c>
      <c r="O33" s="22">
        <v>0</v>
      </c>
      <c r="P33" s="22">
        <v>0</v>
      </c>
      <c r="Q33" s="23">
        <f>SUM(E33:P33)</f>
        <v>6000</v>
      </c>
      <c r="S33" s="22"/>
      <c r="T33" s="22"/>
      <c r="U33" s="22"/>
      <c r="V33" s="22"/>
      <c r="W33" s="22"/>
      <c r="X33" s="22"/>
      <c r="Y33" s="22"/>
      <c r="Z33" s="22"/>
      <c r="AA33" s="22"/>
      <c r="AB33" s="22"/>
      <c r="AC33" s="22"/>
      <c r="AD33" s="22"/>
      <c r="AE33" s="23">
        <f>SUM(S33:AD33)</f>
        <v>0</v>
      </c>
      <c r="AG33" s="22"/>
      <c r="AH33" s="22"/>
      <c r="AI33" s="22"/>
      <c r="AJ33" s="22"/>
      <c r="AK33" s="22"/>
      <c r="AL33" s="22"/>
      <c r="AM33" s="22"/>
      <c r="AN33" s="22"/>
      <c r="AO33" s="22"/>
      <c r="AP33" s="22"/>
      <c r="AQ33" s="22"/>
      <c r="AR33" s="22"/>
      <c r="AS33" s="23">
        <f>SUM(AG33:AR33)</f>
        <v>0</v>
      </c>
      <c r="AU33" s="22"/>
      <c r="AV33" s="22"/>
      <c r="AW33" s="22"/>
      <c r="AX33" s="22"/>
      <c r="AY33" s="22"/>
      <c r="AZ33" s="22"/>
      <c r="BA33" s="22"/>
      <c r="BB33" s="22"/>
      <c r="BC33" s="22"/>
      <c r="BD33" s="22"/>
      <c r="BE33" s="22"/>
      <c r="BF33" s="22"/>
      <c r="BG33" s="23">
        <f>SUM(AU33:BF33)</f>
        <v>0</v>
      </c>
      <c r="BI33" s="22"/>
      <c r="BJ33" s="22"/>
      <c r="BK33" s="22"/>
      <c r="BL33" s="22"/>
      <c r="BM33" s="22"/>
      <c r="BN33" s="22"/>
      <c r="BO33" s="22"/>
      <c r="BP33" s="22"/>
      <c r="BQ33" s="22"/>
      <c r="BR33" s="22"/>
      <c r="BS33" s="22"/>
      <c r="BT33" s="22"/>
      <c r="BU33" s="23">
        <f>SUM(BI33:BT33)</f>
        <v>0</v>
      </c>
      <c r="BW33" s="22"/>
      <c r="BX33" s="22"/>
      <c r="BY33" s="22"/>
      <c r="BZ33" s="22"/>
      <c r="CA33" s="22"/>
      <c r="CB33" s="22"/>
      <c r="CC33" s="22"/>
      <c r="CD33" s="22"/>
      <c r="CE33" s="22"/>
      <c r="CF33" s="22"/>
      <c r="CG33" s="22"/>
      <c r="CH33" s="22"/>
      <c r="CI33" s="23">
        <f>SUM(BW33:CH33)</f>
        <v>0</v>
      </c>
      <c r="CK33" s="22"/>
      <c r="CL33" s="22"/>
      <c r="CM33" s="22"/>
      <c r="CN33" s="22"/>
      <c r="CO33" s="22"/>
      <c r="CP33" s="22"/>
      <c r="CQ33" s="22"/>
      <c r="CR33" s="22"/>
      <c r="CS33" s="22"/>
      <c r="CT33" s="22"/>
      <c r="CU33" s="22"/>
      <c r="CV33" s="22"/>
      <c r="CW33" s="23">
        <f>SUM(CK33:CV33)</f>
        <v>0</v>
      </c>
      <c r="CY33" s="22"/>
      <c r="CZ33" s="22"/>
      <c r="DA33" s="22"/>
      <c r="DB33" s="22"/>
      <c r="DC33" s="22"/>
      <c r="DD33" s="22"/>
      <c r="DE33" s="22"/>
      <c r="DF33" s="22"/>
      <c r="DG33" s="22"/>
      <c r="DH33" s="22"/>
      <c r="DI33" s="22"/>
      <c r="DJ33" s="22"/>
      <c r="DK33" s="23">
        <f>SUM(CY33:DJ33)</f>
        <v>0</v>
      </c>
      <c r="DM33" s="22"/>
      <c r="DN33" s="22"/>
      <c r="DO33" s="22"/>
      <c r="DP33" s="22"/>
      <c r="DQ33" s="22"/>
      <c r="DR33" s="22"/>
      <c r="DS33" s="22"/>
      <c r="DT33" s="22"/>
      <c r="DU33" s="22"/>
      <c r="DV33" s="22"/>
      <c r="DW33" s="22"/>
      <c r="DX33" s="22"/>
      <c r="DY33" s="23">
        <f>SUM(DM33:DX33)</f>
        <v>0</v>
      </c>
    </row>
    <row r="34" spans="3:129" x14ac:dyDescent="0.3">
      <c r="C34" s="11" t="s">
        <v>30</v>
      </c>
      <c r="E34" s="22">
        <v>700</v>
      </c>
      <c r="F34" s="22">
        <v>700</v>
      </c>
      <c r="G34" s="22">
        <v>700</v>
      </c>
      <c r="H34" s="22">
        <v>700</v>
      </c>
      <c r="I34" s="22">
        <v>700</v>
      </c>
      <c r="J34" s="22">
        <v>700</v>
      </c>
      <c r="K34" s="22">
        <v>700</v>
      </c>
      <c r="L34" s="22">
        <v>700</v>
      </c>
      <c r="M34" s="22">
        <v>700</v>
      </c>
      <c r="N34" s="22">
        <v>700</v>
      </c>
      <c r="O34" s="22">
        <v>700</v>
      </c>
      <c r="P34" s="22">
        <v>700</v>
      </c>
      <c r="Q34" s="23">
        <f t="shared" ref="Q34:Q41" si="27">SUM(E34:P34)</f>
        <v>8400</v>
      </c>
      <c r="S34" s="22"/>
      <c r="T34" s="22"/>
      <c r="U34" s="22"/>
      <c r="V34" s="22"/>
      <c r="W34" s="22"/>
      <c r="X34" s="22"/>
      <c r="Y34" s="22"/>
      <c r="Z34" s="22"/>
      <c r="AA34" s="22"/>
      <c r="AB34" s="22"/>
      <c r="AC34" s="22"/>
      <c r="AD34" s="22"/>
      <c r="AE34" s="23">
        <f t="shared" ref="AE34:AE41" si="28">SUM(S34:AD34)</f>
        <v>0</v>
      </c>
      <c r="AG34" s="22"/>
      <c r="AH34" s="22"/>
      <c r="AI34" s="22"/>
      <c r="AJ34" s="22"/>
      <c r="AK34" s="22"/>
      <c r="AL34" s="22"/>
      <c r="AM34" s="22"/>
      <c r="AN34" s="22"/>
      <c r="AO34" s="22"/>
      <c r="AP34" s="22"/>
      <c r="AQ34" s="22"/>
      <c r="AR34" s="22"/>
      <c r="AS34" s="23">
        <f t="shared" ref="AS34:AS41" si="29">SUM(AG34:AR34)</f>
        <v>0</v>
      </c>
      <c r="AU34" s="22"/>
      <c r="AV34" s="22"/>
      <c r="AW34" s="22"/>
      <c r="AX34" s="22"/>
      <c r="AY34" s="22"/>
      <c r="AZ34" s="22"/>
      <c r="BA34" s="22"/>
      <c r="BB34" s="22"/>
      <c r="BC34" s="22"/>
      <c r="BD34" s="22"/>
      <c r="BE34" s="22"/>
      <c r="BF34" s="22"/>
      <c r="BG34" s="23">
        <f t="shared" ref="BG34:BG41" si="30">SUM(AU34:BF34)</f>
        <v>0</v>
      </c>
      <c r="BI34" s="22"/>
      <c r="BJ34" s="22"/>
      <c r="BK34" s="22"/>
      <c r="BL34" s="22"/>
      <c r="BM34" s="22"/>
      <c r="BN34" s="22"/>
      <c r="BO34" s="22"/>
      <c r="BP34" s="22"/>
      <c r="BQ34" s="22"/>
      <c r="BR34" s="22"/>
      <c r="BS34" s="22"/>
      <c r="BT34" s="22"/>
      <c r="BU34" s="23">
        <f t="shared" ref="BU34:BU41" si="31">SUM(BI34:BT34)</f>
        <v>0</v>
      </c>
      <c r="BW34" s="22"/>
      <c r="BX34" s="22"/>
      <c r="BY34" s="22"/>
      <c r="BZ34" s="22"/>
      <c r="CA34" s="22"/>
      <c r="CB34" s="22"/>
      <c r="CC34" s="22"/>
      <c r="CD34" s="22"/>
      <c r="CE34" s="22"/>
      <c r="CF34" s="22"/>
      <c r="CG34" s="22"/>
      <c r="CH34" s="22"/>
      <c r="CI34" s="23">
        <f t="shared" ref="CI34:CI41" si="32">SUM(BW34:CH34)</f>
        <v>0</v>
      </c>
      <c r="CK34" s="22"/>
      <c r="CL34" s="22"/>
      <c r="CM34" s="22"/>
      <c r="CN34" s="22"/>
      <c r="CO34" s="22"/>
      <c r="CP34" s="22"/>
      <c r="CQ34" s="22"/>
      <c r="CR34" s="22"/>
      <c r="CS34" s="22"/>
      <c r="CT34" s="22"/>
      <c r="CU34" s="22"/>
      <c r="CV34" s="22"/>
      <c r="CW34" s="23">
        <f t="shared" ref="CW34:CW41" si="33">SUM(CK34:CV34)</f>
        <v>0</v>
      </c>
      <c r="CY34" s="22"/>
      <c r="CZ34" s="22"/>
      <c r="DA34" s="22"/>
      <c r="DB34" s="22"/>
      <c r="DC34" s="22"/>
      <c r="DD34" s="22"/>
      <c r="DE34" s="22"/>
      <c r="DF34" s="22"/>
      <c r="DG34" s="22"/>
      <c r="DH34" s="22"/>
      <c r="DI34" s="22"/>
      <c r="DJ34" s="22"/>
      <c r="DK34" s="23">
        <f t="shared" ref="DK34:DK41" si="34">SUM(CY34:DJ34)</f>
        <v>0</v>
      </c>
      <c r="DM34" s="22"/>
      <c r="DN34" s="22"/>
      <c r="DO34" s="22"/>
      <c r="DP34" s="22"/>
      <c r="DQ34" s="22"/>
      <c r="DR34" s="22"/>
      <c r="DS34" s="22"/>
      <c r="DT34" s="22"/>
      <c r="DU34" s="22"/>
      <c r="DV34" s="22"/>
      <c r="DW34" s="22"/>
      <c r="DX34" s="22"/>
      <c r="DY34" s="23">
        <f t="shared" ref="DY34:DY41" si="35">SUM(DM34:DX34)</f>
        <v>0</v>
      </c>
    </row>
    <row r="35" spans="3:129" x14ac:dyDescent="0.3">
      <c r="C35" s="11" t="s">
        <v>31</v>
      </c>
      <c r="E35" s="22">
        <v>300</v>
      </c>
      <c r="F35" s="22">
        <v>300</v>
      </c>
      <c r="G35" s="22">
        <v>500</v>
      </c>
      <c r="H35" s="22">
        <v>500</v>
      </c>
      <c r="I35" s="22">
        <v>2000</v>
      </c>
      <c r="J35" s="22">
        <v>2000</v>
      </c>
      <c r="K35" s="22">
        <v>1500</v>
      </c>
      <c r="L35" s="22">
        <v>2000</v>
      </c>
      <c r="M35" s="22">
        <v>2000</v>
      </c>
      <c r="N35" s="22">
        <v>2000</v>
      </c>
      <c r="O35" s="22">
        <v>2000</v>
      </c>
      <c r="P35" s="22">
        <v>2000</v>
      </c>
      <c r="Q35" s="23">
        <f t="shared" si="27"/>
        <v>17100</v>
      </c>
      <c r="S35" s="22"/>
      <c r="T35" s="22"/>
      <c r="U35" s="22"/>
      <c r="V35" s="22"/>
      <c r="W35" s="22"/>
      <c r="X35" s="22"/>
      <c r="Y35" s="22"/>
      <c r="Z35" s="22"/>
      <c r="AA35" s="22"/>
      <c r="AB35" s="22"/>
      <c r="AC35" s="22"/>
      <c r="AD35" s="22"/>
      <c r="AE35" s="23">
        <f t="shared" si="28"/>
        <v>0</v>
      </c>
      <c r="AG35" s="22"/>
      <c r="AH35" s="22"/>
      <c r="AI35" s="22"/>
      <c r="AJ35" s="22"/>
      <c r="AK35" s="22"/>
      <c r="AL35" s="22"/>
      <c r="AM35" s="22"/>
      <c r="AN35" s="22"/>
      <c r="AO35" s="22"/>
      <c r="AP35" s="22"/>
      <c r="AQ35" s="22"/>
      <c r="AR35" s="22"/>
      <c r="AS35" s="23">
        <f t="shared" si="29"/>
        <v>0</v>
      </c>
      <c r="AU35" s="22"/>
      <c r="AV35" s="22"/>
      <c r="AW35" s="22"/>
      <c r="AX35" s="22"/>
      <c r="AY35" s="22"/>
      <c r="AZ35" s="22"/>
      <c r="BA35" s="22"/>
      <c r="BB35" s="22"/>
      <c r="BC35" s="22"/>
      <c r="BD35" s="22"/>
      <c r="BE35" s="22"/>
      <c r="BF35" s="22"/>
      <c r="BG35" s="23">
        <f t="shared" si="30"/>
        <v>0</v>
      </c>
      <c r="BI35" s="22"/>
      <c r="BJ35" s="22"/>
      <c r="BK35" s="22"/>
      <c r="BL35" s="22"/>
      <c r="BM35" s="22"/>
      <c r="BN35" s="22"/>
      <c r="BO35" s="22"/>
      <c r="BP35" s="22"/>
      <c r="BQ35" s="22"/>
      <c r="BR35" s="22"/>
      <c r="BS35" s="22"/>
      <c r="BT35" s="22"/>
      <c r="BU35" s="23">
        <f t="shared" si="31"/>
        <v>0</v>
      </c>
      <c r="BW35" s="22"/>
      <c r="BX35" s="22"/>
      <c r="BY35" s="22"/>
      <c r="BZ35" s="22"/>
      <c r="CA35" s="22"/>
      <c r="CB35" s="22"/>
      <c r="CC35" s="22"/>
      <c r="CD35" s="22"/>
      <c r="CE35" s="22"/>
      <c r="CF35" s="22"/>
      <c r="CG35" s="22"/>
      <c r="CH35" s="22"/>
      <c r="CI35" s="23">
        <f t="shared" si="32"/>
        <v>0</v>
      </c>
      <c r="CK35" s="22"/>
      <c r="CL35" s="22"/>
      <c r="CM35" s="22"/>
      <c r="CN35" s="22"/>
      <c r="CO35" s="22"/>
      <c r="CP35" s="22"/>
      <c r="CQ35" s="22"/>
      <c r="CR35" s="22"/>
      <c r="CS35" s="22"/>
      <c r="CT35" s="22"/>
      <c r="CU35" s="22"/>
      <c r="CV35" s="22"/>
      <c r="CW35" s="23">
        <f t="shared" si="33"/>
        <v>0</v>
      </c>
      <c r="CY35" s="22"/>
      <c r="CZ35" s="22"/>
      <c r="DA35" s="22"/>
      <c r="DB35" s="22"/>
      <c r="DC35" s="22"/>
      <c r="DD35" s="22"/>
      <c r="DE35" s="22"/>
      <c r="DF35" s="22"/>
      <c r="DG35" s="22"/>
      <c r="DH35" s="22"/>
      <c r="DI35" s="22"/>
      <c r="DJ35" s="22"/>
      <c r="DK35" s="23">
        <f t="shared" si="34"/>
        <v>0</v>
      </c>
      <c r="DM35" s="22"/>
      <c r="DN35" s="22"/>
      <c r="DO35" s="22"/>
      <c r="DP35" s="22"/>
      <c r="DQ35" s="22"/>
      <c r="DR35" s="22"/>
      <c r="DS35" s="22"/>
      <c r="DT35" s="22"/>
      <c r="DU35" s="22"/>
      <c r="DV35" s="22"/>
      <c r="DW35" s="22"/>
      <c r="DX35" s="22"/>
      <c r="DY35" s="23">
        <f t="shared" si="35"/>
        <v>0</v>
      </c>
    </row>
    <row r="36" spans="3:129" ht="14.4" hidden="1" customHeight="1" x14ac:dyDescent="0.3">
      <c r="C36" s="12" t="s">
        <v>32</v>
      </c>
      <c r="E36" s="22"/>
      <c r="F36" s="22"/>
      <c r="G36" s="22"/>
      <c r="H36" s="22"/>
      <c r="I36" s="22"/>
      <c r="J36" s="22"/>
      <c r="K36" s="22"/>
      <c r="L36" s="22"/>
      <c r="M36" s="22"/>
      <c r="N36" s="22"/>
      <c r="O36" s="22"/>
      <c r="P36" s="22"/>
      <c r="Q36" s="22">
        <f t="shared" si="27"/>
        <v>0</v>
      </c>
      <c r="S36" s="22"/>
      <c r="T36" s="22"/>
      <c r="U36" s="22"/>
      <c r="V36" s="22"/>
      <c r="W36" s="22"/>
      <c r="X36" s="22"/>
      <c r="Y36" s="22"/>
      <c r="Z36" s="22"/>
      <c r="AA36" s="22"/>
      <c r="AB36" s="22"/>
      <c r="AC36" s="22"/>
      <c r="AD36" s="22"/>
      <c r="AE36" s="22">
        <f t="shared" si="28"/>
        <v>0</v>
      </c>
      <c r="AG36" s="22"/>
      <c r="AH36" s="22"/>
      <c r="AI36" s="22"/>
      <c r="AJ36" s="22"/>
      <c r="AK36" s="22"/>
      <c r="AL36" s="22"/>
      <c r="AM36" s="22"/>
      <c r="AN36" s="22"/>
      <c r="AO36" s="22"/>
      <c r="AP36" s="22"/>
      <c r="AQ36" s="22"/>
      <c r="AR36" s="22"/>
      <c r="AS36" s="22">
        <f t="shared" si="29"/>
        <v>0</v>
      </c>
      <c r="AU36" s="22"/>
      <c r="AV36" s="22"/>
      <c r="AW36" s="22"/>
      <c r="AX36" s="22"/>
      <c r="AY36" s="22"/>
      <c r="AZ36" s="22"/>
      <c r="BA36" s="22"/>
      <c r="BB36" s="22"/>
      <c r="BC36" s="22"/>
      <c r="BD36" s="22"/>
      <c r="BE36" s="22"/>
      <c r="BF36" s="22"/>
      <c r="BG36" s="22">
        <f t="shared" si="30"/>
        <v>0</v>
      </c>
      <c r="BI36" s="22"/>
      <c r="BJ36" s="22"/>
      <c r="BK36" s="22"/>
      <c r="BL36" s="22"/>
      <c r="BM36" s="22"/>
      <c r="BN36" s="22"/>
      <c r="BO36" s="22"/>
      <c r="BP36" s="22"/>
      <c r="BQ36" s="22"/>
      <c r="BR36" s="22"/>
      <c r="BS36" s="22"/>
      <c r="BT36" s="22"/>
      <c r="BU36" s="22">
        <f t="shared" si="31"/>
        <v>0</v>
      </c>
      <c r="BW36" s="22"/>
      <c r="BX36" s="22"/>
      <c r="BY36" s="22"/>
      <c r="BZ36" s="22"/>
      <c r="CA36" s="22"/>
      <c r="CB36" s="22"/>
      <c r="CC36" s="22"/>
      <c r="CD36" s="22"/>
      <c r="CE36" s="22"/>
      <c r="CF36" s="22"/>
      <c r="CG36" s="22"/>
      <c r="CH36" s="22"/>
      <c r="CI36" s="22">
        <f t="shared" si="32"/>
        <v>0</v>
      </c>
      <c r="CK36" s="22"/>
      <c r="CL36" s="22"/>
      <c r="CM36" s="22"/>
      <c r="CN36" s="22"/>
      <c r="CO36" s="22"/>
      <c r="CP36" s="22"/>
      <c r="CQ36" s="22"/>
      <c r="CR36" s="22"/>
      <c r="CS36" s="22"/>
      <c r="CT36" s="22"/>
      <c r="CU36" s="22"/>
      <c r="CV36" s="22"/>
      <c r="CW36" s="22">
        <f t="shared" si="33"/>
        <v>0</v>
      </c>
      <c r="CY36" s="22"/>
      <c r="CZ36" s="22"/>
      <c r="DA36" s="22"/>
      <c r="DB36" s="22"/>
      <c r="DC36" s="22"/>
      <c r="DD36" s="22"/>
      <c r="DE36" s="22"/>
      <c r="DF36" s="22"/>
      <c r="DG36" s="22"/>
      <c r="DH36" s="22"/>
      <c r="DI36" s="22"/>
      <c r="DJ36" s="22"/>
      <c r="DK36" s="22">
        <f t="shared" si="34"/>
        <v>0</v>
      </c>
      <c r="DM36" s="22"/>
      <c r="DN36" s="22"/>
      <c r="DO36" s="22"/>
      <c r="DP36" s="22"/>
      <c r="DQ36" s="22"/>
      <c r="DR36" s="22"/>
      <c r="DS36" s="22"/>
      <c r="DT36" s="22"/>
      <c r="DU36" s="22"/>
      <c r="DV36" s="22"/>
      <c r="DW36" s="22"/>
      <c r="DX36" s="22"/>
      <c r="DY36" s="22">
        <f t="shared" si="35"/>
        <v>0</v>
      </c>
    </row>
    <row r="37" spans="3:129" ht="14.4" hidden="1" customHeight="1" x14ac:dyDescent="0.3">
      <c r="C37" s="12" t="s">
        <v>32</v>
      </c>
      <c r="E37" s="22"/>
      <c r="F37" s="22"/>
      <c r="G37" s="22"/>
      <c r="H37" s="22"/>
      <c r="I37" s="22"/>
      <c r="J37" s="22"/>
      <c r="K37" s="22"/>
      <c r="L37" s="22"/>
      <c r="M37" s="22"/>
      <c r="N37" s="22"/>
      <c r="O37" s="22"/>
      <c r="P37" s="22"/>
      <c r="Q37" s="22">
        <f t="shared" si="27"/>
        <v>0</v>
      </c>
      <c r="S37" s="22"/>
      <c r="T37" s="22"/>
      <c r="U37" s="22"/>
      <c r="V37" s="22"/>
      <c r="W37" s="22"/>
      <c r="X37" s="22"/>
      <c r="Y37" s="22"/>
      <c r="Z37" s="22"/>
      <c r="AA37" s="22"/>
      <c r="AB37" s="22"/>
      <c r="AC37" s="22"/>
      <c r="AD37" s="22"/>
      <c r="AE37" s="22">
        <f t="shared" si="28"/>
        <v>0</v>
      </c>
      <c r="AG37" s="22"/>
      <c r="AH37" s="22"/>
      <c r="AI37" s="22"/>
      <c r="AJ37" s="22"/>
      <c r="AK37" s="22"/>
      <c r="AL37" s="22"/>
      <c r="AM37" s="22"/>
      <c r="AN37" s="22"/>
      <c r="AO37" s="22"/>
      <c r="AP37" s="22"/>
      <c r="AQ37" s="22"/>
      <c r="AR37" s="22"/>
      <c r="AS37" s="22">
        <f t="shared" si="29"/>
        <v>0</v>
      </c>
      <c r="AU37" s="22"/>
      <c r="AV37" s="22"/>
      <c r="AW37" s="22"/>
      <c r="AX37" s="22"/>
      <c r="AY37" s="22"/>
      <c r="AZ37" s="22"/>
      <c r="BA37" s="22"/>
      <c r="BB37" s="22"/>
      <c r="BC37" s="22"/>
      <c r="BD37" s="22"/>
      <c r="BE37" s="22"/>
      <c r="BF37" s="22"/>
      <c r="BG37" s="22">
        <f t="shared" si="30"/>
        <v>0</v>
      </c>
      <c r="BI37" s="22"/>
      <c r="BJ37" s="22"/>
      <c r="BK37" s="22"/>
      <c r="BL37" s="22"/>
      <c r="BM37" s="22"/>
      <c r="BN37" s="22"/>
      <c r="BO37" s="22"/>
      <c r="BP37" s="22"/>
      <c r="BQ37" s="22"/>
      <c r="BR37" s="22"/>
      <c r="BS37" s="22"/>
      <c r="BT37" s="22"/>
      <c r="BU37" s="22">
        <f t="shared" si="31"/>
        <v>0</v>
      </c>
      <c r="BW37" s="22"/>
      <c r="BX37" s="22"/>
      <c r="BY37" s="22"/>
      <c r="BZ37" s="22"/>
      <c r="CA37" s="22"/>
      <c r="CB37" s="22"/>
      <c r="CC37" s="22"/>
      <c r="CD37" s="22"/>
      <c r="CE37" s="22"/>
      <c r="CF37" s="22"/>
      <c r="CG37" s="22"/>
      <c r="CH37" s="22"/>
      <c r="CI37" s="22">
        <f t="shared" si="32"/>
        <v>0</v>
      </c>
      <c r="CK37" s="22"/>
      <c r="CL37" s="22"/>
      <c r="CM37" s="22"/>
      <c r="CN37" s="22"/>
      <c r="CO37" s="22"/>
      <c r="CP37" s="22"/>
      <c r="CQ37" s="22"/>
      <c r="CR37" s="22"/>
      <c r="CS37" s="22"/>
      <c r="CT37" s="22"/>
      <c r="CU37" s="22"/>
      <c r="CV37" s="22"/>
      <c r="CW37" s="22">
        <f t="shared" si="33"/>
        <v>0</v>
      </c>
      <c r="CY37" s="22"/>
      <c r="CZ37" s="22"/>
      <c r="DA37" s="22"/>
      <c r="DB37" s="22"/>
      <c r="DC37" s="22"/>
      <c r="DD37" s="22"/>
      <c r="DE37" s="22"/>
      <c r="DF37" s="22"/>
      <c r="DG37" s="22"/>
      <c r="DH37" s="22"/>
      <c r="DI37" s="22"/>
      <c r="DJ37" s="22"/>
      <c r="DK37" s="22">
        <f t="shared" si="34"/>
        <v>0</v>
      </c>
      <c r="DM37" s="22"/>
      <c r="DN37" s="22"/>
      <c r="DO37" s="22"/>
      <c r="DP37" s="22"/>
      <c r="DQ37" s="22"/>
      <c r="DR37" s="22"/>
      <c r="DS37" s="22"/>
      <c r="DT37" s="22"/>
      <c r="DU37" s="22"/>
      <c r="DV37" s="22"/>
      <c r="DW37" s="22"/>
      <c r="DX37" s="22"/>
      <c r="DY37" s="22">
        <f t="shared" si="35"/>
        <v>0</v>
      </c>
    </row>
    <row r="38" spans="3:129" ht="14.4" hidden="1" customHeight="1" x14ac:dyDescent="0.3">
      <c r="C38" s="12" t="s">
        <v>32</v>
      </c>
      <c r="E38" s="22"/>
      <c r="F38" s="22"/>
      <c r="G38" s="22"/>
      <c r="H38" s="22"/>
      <c r="I38" s="22"/>
      <c r="J38" s="22"/>
      <c r="K38" s="22"/>
      <c r="L38" s="22"/>
      <c r="M38" s="22"/>
      <c r="N38" s="22"/>
      <c r="O38" s="22"/>
      <c r="P38" s="22"/>
      <c r="Q38" s="22">
        <f t="shared" si="27"/>
        <v>0</v>
      </c>
      <c r="S38" s="22"/>
      <c r="T38" s="22"/>
      <c r="U38" s="22"/>
      <c r="V38" s="22"/>
      <c r="W38" s="22"/>
      <c r="X38" s="22"/>
      <c r="Y38" s="22"/>
      <c r="Z38" s="22"/>
      <c r="AA38" s="22"/>
      <c r="AB38" s="22"/>
      <c r="AC38" s="22"/>
      <c r="AD38" s="22"/>
      <c r="AE38" s="22">
        <f t="shared" si="28"/>
        <v>0</v>
      </c>
      <c r="AG38" s="22"/>
      <c r="AH38" s="22"/>
      <c r="AI38" s="22"/>
      <c r="AJ38" s="22"/>
      <c r="AK38" s="22"/>
      <c r="AL38" s="22"/>
      <c r="AM38" s="22"/>
      <c r="AN38" s="22"/>
      <c r="AO38" s="22"/>
      <c r="AP38" s="22"/>
      <c r="AQ38" s="22"/>
      <c r="AR38" s="22"/>
      <c r="AS38" s="22">
        <f t="shared" si="29"/>
        <v>0</v>
      </c>
      <c r="AU38" s="22"/>
      <c r="AV38" s="22"/>
      <c r="AW38" s="22"/>
      <c r="AX38" s="22"/>
      <c r="AY38" s="22"/>
      <c r="AZ38" s="22"/>
      <c r="BA38" s="22"/>
      <c r="BB38" s="22"/>
      <c r="BC38" s="22"/>
      <c r="BD38" s="22"/>
      <c r="BE38" s="22"/>
      <c r="BF38" s="22"/>
      <c r="BG38" s="22">
        <f t="shared" si="30"/>
        <v>0</v>
      </c>
      <c r="BI38" s="22"/>
      <c r="BJ38" s="22"/>
      <c r="BK38" s="22"/>
      <c r="BL38" s="22"/>
      <c r="BM38" s="22"/>
      <c r="BN38" s="22"/>
      <c r="BO38" s="22"/>
      <c r="BP38" s="22"/>
      <c r="BQ38" s="22"/>
      <c r="BR38" s="22"/>
      <c r="BS38" s="22"/>
      <c r="BT38" s="22"/>
      <c r="BU38" s="22">
        <f t="shared" si="31"/>
        <v>0</v>
      </c>
      <c r="BW38" s="22"/>
      <c r="BX38" s="22"/>
      <c r="BY38" s="22"/>
      <c r="BZ38" s="22"/>
      <c r="CA38" s="22"/>
      <c r="CB38" s="22"/>
      <c r="CC38" s="22"/>
      <c r="CD38" s="22"/>
      <c r="CE38" s="22"/>
      <c r="CF38" s="22"/>
      <c r="CG38" s="22"/>
      <c r="CH38" s="22"/>
      <c r="CI38" s="22">
        <f t="shared" si="32"/>
        <v>0</v>
      </c>
      <c r="CK38" s="22"/>
      <c r="CL38" s="22"/>
      <c r="CM38" s="22"/>
      <c r="CN38" s="22"/>
      <c r="CO38" s="22"/>
      <c r="CP38" s="22"/>
      <c r="CQ38" s="22"/>
      <c r="CR38" s="22"/>
      <c r="CS38" s="22"/>
      <c r="CT38" s="22"/>
      <c r="CU38" s="22"/>
      <c r="CV38" s="22"/>
      <c r="CW38" s="22">
        <f t="shared" si="33"/>
        <v>0</v>
      </c>
      <c r="CY38" s="22"/>
      <c r="CZ38" s="22"/>
      <c r="DA38" s="22"/>
      <c r="DB38" s="22"/>
      <c r="DC38" s="22"/>
      <c r="DD38" s="22"/>
      <c r="DE38" s="22"/>
      <c r="DF38" s="22"/>
      <c r="DG38" s="22"/>
      <c r="DH38" s="22"/>
      <c r="DI38" s="22"/>
      <c r="DJ38" s="22"/>
      <c r="DK38" s="22">
        <f t="shared" si="34"/>
        <v>0</v>
      </c>
      <c r="DM38" s="22"/>
      <c r="DN38" s="22"/>
      <c r="DO38" s="22"/>
      <c r="DP38" s="22"/>
      <c r="DQ38" s="22"/>
      <c r="DR38" s="22"/>
      <c r="DS38" s="22"/>
      <c r="DT38" s="22"/>
      <c r="DU38" s="22"/>
      <c r="DV38" s="22"/>
      <c r="DW38" s="22"/>
      <c r="DX38" s="22"/>
      <c r="DY38" s="22">
        <f t="shared" si="35"/>
        <v>0</v>
      </c>
    </row>
    <row r="39" spans="3:129" ht="14.4" hidden="1" customHeight="1" x14ac:dyDescent="0.3">
      <c r="C39" s="12" t="s">
        <v>32</v>
      </c>
      <c r="E39" s="22"/>
      <c r="F39" s="22"/>
      <c r="G39" s="22"/>
      <c r="H39" s="22"/>
      <c r="I39" s="22"/>
      <c r="J39" s="22"/>
      <c r="K39" s="22"/>
      <c r="L39" s="22"/>
      <c r="M39" s="22"/>
      <c r="N39" s="22"/>
      <c r="O39" s="22"/>
      <c r="P39" s="22"/>
      <c r="Q39" s="22">
        <f t="shared" si="27"/>
        <v>0</v>
      </c>
      <c r="S39" s="22"/>
      <c r="T39" s="22"/>
      <c r="U39" s="22"/>
      <c r="V39" s="22"/>
      <c r="W39" s="22"/>
      <c r="X39" s="22"/>
      <c r="Y39" s="22"/>
      <c r="Z39" s="22"/>
      <c r="AA39" s="22"/>
      <c r="AB39" s="22"/>
      <c r="AC39" s="22"/>
      <c r="AD39" s="22"/>
      <c r="AE39" s="22">
        <f t="shared" si="28"/>
        <v>0</v>
      </c>
      <c r="AG39" s="22"/>
      <c r="AH39" s="22"/>
      <c r="AI39" s="22"/>
      <c r="AJ39" s="22"/>
      <c r="AK39" s="22"/>
      <c r="AL39" s="22"/>
      <c r="AM39" s="22"/>
      <c r="AN39" s="22"/>
      <c r="AO39" s="22"/>
      <c r="AP39" s="22"/>
      <c r="AQ39" s="22"/>
      <c r="AR39" s="22"/>
      <c r="AS39" s="22">
        <f t="shared" si="29"/>
        <v>0</v>
      </c>
      <c r="AU39" s="22"/>
      <c r="AV39" s="22"/>
      <c r="AW39" s="22"/>
      <c r="AX39" s="22"/>
      <c r="AY39" s="22"/>
      <c r="AZ39" s="22"/>
      <c r="BA39" s="22"/>
      <c r="BB39" s="22"/>
      <c r="BC39" s="22"/>
      <c r="BD39" s="22"/>
      <c r="BE39" s="22"/>
      <c r="BF39" s="22"/>
      <c r="BG39" s="22">
        <f t="shared" si="30"/>
        <v>0</v>
      </c>
      <c r="BI39" s="22"/>
      <c r="BJ39" s="22"/>
      <c r="BK39" s="22"/>
      <c r="BL39" s="22"/>
      <c r="BM39" s="22"/>
      <c r="BN39" s="22"/>
      <c r="BO39" s="22"/>
      <c r="BP39" s="22"/>
      <c r="BQ39" s="22"/>
      <c r="BR39" s="22"/>
      <c r="BS39" s="22"/>
      <c r="BT39" s="22"/>
      <c r="BU39" s="22">
        <f t="shared" si="31"/>
        <v>0</v>
      </c>
      <c r="BW39" s="22"/>
      <c r="BX39" s="22"/>
      <c r="BY39" s="22"/>
      <c r="BZ39" s="22"/>
      <c r="CA39" s="22"/>
      <c r="CB39" s="22"/>
      <c r="CC39" s="22"/>
      <c r="CD39" s="22"/>
      <c r="CE39" s="22"/>
      <c r="CF39" s="22"/>
      <c r="CG39" s="22"/>
      <c r="CH39" s="22"/>
      <c r="CI39" s="22">
        <f t="shared" si="32"/>
        <v>0</v>
      </c>
      <c r="CK39" s="22"/>
      <c r="CL39" s="22"/>
      <c r="CM39" s="22"/>
      <c r="CN39" s="22"/>
      <c r="CO39" s="22"/>
      <c r="CP39" s="22"/>
      <c r="CQ39" s="22"/>
      <c r="CR39" s="22"/>
      <c r="CS39" s="22"/>
      <c r="CT39" s="22"/>
      <c r="CU39" s="22"/>
      <c r="CV39" s="22"/>
      <c r="CW39" s="22">
        <f t="shared" si="33"/>
        <v>0</v>
      </c>
      <c r="CY39" s="22"/>
      <c r="CZ39" s="22"/>
      <c r="DA39" s="22"/>
      <c r="DB39" s="22"/>
      <c r="DC39" s="22"/>
      <c r="DD39" s="22"/>
      <c r="DE39" s="22"/>
      <c r="DF39" s="22"/>
      <c r="DG39" s="22"/>
      <c r="DH39" s="22"/>
      <c r="DI39" s="22"/>
      <c r="DJ39" s="22"/>
      <c r="DK39" s="22">
        <f t="shared" si="34"/>
        <v>0</v>
      </c>
      <c r="DM39" s="22"/>
      <c r="DN39" s="22"/>
      <c r="DO39" s="22"/>
      <c r="DP39" s="22"/>
      <c r="DQ39" s="22"/>
      <c r="DR39" s="22"/>
      <c r="DS39" s="22"/>
      <c r="DT39" s="22"/>
      <c r="DU39" s="22"/>
      <c r="DV39" s="22"/>
      <c r="DW39" s="22"/>
      <c r="DX39" s="22"/>
      <c r="DY39" s="22">
        <f t="shared" si="35"/>
        <v>0</v>
      </c>
    </row>
    <row r="40" spans="3:129" ht="14.4" hidden="1" customHeight="1" x14ac:dyDescent="0.3">
      <c r="C40" s="13" t="s">
        <v>32</v>
      </c>
      <c r="E40" s="22"/>
      <c r="F40" s="22"/>
      <c r="G40" s="22"/>
      <c r="H40" s="22"/>
      <c r="I40" s="22"/>
      <c r="J40" s="22"/>
      <c r="K40" s="22"/>
      <c r="L40" s="22"/>
      <c r="M40" s="22"/>
      <c r="N40" s="22"/>
      <c r="O40" s="22"/>
      <c r="P40" s="22"/>
      <c r="Q40" s="22">
        <f t="shared" si="27"/>
        <v>0</v>
      </c>
      <c r="S40" s="22"/>
      <c r="T40" s="22"/>
      <c r="U40" s="22"/>
      <c r="V40" s="22"/>
      <c r="W40" s="22"/>
      <c r="X40" s="22"/>
      <c r="Y40" s="22"/>
      <c r="Z40" s="22"/>
      <c r="AA40" s="22"/>
      <c r="AB40" s="22"/>
      <c r="AC40" s="22"/>
      <c r="AD40" s="22"/>
      <c r="AE40" s="22">
        <f t="shared" si="28"/>
        <v>0</v>
      </c>
      <c r="AG40" s="22"/>
      <c r="AH40" s="22"/>
      <c r="AI40" s="22"/>
      <c r="AJ40" s="22"/>
      <c r="AK40" s="22"/>
      <c r="AL40" s="22"/>
      <c r="AM40" s="22"/>
      <c r="AN40" s="22"/>
      <c r="AO40" s="22"/>
      <c r="AP40" s="22"/>
      <c r="AQ40" s="22"/>
      <c r="AR40" s="22"/>
      <c r="AS40" s="22">
        <f t="shared" si="29"/>
        <v>0</v>
      </c>
      <c r="AU40" s="22"/>
      <c r="AV40" s="22"/>
      <c r="AW40" s="22"/>
      <c r="AX40" s="22"/>
      <c r="AY40" s="22"/>
      <c r="AZ40" s="22"/>
      <c r="BA40" s="22"/>
      <c r="BB40" s="22"/>
      <c r="BC40" s="22"/>
      <c r="BD40" s="22"/>
      <c r="BE40" s="22"/>
      <c r="BF40" s="22"/>
      <c r="BG40" s="22">
        <f t="shared" si="30"/>
        <v>0</v>
      </c>
      <c r="BI40" s="22"/>
      <c r="BJ40" s="22"/>
      <c r="BK40" s="22"/>
      <c r="BL40" s="22"/>
      <c r="BM40" s="22"/>
      <c r="BN40" s="22"/>
      <c r="BO40" s="22"/>
      <c r="BP40" s="22"/>
      <c r="BQ40" s="22"/>
      <c r="BR40" s="22"/>
      <c r="BS40" s="22"/>
      <c r="BT40" s="22"/>
      <c r="BU40" s="22">
        <f t="shared" si="31"/>
        <v>0</v>
      </c>
      <c r="BW40" s="22"/>
      <c r="BX40" s="22"/>
      <c r="BY40" s="22"/>
      <c r="BZ40" s="22"/>
      <c r="CA40" s="22"/>
      <c r="CB40" s="22"/>
      <c r="CC40" s="22"/>
      <c r="CD40" s="22"/>
      <c r="CE40" s="22"/>
      <c r="CF40" s="22"/>
      <c r="CG40" s="22"/>
      <c r="CH40" s="22"/>
      <c r="CI40" s="22">
        <f t="shared" si="32"/>
        <v>0</v>
      </c>
      <c r="CK40" s="22"/>
      <c r="CL40" s="22"/>
      <c r="CM40" s="22"/>
      <c r="CN40" s="22"/>
      <c r="CO40" s="22"/>
      <c r="CP40" s="22"/>
      <c r="CQ40" s="22"/>
      <c r="CR40" s="22"/>
      <c r="CS40" s="22"/>
      <c r="CT40" s="22"/>
      <c r="CU40" s="22"/>
      <c r="CV40" s="22"/>
      <c r="CW40" s="22">
        <f t="shared" si="33"/>
        <v>0</v>
      </c>
      <c r="CY40" s="22"/>
      <c r="CZ40" s="22"/>
      <c r="DA40" s="22"/>
      <c r="DB40" s="22"/>
      <c r="DC40" s="22"/>
      <c r="DD40" s="22"/>
      <c r="DE40" s="22"/>
      <c r="DF40" s="22"/>
      <c r="DG40" s="22"/>
      <c r="DH40" s="22"/>
      <c r="DI40" s="22"/>
      <c r="DJ40" s="22"/>
      <c r="DK40" s="22">
        <f t="shared" si="34"/>
        <v>0</v>
      </c>
      <c r="DM40" s="22"/>
      <c r="DN40" s="22"/>
      <c r="DO40" s="22"/>
      <c r="DP40" s="22"/>
      <c r="DQ40" s="22"/>
      <c r="DR40" s="22"/>
      <c r="DS40" s="22"/>
      <c r="DT40" s="22"/>
      <c r="DU40" s="22"/>
      <c r="DV40" s="22"/>
      <c r="DW40" s="22"/>
      <c r="DX40" s="22"/>
      <c r="DY40" s="22">
        <f t="shared" si="35"/>
        <v>0</v>
      </c>
    </row>
    <row r="41" spans="3:129" ht="14.4" hidden="1" customHeight="1" x14ac:dyDescent="0.3">
      <c r="C41" s="12" t="s">
        <v>32</v>
      </c>
      <c r="E41" s="22"/>
      <c r="F41" s="22"/>
      <c r="G41" s="22"/>
      <c r="H41" s="22"/>
      <c r="I41" s="22"/>
      <c r="J41" s="22"/>
      <c r="K41" s="22"/>
      <c r="L41" s="22"/>
      <c r="M41" s="22"/>
      <c r="N41" s="22"/>
      <c r="O41" s="22"/>
      <c r="P41" s="22"/>
      <c r="Q41" s="22">
        <f t="shared" si="27"/>
        <v>0</v>
      </c>
      <c r="S41" s="22"/>
      <c r="T41" s="22"/>
      <c r="U41" s="22"/>
      <c r="V41" s="22"/>
      <c r="W41" s="22"/>
      <c r="X41" s="22"/>
      <c r="Y41" s="22"/>
      <c r="Z41" s="22"/>
      <c r="AA41" s="22"/>
      <c r="AB41" s="22"/>
      <c r="AC41" s="22"/>
      <c r="AD41" s="22"/>
      <c r="AE41" s="22">
        <f t="shared" si="28"/>
        <v>0</v>
      </c>
      <c r="AG41" s="22"/>
      <c r="AH41" s="22"/>
      <c r="AI41" s="22"/>
      <c r="AJ41" s="22"/>
      <c r="AK41" s="22"/>
      <c r="AL41" s="22"/>
      <c r="AM41" s="22"/>
      <c r="AN41" s="22"/>
      <c r="AO41" s="22"/>
      <c r="AP41" s="22"/>
      <c r="AQ41" s="22"/>
      <c r="AR41" s="22"/>
      <c r="AS41" s="22">
        <f t="shared" si="29"/>
        <v>0</v>
      </c>
      <c r="AU41" s="22"/>
      <c r="AV41" s="22"/>
      <c r="AW41" s="22"/>
      <c r="AX41" s="22"/>
      <c r="AY41" s="22"/>
      <c r="AZ41" s="22"/>
      <c r="BA41" s="22"/>
      <c r="BB41" s="22"/>
      <c r="BC41" s="22"/>
      <c r="BD41" s="22"/>
      <c r="BE41" s="22"/>
      <c r="BF41" s="22"/>
      <c r="BG41" s="22">
        <f t="shared" si="30"/>
        <v>0</v>
      </c>
      <c r="BI41" s="22"/>
      <c r="BJ41" s="22"/>
      <c r="BK41" s="22"/>
      <c r="BL41" s="22"/>
      <c r="BM41" s="22"/>
      <c r="BN41" s="22"/>
      <c r="BO41" s="22"/>
      <c r="BP41" s="22"/>
      <c r="BQ41" s="22"/>
      <c r="BR41" s="22"/>
      <c r="BS41" s="22"/>
      <c r="BT41" s="22"/>
      <c r="BU41" s="22">
        <f t="shared" si="31"/>
        <v>0</v>
      </c>
      <c r="BW41" s="22"/>
      <c r="BX41" s="22"/>
      <c r="BY41" s="22"/>
      <c r="BZ41" s="22"/>
      <c r="CA41" s="22"/>
      <c r="CB41" s="22"/>
      <c r="CC41" s="22"/>
      <c r="CD41" s="22"/>
      <c r="CE41" s="22"/>
      <c r="CF41" s="22"/>
      <c r="CG41" s="22"/>
      <c r="CH41" s="22"/>
      <c r="CI41" s="22">
        <f t="shared" si="32"/>
        <v>0</v>
      </c>
      <c r="CK41" s="22"/>
      <c r="CL41" s="22"/>
      <c r="CM41" s="22"/>
      <c r="CN41" s="22"/>
      <c r="CO41" s="22"/>
      <c r="CP41" s="22"/>
      <c r="CQ41" s="22"/>
      <c r="CR41" s="22"/>
      <c r="CS41" s="22"/>
      <c r="CT41" s="22"/>
      <c r="CU41" s="22"/>
      <c r="CV41" s="22"/>
      <c r="CW41" s="22">
        <f t="shared" si="33"/>
        <v>0</v>
      </c>
      <c r="CY41" s="22"/>
      <c r="CZ41" s="22"/>
      <c r="DA41" s="22"/>
      <c r="DB41" s="22"/>
      <c r="DC41" s="22"/>
      <c r="DD41" s="22"/>
      <c r="DE41" s="22"/>
      <c r="DF41" s="22"/>
      <c r="DG41" s="22"/>
      <c r="DH41" s="22"/>
      <c r="DI41" s="22"/>
      <c r="DJ41" s="22"/>
      <c r="DK41" s="22">
        <f t="shared" si="34"/>
        <v>0</v>
      </c>
      <c r="DM41" s="22"/>
      <c r="DN41" s="22"/>
      <c r="DO41" s="22"/>
      <c r="DP41" s="22"/>
      <c r="DQ41" s="22"/>
      <c r="DR41" s="22"/>
      <c r="DS41" s="22"/>
      <c r="DT41" s="22"/>
      <c r="DU41" s="22"/>
      <c r="DV41" s="22"/>
      <c r="DW41" s="22"/>
      <c r="DX41" s="22"/>
      <c r="DY41" s="22">
        <f t="shared" si="35"/>
        <v>0</v>
      </c>
    </row>
    <row r="42" spans="3:129" x14ac:dyDescent="0.3">
      <c r="C42" s="10" t="s">
        <v>8</v>
      </c>
      <c r="E42" s="24" cm="1">
        <f t="array" aca="1" ref="E42" ca="1">SUM(INDIRECT(ADDRESS(savings_min_row,COLUMN())&amp;":"&amp;ADDRESS(savings_max_row,COLUMN())))</f>
        <v>2500</v>
      </c>
      <c r="F42" s="24" cm="1">
        <f t="array" aca="1" ref="F42" ca="1">SUM(INDIRECT(ADDRESS(savings_min_row,COLUMN())&amp;":"&amp;ADDRESS(savings_max_row,COLUMN())))</f>
        <v>2500</v>
      </c>
      <c r="G42" s="24" cm="1">
        <f t="array" aca="1" ref="G42" ca="1">SUM(INDIRECT(ADDRESS(savings_min_row,COLUMN())&amp;":"&amp;ADDRESS(savings_max_row,COLUMN())))</f>
        <v>2700</v>
      </c>
      <c r="H42" s="24" cm="1">
        <f t="array" aca="1" ref="H42" ca="1">SUM(INDIRECT(ADDRESS(savings_min_row,COLUMN())&amp;":"&amp;ADDRESS(savings_max_row,COLUMN())))</f>
        <v>2700</v>
      </c>
      <c r="I42" s="24" cm="1">
        <f t="array" aca="1" ref="I42" ca="1">SUM(INDIRECT(ADDRESS(savings_min_row,COLUMN())&amp;":"&amp;ADDRESS(savings_max_row,COLUMN())))</f>
        <v>2700</v>
      </c>
      <c r="J42" s="24" cm="1">
        <f t="array" aca="1" ref="J42" ca="1">SUM(INDIRECT(ADDRESS(savings_min_row,COLUMN())&amp;":"&amp;ADDRESS(savings_max_row,COLUMN())))</f>
        <v>2700</v>
      </c>
      <c r="K42" s="24" cm="1">
        <f t="array" aca="1" ref="K42" ca="1">SUM(INDIRECT(ADDRESS(savings_min_row,COLUMN())&amp;":"&amp;ADDRESS(savings_max_row,COLUMN())))</f>
        <v>2200</v>
      </c>
      <c r="L42" s="24" cm="1">
        <f t="array" aca="1" ref="L42" ca="1">SUM(INDIRECT(ADDRESS(savings_min_row,COLUMN())&amp;":"&amp;ADDRESS(savings_max_row,COLUMN())))</f>
        <v>2700</v>
      </c>
      <c r="M42" s="24" cm="1">
        <f t="array" aca="1" ref="M42" ca="1">SUM(INDIRECT(ADDRESS(savings_min_row,COLUMN())&amp;":"&amp;ADDRESS(savings_max_row,COLUMN())))</f>
        <v>2700</v>
      </c>
      <c r="N42" s="24" cm="1">
        <f t="array" aca="1" ref="N42" ca="1">SUM(INDIRECT(ADDRESS(savings_min_row,COLUMN())&amp;":"&amp;ADDRESS(savings_max_row,COLUMN())))</f>
        <v>2700</v>
      </c>
      <c r="O42" s="24" cm="1">
        <f t="array" aca="1" ref="O42" ca="1">SUM(INDIRECT(ADDRESS(savings_min_row,COLUMN())&amp;":"&amp;ADDRESS(savings_max_row,COLUMN())))</f>
        <v>2700</v>
      </c>
      <c r="P42" s="24" cm="1">
        <f t="array" aca="1" ref="P42" ca="1">SUM(INDIRECT(ADDRESS(savings_min_row,COLUMN())&amp;":"&amp;ADDRESS(savings_max_row,COLUMN())))</f>
        <v>2700</v>
      </c>
      <c r="Q42" s="24" cm="1">
        <f t="array" aca="1" ref="Q42" ca="1">SUM(INDIRECT(ADDRESS(savings_min_row,COLUMN())&amp;":"&amp;ADDRESS(savings_max_row,COLUMN())))</f>
        <v>31500</v>
      </c>
      <c r="S42" s="24" cm="1">
        <f t="array" aca="1" ref="S42" ca="1">SUM(INDIRECT(ADDRESS(savings_min_row,COLUMN())&amp;":"&amp;ADDRESS(savings_max_row,COLUMN())))</f>
        <v>0</v>
      </c>
      <c r="T42" s="24" cm="1">
        <f t="array" aca="1" ref="T42" ca="1">SUM(INDIRECT(ADDRESS(savings_min_row,COLUMN())&amp;":"&amp;ADDRESS(savings_max_row,COLUMN())))</f>
        <v>0</v>
      </c>
      <c r="U42" s="24" cm="1">
        <f t="array" aca="1" ref="U42" ca="1">SUM(INDIRECT(ADDRESS(savings_min_row,COLUMN())&amp;":"&amp;ADDRESS(savings_max_row,COLUMN())))</f>
        <v>0</v>
      </c>
      <c r="V42" s="24" cm="1">
        <f t="array" aca="1" ref="V42" ca="1">SUM(INDIRECT(ADDRESS(savings_min_row,COLUMN())&amp;":"&amp;ADDRESS(savings_max_row,COLUMN())))</f>
        <v>0</v>
      </c>
      <c r="W42" s="24" cm="1">
        <f t="array" aca="1" ref="W42" ca="1">SUM(INDIRECT(ADDRESS(savings_min_row,COLUMN())&amp;":"&amp;ADDRESS(savings_max_row,COLUMN())))</f>
        <v>0</v>
      </c>
      <c r="X42" s="24" cm="1">
        <f t="array" aca="1" ref="X42" ca="1">SUM(INDIRECT(ADDRESS(savings_min_row,COLUMN())&amp;":"&amp;ADDRESS(savings_max_row,COLUMN())))</f>
        <v>0</v>
      </c>
      <c r="Y42" s="24" cm="1">
        <f t="array" aca="1" ref="Y42" ca="1">SUM(INDIRECT(ADDRESS(savings_min_row,COLUMN())&amp;":"&amp;ADDRESS(savings_max_row,COLUMN())))</f>
        <v>0</v>
      </c>
      <c r="Z42" s="24" cm="1">
        <f t="array" aca="1" ref="Z42" ca="1">SUM(INDIRECT(ADDRESS(savings_min_row,COLUMN())&amp;":"&amp;ADDRESS(savings_max_row,COLUMN())))</f>
        <v>0</v>
      </c>
      <c r="AA42" s="24" cm="1">
        <f t="array" aca="1" ref="AA42" ca="1">SUM(INDIRECT(ADDRESS(savings_min_row,COLUMN())&amp;":"&amp;ADDRESS(savings_max_row,COLUMN())))</f>
        <v>0</v>
      </c>
      <c r="AB42" s="24" cm="1">
        <f t="array" aca="1" ref="AB42" ca="1">SUM(INDIRECT(ADDRESS(savings_min_row,COLUMN())&amp;":"&amp;ADDRESS(savings_max_row,COLUMN())))</f>
        <v>0</v>
      </c>
      <c r="AC42" s="24" cm="1">
        <f t="array" aca="1" ref="AC42" ca="1">SUM(INDIRECT(ADDRESS(savings_min_row,COLUMN())&amp;":"&amp;ADDRESS(savings_max_row,COLUMN())))</f>
        <v>0</v>
      </c>
      <c r="AD42" s="24" cm="1">
        <f t="array" aca="1" ref="AD42" ca="1">SUM(INDIRECT(ADDRESS(savings_min_row,COLUMN())&amp;":"&amp;ADDRESS(savings_max_row,COLUMN())))</f>
        <v>0</v>
      </c>
      <c r="AE42" s="24" cm="1">
        <f t="array" aca="1" ref="AE42" ca="1">SUM(INDIRECT(ADDRESS(savings_min_row,COLUMN())&amp;":"&amp;ADDRESS(savings_max_row,COLUMN())))</f>
        <v>0</v>
      </c>
      <c r="AG42" s="24" cm="1">
        <f t="array" aca="1" ref="AG42" ca="1">SUM(INDIRECT(ADDRESS(savings_min_row,COLUMN())&amp;":"&amp;ADDRESS(savings_max_row,COLUMN())))</f>
        <v>0</v>
      </c>
      <c r="AH42" s="24" cm="1">
        <f t="array" aca="1" ref="AH42" ca="1">SUM(INDIRECT(ADDRESS(savings_min_row,COLUMN())&amp;":"&amp;ADDRESS(savings_max_row,COLUMN())))</f>
        <v>0</v>
      </c>
      <c r="AI42" s="24" cm="1">
        <f t="array" aca="1" ref="AI42" ca="1">SUM(INDIRECT(ADDRESS(savings_min_row,COLUMN())&amp;":"&amp;ADDRESS(savings_max_row,COLUMN())))</f>
        <v>0</v>
      </c>
      <c r="AJ42" s="24" cm="1">
        <f t="array" aca="1" ref="AJ42" ca="1">SUM(INDIRECT(ADDRESS(savings_min_row,COLUMN())&amp;":"&amp;ADDRESS(savings_max_row,COLUMN())))</f>
        <v>0</v>
      </c>
      <c r="AK42" s="24" cm="1">
        <f t="array" aca="1" ref="AK42" ca="1">SUM(INDIRECT(ADDRESS(savings_min_row,COLUMN())&amp;":"&amp;ADDRESS(savings_max_row,COLUMN())))</f>
        <v>0</v>
      </c>
      <c r="AL42" s="24" cm="1">
        <f t="array" aca="1" ref="AL42" ca="1">SUM(INDIRECT(ADDRESS(savings_min_row,COLUMN())&amp;":"&amp;ADDRESS(savings_max_row,COLUMN())))</f>
        <v>0</v>
      </c>
      <c r="AM42" s="24" cm="1">
        <f t="array" aca="1" ref="AM42" ca="1">SUM(INDIRECT(ADDRESS(savings_min_row,COLUMN())&amp;":"&amp;ADDRESS(savings_max_row,COLUMN())))</f>
        <v>0</v>
      </c>
      <c r="AN42" s="24" cm="1">
        <f t="array" aca="1" ref="AN42" ca="1">SUM(INDIRECT(ADDRESS(savings_min_row,COLUMN())&amp;":"&amp;ADDRESS(savings_max_row,COLUMN())))</f>
        <v>0</v>
      </c>
      <c r="AO42" s="24" cm="1">
        <f t="array" aca="1" ref="AO42" ca="1">SUM(INDIRECT(ADDRESS(savings_min_row,COLUMN())&amp;":"&amp;ADDRESS(savings_max_row,COLUMN())))</f>
        <v>0</v>
      </c>
      <c r="AP42" s="24" cm="1">
        <f t="array" aca="1" ref="AP42" ca="1">SUM(INDIRECT(ADDRESS(savings_min_row,COLUMN())&amp;":"&amp;ADDRESS(savings_max_row,COLUMN())))</f>
        <v>0</v>
      </c>
      <c r="AQ42" s="24" cm="1">
        <f t="array" aca="1" ref="AQ42" ca="1">SUM(INDIRECT(ADDRESS(savings_min_row,COLUMN())&amp;":"&amp;ADDRESS(savings_max_row,COLUMN())))</f>
        <v>0</v>
      </c>
      <c r="AR42" s="24" cm="1">
        <f t="array" aca="1" ref="AR42" ca="1">SUM(INDIRECT(ADDRESS(savings_min_row,COLUMN())&amp;":"&amp;ADDRESS(savings_max_row,COLUMN())))</f>
        <v>0</v>
      </c>
      <c r="AS42" s="24" cm="1">
        <f t="array" aca="1" ref="AS42" ca="1">SUM(INDIRECT(ADDRESS(savings_min_row,COLUMN())&amp;":"&amp;ADDRESS(savings_max_row,COLUMN())))</f>
        <v>0</v>
      </c>
      <c r="AU42" s="24" cm="1">
        <f t="array" aca="1" ref="AU42" ca="1">SUM(INDIRECT(ADDRESS(savings_min_row,COLUMN())&amp;":"&amp;ADDRESS(savings_max_row,COLUMN())))</f>
        <v>0</v>
      </c>
      <c r="AV42" s="24" cm="1">
        <f t="array" aca="1" ref="AV42" ca="1">SUM(INDIRECT(ADDRESS(savings_min_row,COLUMN())&amp;":"&amp;ADDRESS(savings_max_row,COLUMN())))</f>
        <v>0</v>
      </c>
      <c r="AW42" s="24" cm="1">
        <f t="array" aca="1" ref="AW42" ca="1">SUM(INDIRECT(ADDRESS(savings_min_row,COLUMN())&amp;":"&amp;ADDRESS(savings_max_row,COLUMN())))</f>
        <v>0</v>
      </c>
      <c r="AX42" s="24" cm="1">
        <f t="array" aca="1" ref="AX42" ca="1">SUM(INDIRECT(ADDRESS(savings_min_row,COLUMN())&amp;":"&amp;ADDRESS(savings_max_row,COLUMN())))</f>
        <v>0</v>
      </c>
      <c r="AY42" s="24" cm="1">
        <f t="array" aca="1" ref="AY42" ca="1">SUM(INDIRECT(ADDRESS(savings_min_row,COLUMN())&amp;":"&amp;ADDRESS(savings_max_row,COLUMN())))</f>
        <v>0</v>
      </c>
      <c r="AZ42" s="24" cm="1">
        <f t="array" aca="1" ref="AZ42" ca="1">SUM(INDIRECT(ADDRESS(savings_min_row,COLUMN())&amp;":"&amp;ADDRESS(savings_max_row,COLUMN())))</f>
        <v>0</v>
      </c>
      <c r="BA42" s="24" cm="1">
        <f t="array" aca="1" ref="BA42" ca="1">SUM(INDIRECT(ADDRESS(savings_min_row,COLUMN())&amp;":"&amp;ADDRESS(savings_max_row,COLUMN())))</f>
        <v>0</v>
      </c>
      <c r="BB42" s="24" cm="1">
        <f t="array" aca="1" ref="BB42" ca="1">SUM(INDIRECT(ADDRESS(savings_min_row,COLUMN())&amp;":"&amp;ADDRESS(savings_max_row,COLUMN())))</f>
        <v>0</v>
      </c>
      <c r="BC42" s="24" cm="1">
        <f t="array" aca="1" ref="BC42" ca="1">SUM(INDIRECT(ADDRESS(savings_min_row,COLUMN())&amp;":"&amp;ADDRESS(savings_max_row,COLUMN())))</f>
        <v>0</v>
      </c>
      <c r="BD42" s="24" cm="1">
        <f t="array" aca="1" ref="BD42" ca="1">SUM(INDIRECT(ADDRESS(savings_min_row,COLUMN())&amp;":"&amp;ADDRESS(savings_max_row,COLUMN())))</f>
        <v>0</v>
      </c>
      <c r="BE42" s="24" cm="1">
        <f t="array" aca="1" ref="BE42" ca="1">SUM(INDIRECT(ADDRESS(savings_min_row,COLUMN())&amp;":"&amp;ADDRESS(savings_max_row,COLUMN())))</f>
        <v>0</v>
      </c>
      <c r="BF42" s="24" cm="1">
        <f t="array" aca="1" ref="BF42" ca="1">SUM(INDIRECT(ADDRESS(savings_min_row,COLUMN())&amp;":"&amp;ADDRESS(savings_max_row,COLUMN())))</f>
        <v>0</v>
      </c>
      <c r="BG42" s="24" cm="1">
        <f t="array" aca="1" ref="BG42" ca="1">SUM(INDIRECT(ADDRESS(savings_min_row,COLUMN())&amp;":"&amp;ADDRESS(savings_max_row,COLUMN())))</f>
        <v>0</v>
      </c>
      <c r="BI42" s="24" cm="1">
        <f t="array" aca="1" ref="BI42" ca="1">SUM(INDIRECT(ADDRESS(savings_min_row,COLUMN())&amp;":"&amp;ADDRESS(savings_max_row,COLUMN())))</f>
        <v>0</v>
      </c>
      <c r="BJ42" s="24" cm="1">
        <f t="array" aca="1" ref="BJ42" ca="1">SUM(INDIRECT(ADDRESS(savings_min_row,COLUMN())&amp;":"&amp;ADDRESS(savings_max_row,COLUMN())))</f>
        <v>0</v>
      </c>
      <c r="BK42" s="24" cm="1">
        <f t="array" aca="1" ref="BK42" ca="1">SUM(INDIRECT(ADDRESS(savings_min_row,COLUMN())&amp;":"&amp;ADDRESS(savings_max_row,COLUMN())))</f>
        <v>0</v>
      </c>
      <c r="BL42" s="24" cm="1">
        <f t="array" aca="1" ref="BL42" ca="1">SUM(INDIRECT(ADDRESS(savings_min_row,COLUMN())&amp;":"&amp;ADDRESS(savings_max_row,COLUMN())))</f>
        <v>0</v>
      </c>
      <c r="BM42" s="24" cm="1">
        <f t="array" aca="1" ref="BM42" ca="1">SUM(INDIRECT(ADDRESS(savings_min_row,COLUMN())&amp;":"&amp;ADDRESS(savings_max_row,COLUMN())))</f>
        <v>0</v>
      </c>
      <c r="BN42" s="24" cm="1">
        <f t="array" aca="1" ref="BN42" ca="1">SUM(INDIRECT(ADDRESS(savings_min_row,COLUMN())&amp;":"&amp;ADDRESS(savings_max_row,COLUMN())))</f>
        <v>0</v>
      </c>
      <c r="BO42" s="24" cm="1">
        <f t="array" aca="1" ref="BO42" ca="1">SUM(INDIRECT(ADDRESS(savings_min_row,COLUMN())&amp;":"&amp;ADDRESS(savings_max_row,COLUMN())))</f>
        <v>0</v>
      </c>
      <c r="BP42" s="24" cm="1">
        <f t="array" aca="1" ref="BP42" ca="1">SUM(INDIRECT(ADDRESS(savings_min_row,COLUMN())&amp;":"&amp;ADDRESS(savings_max_row,COLUMN())))</f>
        <v>0</v>
      </c>
      <c r="BQ42" s="24" cm="1">
        <f t="array" aca="1" ref="BQ42" ca="1">SUM(INDIRECT(ADDRESS(savings_min_row,COLUMN())&amp;":"&amp;ADDRESS(savings_max_row,COLUMN())))</f>
        <v>0</v>
      </c>
      <c r="BR42" s="24" cm="1">
        <f t="array" aca="1" ref="BR42" ca="1">SUM(INDIRECT(ADDRESS(savings_min_row,COLUMN())&amp;":"&amp;ADDRESS(savings_max_row,COLUMN())))</f>
        <v>0</v>
      </c>
      <c r="BS42" s="24" cm="1">
        <f t="array" aca="1" ref="BS42" ca="1">SUM(INDIRECT(ADDRESS(savings_min_row,COLUMN())&amp;":"&amp;ADDRESS(savings_max_row,COLUMN())))</f>
        <v>0</v>
      </c>
      <c r="BT42" s="24" cm="1">
        <f t="array" aca="1" ref="BT42" ca="1">SUM(INDIRECT(ADDRESS(savings_min_row,COLUMN())&amp;":"&amp;ADDRESS(savings_max_row,COLUMN())))</f>
        <v>0</v>
      </c>
      <c r="BU42" s="24" cm="1">
        <f t="array" aca="1" ref="BU42" ca="1">SUM(INDIRECT(ADDRESS(savings_min_row,COLUMN())&amp;":"&amp;ADDRESS(savings_max_row,COLUMN())))</f>
        <v>0</v>
      </c>
      <c r="BW42" s="24" cm="1">
        <f t="array" aca="1" ref="BW42" ca="1">SUM(INDIRECT(ADDRESS(savings_min_row,COLUMN())&amp;":"&amp;ADDRESS(savings_max_row,COLUMN())))</f>
        <v>0</v>
      </c>
      <c r="BX42" s="24" cm="1">
        <f t="array" aca="1" ref="BX42" ca="1">SUM(INDIRECT(ADDRESS(savings_min_row,COLUMN())&amp;":"&amp;ADDRESS(savings_max_row,COLUMN())))</f>
        <v>0</v>
      </c>
      <c r="BY42" s="24" cm="1">
        <f t="array" aca="1" ref="BY42" ca="1">SUM(INDIRECT(ADDRESS(savings_min_row,COLUMN())&amp;":"&amp;ADDRESS(savings_max_row,COLUMN())))</f>
        <v>0</v>
      </c>
      <c r="BZ42" s="24" cm="1">
        <f t="array" aca="1" ref="BZ42" ca="1">SUM(INDIRECT(ADDRESS(savings_min_row,COLUMN())&amp;":"&amp;ADDRESS(savings_max_row,COLUMN())))</f>
        <v>0</v>
      </c>
      <c r="CA42" s="24" cm="1">
        <f t="array" aca="1" ref="CA42" ca="1">SUM(INDIRECT(ADDRESS(savings_min_row,COLUMN())&amp;":"&amp;ADDRESS(savings_max_row,COLUMN())))</f>
        <v>0</v>
      </c>
      <c r="CB42" s="24" cm="1">
        <f t="array" aca="1" ref="CB42" ca="1">SUM(INDIRECT(ADDRESS(savings_min_row,COLUMN())&amp;":"&amp;ADDRESS(savings_max_row,COLUMN())))</f>
        <v>0</v>
      </c>
      <c r="CC42" s="24" cm="1">
        <f t="array" aca="1" ref="CC42" ca="1">SUM(INDIRECT(ADDRESS(savings_min_row,COLUMN())&amp;":"&amp;ADDRESS(savings_max_row,COLUMN())))</f>
        <v>0</v>
      </c>
      <c r="CD42" s="24" cm="1">
        <f t="array" aca="1" ref="CD42" ca="1">SUM(INDIRECT(ADDRESS(savings_min_row,COLUMN())&amp;":"&amp;ADDRESS(savings_max_row,COLUMN())))</f>
        <v>0</v>
      </c>
      <c r="CE42" s="24" cm="1">
        <f t="array" aca="1" ref="CE42" ca="1">SUM(INDIRECT(ADDRESS(savings_min_row,COLUMN())&amp;":"&amp;ADDRESS(savings_max_row,COLUMN())))</f>
        <v>0</v>
      </c>
      <c r="CF42" s="24" cm="1">
        <f t="array" aca="1" ref="CF42" ca="1">SUM(INDIRECT(ADDRESS(savings_min_row,COLUMN())&amp;":"&amp;ADDRESS(savings_max_row,COLUMN())))</f>
        <v>0</v>
      </c>
      <c r="CG42" s="24" cm="1">
        <f t="array" aca="1" ref="CG42" ca="1">SUM(INDIRECT(ADDRESS(savings_min_row,COLUMN())&amp;":"&amp;ADDRESS(savings_max_row,COLUMN())))</f>
        <v>0</v>
      </c>
      <c r="CH42" s="24" cm="1">
        <f t="array" aca="1" ref="CH42" ca="1">SUM(INDIRECT(ADDRESS(savings_min_row,COLUMN())&amp;":"&amp;ADDRESS(savings_max_row,COLUMN())))</f>
        <v>0</v>
      </c>
      <c r="CI42" s="24" cm="1">
        <f t="array" aca="1" ref="CI42" ca="1">SUM(INDIRECT(ADDRESS(savings_min_row,COLUMN())&amp;":"&amp;ADDRESS(savings_max_row,COLUMN())))</f>
        <v>0</v>
      </c>
      <c r="CK42" s="24" cm="1">
        <f t="array" aca="1" ref="CK42" ca="1">SUM(INDIRECT(ADDRESS(savings_min_row,COLUMN())&amp;":"&amp;ADDRESS(savings_max_row,COLUMN())))</f>
        <v>0</v>
      </c>
      <c r="CL42" s="24" cm="1">
        <f t="array" aca="1" ref="CL42" ca="1">SUM(INDIRECT(ADDRESS(savings_min_row,COLUMN())&amp;":"&amp;ADDRESS(savings_max_row,COLUMN())))</f>
        <v>0</v>
      </c>
      <c r="CM42" s="24" cm="1">
        <f t="array" aca="1" ref="CM42" ca="1">SUM(INDIRECT(ADDRESS(savings_min_row,COLUMN())&amp;":"&amp;ADDRESS(savings_max_row,COLUMN())))</f>
        <v>0</v>
      </c>
      <c r="CN42" s="24" cm="1">
        <f t="array" aca="1" ref="CN42" ca="1">SUM(INDIRECT(ADDRESS(savings_min_row,COLUMN())&amp;":"&amp;ADDRESS(savings_max_row,COLUMN())))</f>
        <v>0</v>
      </c>
      <c r="CO42" s="24" cm="1">
        <f t="array" aca="1" ref="CO42" ca="1">SUM(INDIRECT(ADDRESS(savings_min_row,COLUMN())&amp;":"&amp;ADDRESS(savings_max_row,COLUMN())))</f>
        <v>0</v>
      </c>
      <c r="CP42" s="24" cm="1">
        <f t="array" aca="1" ref="CP42" ca="1">SUM(INDIRECT(ADDRESS(savings_min_row,COLUMN())&amp;":"&amp;ADDRESS(savings_max_row,COLUMN())))</f>
        <v>0</v>
      </c>
      <c r="CQ42" s="24" cm="1">
        <f t="array" aca="1" ref="CQ42" ca="1">SUM(INDIRECT(ADDRESS(savings_min_row,COLUMN())&amp;":"&amp;ADDRESS(savings_max_row,COLUMN())))</f>
        <v>0</v>
      </c>
      <c r="CR42" s="24" cm="1">
        <f t="array" aca="1" ref="CR42" ca="1">SUM(INDIRECT(ADDRESS(savings_min_row,COLUMN())&amp;":"&amp;ADDRESS(savings_max_row,COLUMN())))</f>
        <v>0</v>
      </c>
      <c r="CS42" s="24" cm="1">
        <f t="array" aca="1" ref="CS42" ca="1">SUM(INDIRECT(ADDRESS(savings_min_row,COLUMN())&amp;":"&amp;ADDRESS(savings_max_row,COLUMN())))</f>
        <v>0</v>
      </c>
      <c r="CT42" s="24" cm="1">
        <f t="array" aca="1" ref="CT42" ca="1">SUM(INDIRECT(ADDRESS(savings_min_row,COLUMN())&amp;":"&amp;ADDRESS(savings_max_row,COLUMN())))</f>
        <v>0</v>
      </c>
      <c r="CU42" s="24" cm="1">
        <f t="array" aca="1" ref="CU42" ca="1">SUM(INDIRECT(ADDRESS(savings_min_row,COLUMN())&amp;":"&amp;ADDRESS(savings_max_row,COLUMN())))</f>
        <v>0</v>
      </c>
      <c r="CV42" s="24" cm="1">
        <f t="array" aca="1" ref="CV42" ca="1">SUM(INDIRECT(ADDRESS(savings_min_row,COLUMN())&amp;":"&amp;ADDRESS(savings_max_row,COLUMN())))</f>
        <v>0</v>
      </c>
      <c r="CW42" s="24" cm="1">
        <f t="array" aca="1" ref="CW42" ca="1">SUM(INDIRECT(ADDRESS(savings_min_row,COLUMN())&amp;":"&amp;ADDRESS(savings_max_row,COLUMN())))</f>
        <v>0</v>
      </c>
      <c r="CY42" s="24" cm="1">
        <f t="array" aca="1" ref="CY42" ca="1">SUM(INDIRECT(ADDRESS(savings_min_row,COLUMN())&amp;":"&amp;ADDRESS(savings_max_row,COLUMN())))</f>
        <v>0</v>
      </c>
      <c r="CZ42" s="24" cm="1">
        <f t="array" aca="1" ref="CZ42" ca="1">SUM(INDIRECT(ADDRESS(savings_min_row,COLUMN())&amp;":"&amp;ADDRESS(savings_max_row,COLUMN())))</f>
        <v>0</v>
      </c>
      <c r="DA42" s="24" cm="1">
        <f t="array" aca="1" ref="DA42" ca="1">SUM(INDIRECT(ADDRESS(savings_min_row,COLUMN())&amp;":"&amp;ADDRESS(savings_max_row,COLUMN())))</f>
        <v>0</v>
      </c>
      <c r="DB42" s="24" cm="1">
        <f t="array" aca="1" ref="DB42" ca="1">SUM(INDIRECT(ADDRESS(savings_min_row,COLUMN())&amp;":"&amp;ADDRESS(savings_max_row,COLUMN())))</f>
        <v>0</v>
      </c>
      <c r="DC42" s="24" cm="1">
        <f t="array" aca="1" ref="DC42" ca="1">SUM(INDIRECT(ADDRESS(savings_min_row,COLUMN())&amp;":"&amp;ADDRESS(savings_max_row,COLUMN())))</f>
        <v>0</v>
      </c>
      <c r="DD42" s="24" cm="1">
        <f t="array" aca="1" ref="DD42" ca="1">SUM(INDIRECT(ADDRESS(savings_min_row,COLUMN())&amp;":"&amp;ADDRESS(savings_max_row,COLUMN())))</f>
        <v>0</v>
      </c>
      <c r="DE42" s="24" cm="1">
        <f t="array" aca="1" ref="DE42" ca="1">SUM(INDIRECT(ADDRESS(savings_min_row,COLUMN())&amp;":"&amp;ADDRESS(savings_max_row,COLUMN())))</f>
        <v>0</v>
      </c>
      <c r="DF42" s="24" cm="1">
        <f t="array" aca="1" ref="DF42" ca="1">SUM(INDIRECT(ADDRESS(savings_min_row,COLUMN())&amp;":"&amp;ADDRESS(savings_max_row,COLUMN())))</f>
        <v>0</v>
      </c>
      <c r="DG42" s="24" cm="1">
        <f t="array" aca="1" ref="DG42" ca="1">SUM(INDIRECT(ADDRESS(savings_min_row,COLUMN())&amp;":"&amp;ADDRESS(savings_max_row,COLUMN())))</f>
        <v>0</v>
      </c>
      <c r="DH42" s="24" cm="1">
        <f t="array" aca="1" ref="DH42" ca="1">SUM(INDIRECT(ADDRESS(savings_min_row,COLUMN())&amp;":"&amp;ADDRESS(savings_max_row,COLUMN())))</f>
        <v>0</v>
      </c>
      <c r="DI42" s="24" cm="1">
        <f t="array" aca="1" ref="DI42" ca="1">SUM(INDIRECT(ADDRESS(savings_min_row,COLUMN())&amp;":"&amp;ADDRESS(savings_max_row,COLUMN())))</f>
        <v>0</v>
      </c>
      <c r="DJ42" s="24" cm="1">
        <f t="array" aca="1" ref="DJ42" ca="1">SUM(INDIRECT(ADDRESS(savings_min_row,COLUMN())&amp;":"&amp;ADDRESS(savings_max_row,COLUMN())))</f>
        <v>0</v>
      </c>
      <c r="DK42" s="24" cm="1">
        <f t="array" aca="1" ref="DK42" ca="1">SUM(INDIRECT(ADDRESS(savings_min_row,COLUMN())&amp;":"&amp;ADDRESS(savings_max_row,COLUMN())))</f>
        <v>0</v>
      </c>
      <c r="DM42" s="24" cm="1">
        <f t="array" aca="1" ref="DM42" ca="1">SUM(INDIRECT(ADDRESS(savings_min_row,COLUMN())&amp;":"&amp;ADDRESS(savings_max_row,COLUMN())))</f>
        <v>0</v>
      </c>
      <c r="DN42" s="24" cm="1">
        <f t="array" aca="1" ref="DN42" ca="1">SUM(INDIRECT(ADDRESS(savings_min_row,COLUMN())&amp;":"&amp;ADDRESS(savings_max_row,COLUMN())))</f>
        <v>0</v>
      </c>
      <c r="DO42" s="24" cm="1">
        <f t="array" aca="1" ref="DO42" ca="1">SUM(INDIRECT(ADDRESS(savings_min_row,COLUMN())&amp;":"&amp;ADDRESS(savings_max_row,COLUMN())))</f>
        <v>0</v>
      </c>
      <c r="DP42" s="24" cm="1">
        <f t="array" aca="1" ref="DP42" ca="1">SUM(INDIRECT(ADDRESS(savings_min_row,COLUMN())&amp;":"&amp;ADDRESS(savings_max_row,COLUMN())))</f>
        <v>0</v>
      </c>
      <c r="DQ42" s="24" cm="1">
        <f t="array" aca="1" ref="DQ42" ca="1">SUM(INDIRECT(ADDRESS(savings_min_row,COLUMN())&amp;":"&amp;ADDRESS(savings_max_row,COLUMN())))</f>
        <v>0</v>
      </c>
      <c r="DR42" s="24" cm="1">
        <f t="array" aca="1" ref="DR42" ca="1">SUM(INDIRECT(ADDRESS(savings_min_row,COLUMN())&amp;":"&amp;ADDRESS(savings_max_row,COLUMN())))</f>
        <v>0</v>
      </c>
      <c r="DS42" s="24" cm="1">
        <f t="array" aca="1" ref="DS42" ca="1">SUM(INDIRECT(ADDRESS(savings_min_row,COLUMN())&amp;":"&amp;ADDRESS(savings_max_row,COLUMN())))</f>
        <v>0</v>
      </c>
      <c r="DT42" s="24" cm="1">
        <f t="array" aca="1" ref="DT42" ca="1">SUM(INDIRECT(ADDRESS(savings_min_row,COLUMN())&amp;":"&amp;ADDRESS(savings_max_row,COLUMN())))</f>
        <v>0</v>
      </c>
      <c r="DU42" s="24" cm="1">
        <f t="array" aca="1" ref="DU42" ca="1">SUM(INDIRECT(ADDRESS(savings_min_row,COLUMN())&amp;":"&amp;ADDRESS(savings_max_row,COLUMN())))</f>
        <v>0</v>
      </c>
      <c r="DV42" s="24" cm="1">
        <f t="array" aca="1" ref="DV42" ca="1">SUM(INDIRECT(ADDRESS(savings_min_row,COLUMN())&amp;":"&amp;ADDRESS(savings_max_row,COLUMN())))</f>
        <v>0</v>
      </c>
      <c r="DW42" s="24" cm="1">
        <f t="array" aca="1" ref="DW42" ca="1">SUM(INDIRECT(ADDRESS(savings_min_row,COLUMN())&amp;":"&amp;ADDRESS(savings_max_row,COLUMN())))</f>
        <v>0</v>
      </c>
      <c r="DX42" s="24" cm="1">
        <f t="array" aca="1" ref="DX42" ca="1">SUM(INDIRECT(ADDRESS(savings_min_row,COLUMN())&amp;":"&amp;ADDRESS(savings_max_row,COLUMN())))</f>
        <v>0</v>
      </c>
      <c r="DY42" s="24" cm="1">
        <f t="array" aca="1" ref="DY42" ca="1">SUM(INDIRECT(ADDRESS(savings_min_row,COLUMN())&amp;":"&amp;ADDRESS(savings_max_row,COLUMN())))</f>
        <v>0</v>
      </c>
    </row>
  </sheetData>
  <dataConsolidate/>
  <mergeCells count="10">
    <mergeCell ref="A1:C3"/>
    <mergeCell ref="BW5:CI5"/>
    <mergeCell ref="CK5:CW5"/>
    <mergeCell ref="CY5:DK5"/>
    <mergeCell ref="DM5:DY5"/>
    <mergeCell ref="AG5:AS5"/>
    <mergeCell ref="AU5:BG5"/>
    <mergeCell ref="BI5:BU5"/>
    <mergeCell ref="E5:Q5"/>
    <mergeCell ref="S5:AE5"/>
  </mergeCells>
  <phoneticPr fontId="13" type="noConversion"/>
  <conditionalFormatting sqref="C21:C29 E21:Q29 C10:C13 E10:Q17 S10:AE17 AG10:AS17 AU10:BG17 BI10:BU17">
    <cfRule type="expression" dxfId="72" priority="61">
      <formula>ROW(A10)&lt;=income_max</formula>
    </cfRule>
  </conditionalFormatting>
  <conditionalFormatting sqref="C21:C29 E21:Q29">
    <cfRule type="expression" dxfId="71" priority="60">
      <formula>ROW(C21)&lt;=expenses_max_row</formula>
    </cfRule>
  </conditionalFormatting>
  <conditionalFormatting sqref="C33:C41 E33:Q41">
    <cfRule type="expression" dxfId="70" priority="58">
      <formula>ROW(C33)&lt;=savings_max_row</formula>
    </cfRule>
  </conditionalFormatting>
  <conditionalFormatting sqref="E6:Q7 S6:AE7 AG6:AS7 AU6:BG7 BI6:BU7">
    <cfRule type="expression" dxfId="69" priority="66">
      <formula>E$7&lt;0</formula>
    </cfRule>
    <cfRule type="expression" dxfId="68" priority="65" stopIfTrue="1">
      <formula>AND(E$18=0,E$30=0,E$42=0)</formula>
    </cfRule>
    <cfRule type="expression" dxfId="67" priority="67" stopIfTrue="1">
      <formula>$E$7=0</formula>
    </cfRule>
  </conditionalFormatting>
  <conditionalFormatting sqref="S21:AE29">
    <cfRule type="expression" dxfId="66" priority="52">
      <formula>ROW(Q21)&lt;=income_max</formula>
    </cfRule>
    <cfRule type="expression" dxfId="65" priority="51">
      <formula>ROW(S21)&lt;=expenses_max_row</formula>
    </cfRule>
  </conditionalFormatting>
  <conditionalFormatting sqref="S33:AE41">
    <cfRule type="expression" dxfId="64" priority="50">
      <formula>ROW(S33)&lt;=savings_max_row</formula>
    </cfRule>
  </conditionalFormatting>
  <conditionalFormatting sqref="AG21:AS29">
    <cfRule type="expression" dxfId="63" priority="45">
      <formula>ROW(AG21)&lt;=expenses_max_row</formula>
    </cfRule>
    <cfRule type="expression" dxfId="62" priority="46">
      <formula>ROW(AE21)&lt;=income_max</formula>
    </cfRule>
  </conditionalFormatting>
  <conditionalFormatting sqref="AG33:AS41">
    <cfRule type="expression" dxfId="61" priority="44">
      <formula>ROW(AG33)&lt;=savings_max_row</formula>
    </cfRule>
  </conditionalFormatting>
  <conditionalFormatting sqref="AU21:BG29">
    <cfRule type="expression" dxfId="60" priority="40">
      <formula>ROW(AS21)&lt;=income_max</formula>
    </cfRule>
    <cfRule type="expression" dxfId="59" priority="39">
      <formula>ROW(AU21)&lt;=expenses_max_row</formula>
    </cfRule>
  </conditionalFormatting>
  <conditionalFormatting sqref="AU33:BG41">
    <cfRule type="expression" dxfId="58" priority="38">
      <formula>ROW(AU33)&lt;=savings_max_row</formula>
    </cfRule>
  </conditionalFormatting>
  <conditionalFormatting sqref="BI21:BU29">
    <cfRule type="expression" dxfId="57" priority="34">
      <formula>ROW(BG21)&lt;=income_max</formula>
    </cfRule>
    <cfRule type="expression" dxfId="56" priority="33">
      <formula>ROW(BI21)&lt;=expenses_max_row</formula>
    </cfRule>
  </conditionalFormatting>
  <conditionalFormatting sqref="BI33:BU41">
    <cfRule type="expression" dxfId="55" priority="32">
      <formula>ROW(BI33)&lt;=savings_max_row</formula>
    </cfRule>
  </conditionalFormatting>
  <conditionalFormatting sqref="BW6:CI7">
    <cfRule type="expression" dxfId="54" priority="28" stopIfTrue="1">
      <formula>$E$7=0</formula>
    </cfRule>
    <cfRule type="expression" dxfId="53" priority="27">
      <formula>BW$7&lt;0</formula>
    </cfRule>
    <cfRule type="expression" dxfId="52" priority="26" stopIfTrue="1">
      <formula>AND(BW$18=0,BW$30=0,BW$42=0)</formula>
    </cfRule>
  </conditionalFormatting>
  <conditionalFormatting sqref="BW10:CI17">
    <cfRule type="expression" dxfId="51" priority="25">
      <formula>ROW(BU10)&lt;=income_max</formula>
    </cfRule>
  </conditionalFormatting>
  <conditionalFormatting sqref="BW21:CI29">
    <cfRule type="expression" dxfId="50" priority="23">
      <formula>ROW(BW21)&lt;=expenses_max_row</formula>
    </cfRule>
    <cfRule type="expression" dxfId="49" priority="24">
      <formula>ROW(BU21)&lt;=income_max</formula>
    </cfRule>
  </conditionalFormatting>
  <conditionalFormatting sqref="BW33:CI41">
    <cfRule type="expression" dxfId="48" priority="22">
      <formula>ROW(BW33)&lt;=savings_max_row</formula>
    </cfRule>
  </conditionalFormatting>
  <conditionalFormatting sqref="CK6:CW7">
    <cfRule type="expression" dxfId="47" priority="21" stopIfTrue="1">
      <formula>$E$7=0</formula>
    </cfRule>
    <cfRule type="expression" dxfId="46" priority="20">
      <formula>CK$7&lt;0</formula>
    </cfRule>
    <cfRule type="expression" dxfId="45" priority="19" stopIfTrue="1">
      <formula>AND(CK$18=0,CK$30=0,CK$42=0)</formula>
    </cfRule>
  </conditionalFormatting>
  <conditionalFormatting sqref="CK10:CW17">
    <cfRule type="expression" dxfId="44" priority="18">
      <formula>ROW(CI10)&lt;=income_max</formula>
    </cfRule>
  </conditionalFormatting>
  <conditionalFormatting sqref="CK21:CW29">
    <cfRule type="expression" dxfId="43" priority="17">
      <formula>ROW(CI21)&lt;=income_max</formula>
    </cfRule>
    <cfRule type="expression" dxfId="42" priority="16">
      <formula>ROW(CK21)&lt;=expenses_max_row</formula>
    </cfRule>
  </conditionalFormatting>
  <conditionalFormatting sqref="CK33:CW41">
    <cfRule type="expression" dxfId="41" priority="15">
      <formula>ROW(CK33)&lt;=savings_max_row</formula>
    </cfRule>
  </conditionalFormatting>
  <conditionalFormatting sqref="CY6:DK7">
    <cfRule type="expression" dxfId="40" priority="14" stopIfTrue="1">
      <formula>$E$7=0</formula>
    </cfRule>
    <cfRule type="expression" dxfId="39" priority="13">
      <formula>CY$7&lt;0</formula>
    </cfRule>
    <cfRule type="expression" dxfId="38" priority="12" stopIfTrue="1">
      <formula>AND(CY$18=0,CY$30=0,CY$42=0)</formula>
    </cfRule>
  </conditionalFormatting>
  <conditionalFormatting sqref="CY10:DK17">
    <cfRule type="expression" dxfId="37" priority="11">
      <formula>ROW(CW10)&lt;=income_max</formula>
    </cfRule>
  </conditionalFormatting>
  <conditionalFormatting sqref="CY21:DK29">
    <cfRule type="expression" dxfId="36" priority="10">
      <formula>ROW(CW21)&lt;=income_max</formula>
    </cfRule>
    <cfRule type="expression" dxfId="35" priority="9">
      <formula>ROW(CY21)&lt;=expenses_max_row</formula>
    </cfRule>
  </conditionalFormatting>
  <conditionalFormatting sqref="CY33:DK41">
    <cfRule type="expression" dxfId="34" priority="8">
      <formula>ROW(CY33)&lt;=savings_max_row</formula>
    </cfRule>
  </conditionalFormatting>
  <conditionalFormatting sqref="DM6:DY7">
    <cfRule type="expression" dxfId="33" priority="7" stopIfTrue="1">
      <formula>$E$7=0</formula>
    </cfRule>
    <cfRule type="expression" dxfId="32" priority="6">
      <formula>DM$7&lt;0</formula>
    </cfRule>
    <cfRule type="expression" dxfId="31" priority="5" stopIfTrue="1">
      <formula>AND(DM$18=0,DM$30=0,DM$42=0)</formula>
    </cfRule>
  </conditionalFormatting>
  <conditionalFormatting sqref="DM10:DY17">
    <cfRule type="expression" dxfId="30" priority="4">
      <formula>ROW(DK10)&lt;=income_max</formula>
    </cfRule>
  </conditionalFormatting>
  <conditionalFormatting sqref="DM21:DY29">
    <cfRule type="expression" dxfId="29" priority="3">
      <formula>ROW(DK21)&lt;=income_max</formula>
    </cfRule>
    <cfRule type="expression" dxfId="28" priority="2">
      <formula>ROW(DM21)&lt;=expenses_max_row</formula>
    </cfRule>
  </conditionalFormatting>
  <conditionalFormatting sqref="DM33:DY41">
    <cfRule type="expression" dxfId="27" priority="1">
      <formula>ROW(DM33)&lt;=savings_max_row</formula>
    </cfRule>
  </conditionalFormatting>
  <pageMargins left="0.7" right="0.7" top="0.75" bottom="0.75" header="0.3" footer="0.3"/>
  <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FBDBDB-A4AE-4FBF-9739-384602145051}">
  <dimension ref="A1:CA62"/>
  <sheetViews>
    <sheetView showGridLines="0" topLeftCell="A7" zoomScale="90" zoomScaleNormal="90" workbookViewId="0">
      <selection activeCell="H5" sqref="H5"/>
    </sheetView>
  </sheetViews>
  <sheetFormatPr defaultRowHeight="14.4" x14ac:dyDescent="0.3"/>
  <cols>
    <col min="2" max="2" width="18.33203125" customWidth="1"/>
    <col min="3" max="3" width="20.77734375" customWidth="1"/>
    <col min="4" max="4" width="28.5546875" customWidth="1"/>
    <col min="5" max="5" width="18.44140625" customWidth="1"/>
    <col min="6" max="6" width="21.109375" customWidth="1"/>
    <col min="7" max="7" width="22.21875" customWidth="1"/>
    <col min="8" max="8" width="20.6640625" customWidth="1"/>
  </cols>
  <sheetData>
    <row r="1" spans="1:79" x14ac:dyDescent="0.3">
      <c r="A1" s="109" t="s">
        <v>40</v>
      </c>
      <c r="B1" s="109"/>
      <c r="C1" s="109"/>
      <c r="D1" s="109"/>
      <c r="E1" s="109"/>
      <c r="F1" s="109"/>
      <c r="G1" s="109"/>
      <c r="H1" s="109"/>
      <c r="I1" s="109"/>
      <c r="J1" s="109"/>
      <c r="K1" s="109"/>
      <c r="L1" s="109"/>
      <c r="M1" s="109"/>
      <c r="N1" s="109"/>
      <c r="O1" s="109"/>
      <c r="P1" s="109"/>
      <c r="Q1" s="109"/>
      <c r="R1" s="109"/>
      <c r="S1" s="109"/>
      <c r="T1" s="109"/>
      <c r="U1" s="109"/>
      <c r="V1" s="109"/>
      <c r="W1" s="109"/>
      <c r="X1" s="109"/>
      <c r="Y1" s="109"/>
      <c r="Z1" s="109"/>
      <c r="AA1" s="109"/>
      <c r="AB1" s="109"/>
      <c r="AC1" s="109"/>
      <c r="AD1" s="109"/>
      <c r="AE1" s="109"/>
      <c r="AF1" s="109"/>
      <c r="AG1" s="109"/>
      <c r="AH1" s="109"/>
      <c r="AI1" s="109"/>
      <c r="AJ1" s="109"/>
      <c r="AK1" s="109"/>
      <c r="AL1" s="109"/>
      <c r="AM1" s="109"/>
      <c r="AN1" s="109"/>
      <c r="AO1" s="109"/>
      <c r="AP1" s="109"/>
      <c r="AQ1" s="109"/>
      <c r="AR1" s="109"/>
      <c r="AS1" s="109"/>
      <c r="AT1" s="109"/>
      <c r="AU1" s="109"/>
      <c r="AV1" s="109"/>
      <c r="AW1" s="109"/>
      <c r="AX1" s="109"/>
      <c r="AY1" s="109"/>
      <c r="AZ1" s="109"/>
      <c r="BA1" s="109"/>
      <c r="BB1" s="109"/>
      <c r="BC1" s="109"/>
      <c r="BD1" s="109"/>
      <c r="BE1" s="109"/>
      <c r="BF1" s="109"/>
      <c r="BG1" s="109"/>
      <c r="BH1" s="109"/>
      <c r="BI1" s="109"/>
      <c r="BJ1" s="109"/>
      <c r="BK1" s="109"/>
      <c r="BL1" s="109"/>
      <c r="BM1" s="109"/>
      <c r="BN1" s="109"/>
      <c r="BO1" s="109"/>
      <c r="BP1" s="109"/>
      <c r="BQ1" s="109"/>
      <c r="BR1" s="109"/>
      <c r="BS1" s="109"/>
      <c r="BT1" s="109"/>
      <c r="BU1" s="109"/>
      <c r="BV1" s="109"/>
      <c r="BW1" s="109"/>
      <c r="BX1" s="109"/>
      <c r="BY1" s="109"/>
      <c r="BZ1" s="109"/>
      <c r="CA1" s="109"/>
    </row>
    <row r="2" spans="1:79" x14ac:dyDescent="0.3">
      <c r="A2" s="109"/>
      <c r="B2" s="109"/>
      <c r="C2" s="109"/>
      <c r="D2" s="109"/>
      <c r="E2" s="109"/>
      <c r="F2" s="109"/>
      <c r="G2" s="109"/>
      <c r="H2" s="109"/>
      <c r="I2" s="109"/>
      <c r="J2" s="109"/>
      <c r="K2" s="109"/>
      <c r="L2" s="109"/>
      <c r="M2" s="109"/>
      <c r="N2" s="109"/>
      <c r="O2" s="109"/>
      <c r="P2" s="109"/>
      <c r="Q2" s="109"/>
      <c r="R2" s="109"/>
      <c r="S2" s="109"/>
      <c r="T2" s="109"/>
      <c r="U2" s="109"/>
      <c r="V2" s="109"/>
      <c r="W2" s="109"/>
      <c r="X2" s="109"/>
      <c r="Y2" s="109"/>
      <c r="Z2" s="109"/>
      <c r="AA2" s="109"/>
      <c r="AB2" s="109"/>
      <c r="AC2" s="109"/>
      <c r="AD2" s="109"/>
      <c r="AE2" s="109"/>
      <c r="AF2" s="109"/>
      <c r="AG2" s="109"/>
      <c r="AH2" s="109"/>
      <c r="AI2" s="109"/>
      <c r="AJ2" s="109"/>
      <c r="AK2" s="109"/>
      <c r="AL2" s="109"/>
      <c r="AM2" s="109"/>
      <c r="AN2" s="109"/>
      <c r="AO2" s="109"/>
      <c r="AP2" s="109"/>
      <c r="AQ2" s="109"/>
      <c r="AR2" s="109"/>
      <c r="AS2" s="109"/>
      <c r="AT2" s="109"/>
      <c r="AU2" s="109"/>
      <c r="AV2" s="109"/>
      <c r="AW2" s="109"/>
      <c r="AX2" s="109"/>
      <c r="AY2" s="109"/>
      <c r="AZ2" s="109"/>
      <c r="BA2" s="109"/>
      <c r="BB2" s="109"/>
      <c r="BC2" s="109"/>
      <c r="BD2" s="109"/>
      <c r="BE2" s="109"/>
      <c r="BF2" s="109"/>
      <c r="BG2" s="109"/>
      <c r="BH2" s="109"/>
      <c r="BI2" s="109"/>
      <c r="BJ2" s="109"/>
      <c r="BK2" s="109"/>
      <c r="BL2" s="109"/>
      <c r="BM2" s="109"/>
      <c r="BN2" s="109"/>
      <c r="BO2" s="109"/>
      <c r="BP2" s="109"/>
      <c r="BQ2" s="109"/>
      <c r="BR2" s="109"/>
      <c r="BS2" s="109"/>
      <c r="BT2" s="109"/>
      <c r="BU2" s="109"/>
      <c r="BV2" s="109"/>
      <c r="BW2" s="109"/>
      <c r="BX2" s="109"/>
      <c r="BY2" s="109"/>
      <c r="BZ2" s="109"/>
      <c r="CA2" s="109"/>
    </row>
    <row r="3" spans="1:79" x14ac:dyDescent="0.3">
      <c r="A3" s="109"/>
      <c r="B3" s="109"/>
      <c r="C3" s="109"/>
      <c r="D3" s="109"/>
      <c r="E3" s="109"/>
      <c r="F3" s="109"/>
      <c r="G3" s="109"/>
      <c r="H3" s="109"/>
      <c r="I3" s="109"/>
      <c r="J3" s="109"/>
      <c r="K3" s="109"/>
      <c r="L3" s="109"/>
      <c r="M3" s="109"/>
      <c r="N3" s="109"/>
      <c r="O3" s="109"/>
      <c r="P3" s="109"/>
      <c r="Q3" s="109"/>
      <c r="R3" s="109"/>
      <c r="S3" s="109"/>
      <c r="T3" s="109"/>
      <c r="U3" s="109"/>
      <c r="V3" s="109"/>
      <c r="W3" s="109"/>
      <c r="X3" s="109"/>
      <c r="Y3" s="109"/>
      <c r="Z3" s="109"/>
      <c r="AA3" s="109"/>
      <c r="AB3" s="109"/>
      <c r="AC3" s="109"/>
      <c r="AD3" s="109"/>
      <c r="AE3" s="109"/>
      <c r="AF3" s="109"/>
      <c r="AG3" s="109"/>
      <c r="AH3" s="109"/>
      <c r="AI3" s="109"/>
      <c r="AJ3" s="109"/>
      <c r="AK3" s="109"/>
      <c r="AL3" s="109"/>
      <c r="AM3" s="109"/>
      <c r="AN3" s="109"/>
      <c r="AO3" s="109"/>
      <c r="AP3" s="109"/>
      <c r="AQ3" s="109"/>
      <c r="AR3" s="109"/>
      <c r="AS3" s="109"/>
      <c r="AT3" s="109"/>
      <c r="AU3" s="109"/>
      <c r="AV3" s="109"/>
      <c r="AW3" s="109"/>
      <c r="AX3" s="109"/>
      <c r="AY3" s="109"/>
      <c r="AZ3" s="109"/>
      <c r="BA3" s="109"/>
      <c r="BB3" s="109"/>
      <c r="BC3" s="109"/>
      <c r="BD3" s="109"/>
      <c r="BE3" s="109"/>
      <c r="BF3" s="109"/>
      <c r="BG3" s="109"/>
      <c r="BH3" s="109"/>
      <c r="BI3" s="109"/>
      <c r="BJ3" s="109"/>
      <c r="BK3" s="109"/>
      <c r="BL3" s="109"/>
      <c r="BM3" s="109"/>
      <c r="BN3" s="109"/>
      <c r="BO3" s="109"/>
      <c r="BP3" s="109"/>
      <c r="BQ3" s="109"/>
      <c r="BR3" s="109"/>
      <c r="BS3" s="109"/>
      <c r="BT3" s="109"/>
      <c r="BU3" s="109"/>
      <c r="BV3" s="109"/>
      <c r="BW3" s="109"/>
      <c r="BX3" s="109"/>
      <c r="BY3" s="109"/>
      <c r="BZ3" s="109"/>
      <c r="CA3" s="109"/>
    </row>
    <row r="11" spans="1:79" x14ac:dyDescent="0.3">
      <c r="B11" s="26" t="s">
        <v>41</v>
      </c>
      <c r="C11" s="26" t="s">
        <v>42</v>
      </c>
      <c r="D11" s="26" t="s">
        <v>43</v>
      </c>
      <c r="E11" s="26" t="s">
        <v>44</v>
      </c>
      <c r="F11" s="26" t="s">
        <v>45</v>
      </c>
      <c r="G11" s="28" t="s">
        <v>48</v>
      </c>
      <c r="H11" s="28" t="s">
        <v>49</v>
      </c>
    </row>
    <row r="12" spans="1:79" x14ac:dyDescent="0.3">
      <c r="B12" s="51">
        <v>44197</v>
      </c>
      <c r="C12" s="9" t="s">
        <v>6</v>
      </c>
      <c r="D12" s="9" t="s">
        <v>11</v>
      </c>
      <c r="E12" s="27">
        <v>2000</v>
      </c>
      <c r="F12" s="11"/>
      <c r="G12" s="11" cm="1">
        <f t="array" ref="G12">SUMPRODUCT(Tracking[Amount], --(Tracking[Date]&lt;=Tracking[[#This Row],[Date]]), (Tracking[Type]&lt;&gt;"Income") * (-1) + (Tracking[Type]="Income"))</f>
        <v>2000</v>
      </c>
      <c r="H12" s="51">
        <f>IF(AND(Tracking[[#This Row],[Type]]="Income", shift_late_income_status="Active", DAY(Tracking[[#This Row],[Date]])&gt;=shift_late_income_starting_day), DATE(YEAR(Tracking[[#This Row],[Date]]), MONTH(Tracking[[#This Row],[Date]])+1, 1), Tracking[[#This Row],[Date]])</f>
        <v>44197</v>
      </c>
    </row>
    <row r="13" spans="1:79" x14ac:dyDescent="0.3">
      <c r="B13" s="51">
        <v>44563</v>
      </c>
      <c r="C13" s="9" t="s">
        <v>24</v>
      </c>
      <c r="D13" s="9" t="s">
        <v>36</v>
      </c>
      <c r="E13" s="27">
        <v>200</v>
      </c>
      <c r="F13" s="11" t="s">
        <v>47</v>
      </c>
      <c r="G13" s="11" cm="1">
        <f t="array" ref="G13">SUMPRODUCT(Tracking[Amount], --(Tracking[Date]&lt;=Tracking[[#This Row],[Date]]), (Tracking[Type]&lt;&gt;"Income") * (-1) + (Tracking[Type]="Income"))</f>
        <v>1800</v>
      </c>
      <c r="H13" s="51">
        <f>IF(AND(Tracking[[#This Row],[Type]]="Income", shift_late_income_status="Active", DAY(Tracking[[#This Row],[Date]])&gt;=shift_late_income_starting_day), DATE(YEAR(Tracking[[#This Row],[Date]]), MONTH(Tracking[[#This Row],[Date]])+1, 1), Tracking[[#This Row],[Date]])</f>
        <v>44563</v>
      </c>
    </row>
    <row r="14" spans="1:79" x14ac:dyDescent="0.3">
      <c r="B14" s="51">
        <v>44564</v>
      </c>
      <c r="C14" s="9" t="s">
        <v>6</v>
      </c>
      <c r="D14" s="9" t="s">
        <v>10</v>
      </c>
      <c r="E14" s="27">
        <v>1000</v>
      </c>
      <c r="F14" s="11" t="s">
        <v>46</v>
      </c>
      <c r="G14" s="11" cm="1">
        <f t="array" ref="G14">SUMPRODUCT(Tracking[Amount], --(Tracking[Date]&lt;=Tracking[[#This Row],[Date]]), (Tracking[Type]&lt;&gt;"Income") * (-1) + (Tracking[Type]="Income"))</f>
        <v>2800</v>
      </c>
      <c r="H14" s="51">
        <f>IF(AND(Tracking[[#This Row],[Type]]="Income", shift_late_income_status="Active", DAY(Tracking[[#This Row],[Date]])&gt;=shift_late_income_starting_day), DATE(YEAR(Tracking[[#This Row],[Date]]), MONTH(Tracking[[#This Row],[Date]])+1, 1), Tracking[[#This Row],[Date]])</f>
        <v>44564</v>
      </c>
    </row>
    <row r="15" spans="1:79" x14ac:dyDescent="0.3">
      <c r="B15" s="51">
        <v>44565</v>
      </c>
      <c r="C15" s="9" t="s">
        <v>24</v>
      </c>
      <c r="D15" s="9" t="s">
        <v>26</v>
      </c>
      <c r="E15" s="27">
        <v>600</v>
      </c>
      <c r="F15" s="11"/>
      <c r="G15" s="11" cm="1">
        <f t="array" ref="G15">SUMPRODUCT(Tracking[Amount], --(Tracking[Date]&lt;=Tracking[[#This Row],[Date]]), (Tracking[Type]&lt;&gt;"Income") * (-1) + (Tracking[Type]="Income"))</f>
        <v>2200</v>
      </c>
      <c r="H15" s="51">
        <f>IF(AND(Tracking[[#This Row],[Type]]="Income", shift_late_income_status="Active", DAY(Tracking[[#This Row],[Date]])&gt;=shift_late_income_starting_day), DATE(YEAR(Tracking[[#This Row],[Date]]), MONTH(Tracking[[#This Row],[Date]])+1, 1), Tracking[[#This Row],[Date]])</f>
        <v>44565</v>
      </c>
    </row>
    <row r="16" spans="1:79" x14ac:dyDescent="0.3">
      <c r="B16" s="51">
        <v>44597</v>
      </c>
      <c r="C16" s="9" t="s">
        <v>6</v>
      </c>
      <c r="D16" s="9" t="s">
        <v>10</v>
      </c>
      <c r="E16" s="27">
        <v>300</v>
      </c>
      <c r="F16" s="11"/>
      <c r="G16" s="11" cm="1">
        <f t="array" ref="G16">SUMPRODUCT(Tracking[Amount], --(Tracking[Date]&lt;=Tracking[[#This Row],[Date]]), (Tracking[Type]&lt;&gt;"Income") * (-1) + (Tracking[Type]="Income"))</f>
        <v>2500</v>
      </c>
      <c r="H16" s="51">
        <f>IF(AND(Tracking[[#This Row],[Type]]="Income", shift_late_income_status="Active", DAY(Tracking[[#This Row],[Date]])&gt;=shift_late_income_starting_day), DATE(YEAR(Tracking[[#This Row],[Date]]), MONTH(Tracking[[#This Row],[Date]])+1, 1), Tracking[[#This Row],[Date]])</f>
        <v>44597</v>
      </c>
    </row>
    <row r="17" spans="2:8" x14ac:dyDescent="0.3">
      <c r="B17" s="51">
        <v>44599</v>
      </c>
      <c r="C17" s="9" t="s">
        <v>24</v>
      </c>
      <c r="D17" s="9" t="s">
        <v>26</v>
      </c>
      <c r="E17" s="27">
        <v>500</v>
      </c>
      <c r="F17" s="11"/>
      <c r="G17" s="11" cm="1">
        <f t="array" ref="G17">SUMPRODUCT(Tracking[Amount], --(Tracking[Date]&lt;=Tracking[[#This Row],[Date]]), (Tracking[Type]&lt;&gt;"Income") * (-1) + (Tracking[Type]="Income"))</f>
        <v>2000</v>
      </c>
      <c r="H17" s="51">
        <f>IF(AND(Tracking[[#This Row],[Type]]="Income", shift_late_income_status="Active", DAY(Tracking[[#This Row],[Date]])&gt;=shift_late_income_starting_day), DATE(YEAR(Tracking[[#This Row],[Date]]), MONTH(Tracking[[#This Row],[Date]])+1, 1), Tracking[[#This Row],[Date]])</f>
        <v>44599</v>
      </c>
    </row>
    <row r="18" spans="2:8" x14ac:dyDescent="0.3">
      <c r="B18" s="51">
        <v>44600</v>
      </c>
      <c r="C18" s="9" t="s">
        <v>24</v>
      </c>
      <c r="D18" s="9" t="s">
        <v>27</v>
      </c>
      <c r="E18" s="27">
        <v>200</v>
      </c>
      <c r="F18" s="11"/>
      <c r="G18" s="11" cm="1">
        <f t="array" ref="G18">SUMPRODUCT(Tracking[Amount], --(Tracking[Date]&lt;=Tracking[[#This Row],[Date]]), (Tracking[Type]&lt;&gt;"Income") * (-1) + (Tracking[Type]="Income"))</f>
        <v>1800</v>
      </c>
      <c r="H18" s="51">
        <f>IF(AND(Tracking[[#This Row],[Type]]="Income", shift_late_income_status="Active", DAY(Tracking[[#This Row],[Date]])&gt;=shift_late_income_starting_day), DATE(YEAR(Tracking[[#This Row],[Date]]), MONTH(Tracking[[#This Row],[Date]])+1, 1), Tracking[[#This Row],[Date]])</f>
        <v>44600</v>
      </c>
    </row>
    <row r="19" spans="2:8" x14ac:dyDescent="0.3">
      <c r="B19" s="51">
        <v>44601</v>
      </c>
      <c r="C19" s="9" t="s">
        <v>29</v>
      </c>
      <c r="D19" s="9" t="s">
        <v>31</v>
      </c>
      <c r="E19" s="27">
        <v>500</v>
      </c>
      <c r="F19" s="11"/>
      <c r="G19" s="11" cm="1">
        <f t="array" ref="G19">SUMPRODUCT(Tracking[Amount], --(Tracking[Date]&lt;=Tracking[[#This Row],[Date]]), (Tracking[Type]&lt;&gt;"Income") * (-1) + (Tracking[Type]="Income"))</f>
        <v>1300</v>
      </c>
      <c r="H19" s="51">
        <f>IF(AND(Tracking[[#This Row],[Type]]="Income", shift_late_income_status="Active", DAY(Tracking[[#This Row],[Date]])&gt;=shift_late_income_starting_day), DATE(YEAR(Tracking[[#This Row],[Date]]), MONTH(Tracking[[#This Row],[Date]])+1, 1), Tracking[[#This Row],[Date]])</f>
        <v>44601</v>
      </c>
    </row>
    <row r="20" spans="2:8" x14ac:dyDescent="0.3">
      <c r="B20" s="51">
        <v>45292</v>
      </c>
      <c r="C20" s="9" t="s">
        <v>6</v>
      </c>
      <c r="D20" s="9" t="s">
        <v>105</v>
      </c>
      <c r="E20" s="27">
        <v>3000</v>
      </c>
      <c r="F20" s="11"/>
      <c r="G20" s="11" cm="1">
        <f t="array" ref="G20">SUMPRODUCT(Tracking[Amount], --(Tracking[Date]&lt;=Tracking[[#This Row],[Date]]), (Tracking[Type]&lt;&gt;"Income") * (-1) + (Tracking[Type]="Income"))</f>
        <v>4300</v>
      </c>
      <c r="H20" s="51">
        <f>IF(AND(Tracking[[#This Row],[Type]]="Income", shift_late_income_status="Active", DAY(Tracking[[#This Row],[Date]])&gt;=shift_late_income_starting_day), DATE(YEAR(Tracking[[#This Row],[Date]]), MONTH(Tracking[[#This Row],[Date]])+1, 1), Tracking[[#This Row],[Date]])</f>
        <v>45292</v>
      </c>
    </row>
    <row r="21" spans="2:8" x14ac:dyDescent="0.3">
      <c r="B21" s="51">
        <v>45295</v>
      </c>
      <c r="C21" s="9" t="s">
        <v>24</v>
      </c>
      <c r="D21" s="9" t="s">
        <v>25</v>
      </c>
      <c r="E21" s="27">
        <v>500</v>
      </c>
      <c r="F21" s="11"/>
      <c r="G21" s="11" cm="1">
        <f t="array" ref="G21">SUMPRODUCT(Tracking[Amount], --(Tracking[Date]&lt;=Tracking[[#This Row],[Date]]), (Tracking[Type]&lt;&gt;"Income") * (-1) + (Tracking[Type]="Income"))</f>
        <v>3400</v>
      </c>
      <c r="H21" s="51">
        <f>IF(AND(Tracking[[#This Row],[Type]]="Income", shift_late_income_status="Active", DAY(Tracking[[#This Row],[Date]])&gt;=shift_late_income_starting_day), DATE(YEAR(Tracking[[#This Row],[Date]]), MONTH(Tracking[[#This Row],[Date]])+1, 1), Tracking[[#This Row],[Date]])</f>
        <v>45295</v>
      </c>
    </row>
    <row r="22" spans="2:8" x14ac:dyDescent="0.3">
      <c r="B22" s="51">
        <v>45295</v>
      </c>
      <c r="C22" s="9" t="s">
        <v>24</v>
      </c>
      <c r="D22" s="9" t="s">
        <v>26</v>
      </c>
      <c r="E22" s="27">
        <v>400</v>
      </c>
      <c r="F22" s="11"/>
      <c r="G22" s="11" cm="1">
        <f t="array" ref="G22">SUMPRODUCT(Tracking[Amount], --(Tracking[Date]&lt;=Tracking[[#This Row],[Date]]), (Tracking[Type]&lt;&gt;"Income") * (-1) + (Tracking[Type]="Income"))</f>
        <v>3400</v>
      </c>
      <c r="H22" s="51">
        <f>IF(AND(Tracking[[#This Row],[Type]]="Income", shift_late_income_status="Active", DAY(Tracking[[#This Row],[Date]])&gt;=shift_late_income_starting_day), DATE(YEAR(Tracking[[#This Row],[Date]]), MONTH(Tracking[[#This Row],[Date]])+1, 1), Tracking[[#This Row],[Date]])</f>
        <v>45295</v>
      </c>
    </row>
    <row r="23" spans="2:8" x14ac:dyDescent="0.3">
      <c r="B23" s="51">
        <v>45296</v>
      </c>
      <c r="C23" s="9" t="s">
        <v>6</v>
      </c>
      <c r="D23" s="9" t="s">
        <v>10</v>
      </c>
      <c r="E23" s="27">
        <v>350</v>
      </c>
      <c r="F23" s="11"/>
      <c r="G23" s="11" cm="1">
        <f t="array" ref="G23">SUMPRODUCT(Tracking[Amount], --(Tracking[Date]&lt;=Tracking[[#This Row],[Date]]), (Tracking[Type]&lt;&gt;"Income") * (-1) + (Tracking[Type]="Income"))</f>
        <v>3750</v>
      </c>
      <c r="H23" s="51">
        <f>IF(AND(Tracking[[#This Row],[Type]]="Income", shift_late_income_status="Active", DAY(Tracking[[#This Row],[Date]])&gt;=shift_late_income_starting_day), DATE(YEAR(Tracking[[#This Row],[Date]]), MONTH(Tracking[[#This Row],[Date]])+1, 1), Tracking[[#This Row],[Date]])</f>
        <v>45296</v>
      </c>
    </row>
    <row r="24" spans="2:8" x14ac:dyDescent="0.3">
      <c r="B24" s="51">
        <v>45300</v>
      </c>
      <c r="C24" s="9" t="s">
        <v>29</v>
      </c>
      <c r="D24" s="9" t="s">
        <v>31</v>
      </c>
      <c r="E24" s="27">
        <v>500</v>
      </c>
      <c r="F24" s="11"/>
      <c r="G24" s="11" cm="1">
        <f t="array" ref="G24">SUMPRODUCT(Tracking[Amount], --(Tracking[Date]&lt;=Tracking[[#This Row],[Date]]), (Tracking[Type]&lt;&gt;"Income") * (-1) + (Tracking[Type]="Income"))</f>
        <v>3350</v>
      </c>
      <c r="H24" s="51">
        <f>IF(AND(Tracking[[#This Row],[Type]]="Income", shift_late_income_status="Active", DAY(Tracking[[#This Row],[Date]])&gt;=shift_late_income_starting_day), DATE(YEAR(Tracking[[#This Row],[Date]]), MONTH(Tracking[[#This Row],[Date]])+1, 1), Tracking[[#This Row],[Date]])</f>
        <v>45300</v>
      </c>
    </row>
    <row r="25" spans="2:8" x14ac:dyDescent="0.3">
      <c r="B25" s="51">
        <v>45300</v>
      </c>
      <c r="C25" s="9" t="s">
        <v>6</v>
      </c>
      <c r="D25" s="9" t="s">
        <v>9</v>
      </c>
      <c r="E25" s="27">
        <v>100</v>
      </c>
      <c r="F25" s="11"/>
      <c r="G25" s="11" cm="1">
        <f t="array" ref="G25">SUMPRODUCT(Tracking[Amount], --(Tracking[Date]&lt;=Tracking[[#This Row],[Date]]), (Tracking[Type]&lt;&gt;"Income") * (-1) + (Tracking[Type]="Income"))</f>
        <v>3350</v>
      </c>
      <c r="H25" s="51">
        <f>IF(AND(Tracking[[#This Row],[Type]]="Income", shift_late_income_status="Active", DAY(Tracking[[#This Row],[Date]])&gt;=shift_late_income_starting_day), DATE(YEAR(Tracking[[#This Row],[Date]]), MONTH(Tracking[[#This Row],[Date]])+1, 1), Tracking[[#This Row],[Date]])</f>
        <v>45300</v>
      </c>
    </row>
    <row r="26" spans="2:8" x14ac:dyDescent="0.3">
      <c r="B26" s="51">
        <v>45306</v>
      </c>
      <c r="C26" s="9" t="s">
        <v>29</v>
      </c>
      <c r="D26" s="9" t="s">
        <v>33</v>
      </c>
      <c r="E26" s="27">
        <v>400</v>
      </c>
      <c r="F26" s="11"/>
      <c r="G26" s="11" cm="1">
        <f t="array" ref="G26">SUMPRODUCT(Tracking[Amount], --(Tracking[Date]&lt;=Tracking[[#This Row],[Date]]), (Tracking[Type]&lt;&gt;"Income") * (-1) + (Tracking[Type]="Income"))</f>
        <v>3450</v>
      </c>
      <c r="H26" s="51">
        <f>IF(AND(Tracking[[#This Row],[Type]]="Income", shift_late_income_status="Active", DAY(Tracking[[#This Row],[Date]])&gt;=shift_late_income_starting_day), DATE(YEAR(Tracking[[#This Row],[Date]]), MONTH(Tracking[[#This Row],[Date]])+1, 1), Tracking[[#This Row],[Date]])</f>
        <v>45306</v>
      </c>
    </row>
    <row r="27" spans="2:8" x14ac:dyDescent="0.3">
      <c r="B27" s="51">
        <v>45306</v>
      </c>
      <c r="C27" s="9" t="s">
        <v>6</v>
      </c>
      <c r="D27" s="9" t="s">
        <v>11</v>
      </c>
      <c r="E27" s="27">
        <v>500</v>
      </c>
      <c r="F27" s="11"/>
      <c r="G27" s="11" cm="1">
        <f t="array" ref="G27">SUMPRODUCT(Tracking[Amount], --(Tracking[Date]&lt;=Tracking[[#This Row],[Date]]), (Tracking[Type]&lt;&gt;"Income") * (-1) + (Tracking[Type]="Income"))</f>
        <v>3450</v>
      </c>
      <c r="H27" s="51">
        <f>IF(AND(Tracking[[#This Row],[Type]]="Income", shift_late_income_status="Active", DAY(Tracking[[#This Row],[Date]])&gt;=shift_late_income_starting_day), DATE(YEAR(Tracking[[#This Row],[Date]]), MONTH(Tracking[[#This Row],[Date]])+1, 1), Tracking[[#This Row],[Date]])</f>
        <v>45306</v>
      </c>
    </row>
    <row r="28" spans="2:8" x14ac:dyDescent="0.3">
      <c r="B28" s="51">
        <v>45310</v>
      </c>
      <c r="C28" s="9" t="s">
        <v>24</v>
      </c>
      <c r="D28" s="9" t="s">
        <v>27</v>
      </c>
      <c r="E28" s="27">
        <v>200</v>
      </c>
      <c r="F28" s="11"/>
      <c r="G28" s="11" cm="1">
        <f t="array" ref="G28">SUMPRODUCT(Tracking[Amount], --(Tracking[Date]&lt;=Tracking[[#This Row],[Date]]), (Tracking[Type]&lt;&gt;"Income") * (-1) + (Tracking[Type]="Income"))</f>
        <v>3250</v>
      </c>
      <c r="H28" s="51">
        <f>IF(AND(Tracking[[#This Row],[Type]]="Income", shift_late_income_status="Active", DAY(Tracking[[#This Row],[Date]])&gt;=shift_late_income_starting_day), DATE(YEAR(Tracking[[#This Row],[Date]]), MONTH(Tracking[[#This Row],[Date]])+1, 1), Tracking[[#This Row],[Date]])</f>
        <v>45310</v>
      </c>
    </row>
    <row r="29" spans="2:8" x14ac:dyDescent="0.3">
      <c r="B29" s="51">
        <v>45311</v>
      </c>
      <c r="C29" s="9" t="s">
        <v>24</v>
      </c>
      <c r="D29" s="9" t="s">
        <v>35</v>
      </c>
      <c r="E29" s="27">
        <v>200</v>
      </c>
      <c r="F29" s="11"/>
      <c r="G29" s="11" cm="1">
        <f t="array" ref="G29">SUMPRODUCT(Tracking[Amount], --(Tracking[Date]&lt;=Tracking[[#This Row],[Date]]), (Tracking[Type]&lt;&gt;"Income") * (-1) + (Tracking[Type]="Income"))</f>
        <v>3050</v>
      </c>
      <c r="H29" s="51">
        <f>IF(AND(Tracking[[#This Row],[Type]]="Income", shift_late_income_status="Active", DAY(Tracking[[#This Row],[Date]])&gt;=shift_late_income_starting_day), DATE(YEAR(Tracking[[#This Row],[Date]]), MONTH(Tracking[[#This Row],[Date]])+1, 1), Tracking[[#This Row],[Date]])</f>
        <v>45311</v>
      </c>
    </row>
    <row r="30" spans="2:8" x14ac:dyDescent="0.3">
      <c r="B30" s="51">
        <v>45313</v>
      </c>
      <c r="C30" s="9" t="s">
        <v>24</v>
      </c>
      <c r="D30" s="9" t="s">
        <v>36</v>
      </c>
      <c r="E30" s="27">
        <v>100</v>
      </c>
      <c r="F30" s="11"/>
      <c r="G30" s="11" cm="1">
        <f t="array" ref="G30">SUMPRODUCT(Tracking[Amount], --(Tracking[Date]&lt;=Tracking[[#This Row],[Date]]), (Tracking[Type]&lt;&gt;"Income") * (-1) + (Tracking[Type]="Income"))</f>
        <v>2950</v>
      </c>
      <c r="H30" s="51">
        <f>IF(AND(Tracking[[#This Row],[Type]]="Income", shift_late_income_status="Active", DAY(Tracking[[#This Row],[Date]])&gt;=shift_late_income_starting_day), DATE(YEAR(Tracking[[#This Row],[Date]]), MONTH(Tracking[[#This Row],[Date]])+1, 1), Tracking[[#This Row],[Date]])</f>
        <v>45313</v>
      </c>
    </row>
    <row r="31" spans="2:8" x14ac:dyDescent="0.3">
      <c r="B31" s="51">
        <v>45314</v>
      </c>
      <c r="C31" s="9" t="s">
        <v>24</v>
      </c>
      <c r="D31" s="9" t="s">
        <v>38</v>
      </c>
      <c r="E31" s="27">
        <v>80</v>
      </c>
      <c r="F31" s="11"/>
      <c r="G31" s="11" cm="1">
        <f t="array" ref="G31">SUMPRODUCT(Tracking[Amount], --(Tracking[Date]&lt;=Tracking[[#This Row],[Date]]), (Tracking[Type]&lt;&gt;"Income") * (-1) + (Tracking[Type]="Income"))</f>
        <v>2870</v>
      </c>
      <c r="H31" s="51">
        <f>IF(AND(Tracking[[#This Row],[Type]]="Income", shift_late_income_status="Active", DAY(Tracking[[#This Row],[Date]])&gt;=shift_late_income_starting_day), DATE(YEAR(Tracking[[#This Row],[Date]]), MONTH(Tracking[[#This Row],[Date]])+1, 1), Tracking[[#This Row],[Date]])</f>
        <v>45314</v>
      </c>
    </row>
    <row r="32" spans="2:8" x14ac:dyDescent="0.3">
      <c r="B32" s="51">
        <v>45316</v>
      </c>
      <c r="C32" s="9" t="s">
        <v>29</v>
      </c>
      <c r="D32" s="9" t="s">
        <v>33</v>
      </c>
      <c r="E32" s="27">
        <v>200</v>
      </c>
      <c r="F32" s="11"/>
      <c r="G32" s="11" cm="1">
        <f t="array" ref="G32">SUMPRODUCT(Tracking[Amount], --(Tracking[Date]&lt;=Tracking[[#This Row],[Date]]), (Tracking[Type]&lt;&gt;"Income") * (-1) + (Tracking[Type]="Income"))</f>
        <v>2670</v>
      </c>
      <c r="H32" s="51">
        <f>IF(AND(Tracking[[#This Row],[Type]]="Income", shift_late_income_status="Active", DAY(Tracking[[#This Row],[Date]])&gt;=shift_late_income_starting_day), DATE(YEAR(Tracking[[#This Row],[Date]]), MONTH(Tracking[[#This Row],[Date]])+1, 1), Tracking[[#This Row],[Date]])</f>
        <v>45316</v>
      </c>
    </row>
    <row r="33" spans="2:8" x14ac:dyDescent="0.3">
      <c r="B33" s="51">
        <v>45318</v>
      </c>
      <c r="C33" s="9" t="s">
        <v>24</v>
      </c>
      <c r="D33" s="9" t="s">
        <v>39</v>
      </c>
      <c r="E33" s="27">
        <v>300</v>
      </c>
      <c r="F33" s="11"/>
      <c r="G33" s="11" cm="1">
        <f t="array" ref="G33">SUMPRODUCT(Tracking[Amount], --(Tracking[Date]&lt;=Tracking[[#This Row],[Date]]), (Tracking[Type]&lt;&gt;"Income") * (-1) + (Tracking[Type]="Income"))</f>
        <v>2370</v>
      </c>
      <c r="H33" s="51">
        <f>IF(AND(Tracking[[#This Row],[Type]]="Income", shift_late_income_status="Active", DAY(Tracking[[#This Row],[Date]])&gt;=shift_late_income_starting_day), DATE(YEAR(Tracking[[#This Row],[Date]]), MONTH(Tracking[[#This Row],[Date]])+1, 1), Tracking[[#This Row],[Date]])</f>
        <v>45318</v>
      </c>
    </row>
    <row r="34" spans="2:8" x14ac:dyDescent="0.3">
      <c r="B34" s="51">
        <v>45319</v>
      </c>
      <c r="C34" s="9" t="s">
        <v>24</v>
      </c>
      <c r="D34" s="9" t="s">
        <v>37</v>
      </c>
      <c r="E34" s="27">
        <v>500</v>
      </c>
      <c r="F34" s="11"/>
      <c r="G34" s="11" cm="1">
        <f t="array" ref="G34">SUMPRODUCT(Tracking[Amount], --(Tracking[Date]&lt;=Tracking[[#This Row],[Date]]), (Tracking[Type]&lt;&gt;"Income") * (-1) + (Tracking[Type]="Income"))</f>
        <v>1870</v>
      </c>
      <c r="H34" s="51">
        <f>IF(AND(Tracking[[#This Row],[Type]]="Income", shift_late_income_status="Active", DAY(Tracking[[#This Row],[Date]])&gt;=shift_late_income_starting_day), DATE(YEAR(Tracking[[#This Row],[Date]]), MONTH(Tracking[[#This Row],[Date]])+1, 1), Tracking[[#This Row],[Date]])</f>
        <v>45319</v>
      </c>
    </row>
    <row r="35" spans="2:8" x14ac:dyDescent="0.3">
      <c r="B35" s="51">
        <v>45320</v>
      </c>
      <c r="C35" s="9" t="s">
        <v>29</v>
      </c>
      <c r="D35" s="9" t="s">
        <v>30</v>
      </c>
      <c r="E35" s="27">
        <v>1000</v>
      </c>
      <c r="F35" s="11"/>
      <c r="G35" s="11" cm="1">
        <f t="array" ref="G35">SUMPRODUCT(Tracking[Amount], --(Tracking[Date]&lt;=Tracking[[#This Row],[Date]]), (Tracking[Type]&lt;&gt;"Income") * (-1) + (Tracking[Type]="Income"))</f>
        <v>870</v>
      </c>
      <c r="H35" s="51">
        <f>IF(AND(Tracking[[#This Row],[Type]]="Income", shift_late_income_status="Active", DAY(Tracking[[#This Row],[Date]])&gt;=shift_late_income_starting_day), DATE(YEAR(Tracking[[#This Row],[Date]]), MONTH(Tracking[[#This Row],[Date]])+1, 1), Tracking[[#This Row],[Date]])</f>
        <v>45320</v>
      </c>
    </row>
    <row r="36" spans="2:8" x14ac:dyDescent="0.3">
      <c r="B36" s="51">
        <v>45322</v>
      </c>
      <c r="C36" s="9" t="s">
        <v>24</v>
      </c>
      <c r="D36" s="9" t="s">
        <v>27</v>
      </c>
      <c r="E36" s="27">
        <v>150</v>
      </c>
      <c r="F36" s="11"/>
      <c r="G36" s="11" cm="1">
        <f t="array" ref="G36">SUMPRODUCT(Tracking[Amount], --(Tracking[Date]&lt;=Tracking[[#This Row],[Date]]), (Tracking[Type]&lt;&gt;"Income") * (-1) + (Tracking[Type]="Income"))</f>
        <v>720</v>
      </c>
      <c r="H36" s="51">
        <f>IF(AND(Tracking[[#This Row],[Type]]="Income", shift_late_income_status="Active", DAY(Tracking[[#This Row],[Date]])&gt;=shift_late_income_starting_day), DATE(YEAR(Tracking[[#This Row],[Date]]), MONTH(Tracking[[#This Row],[Date]])+1, 1), Tracking[[#This Row],[Date]])</f>
        <v>45322</v>
      </c>
    </row>
    <row r="37" spans="2:8" x14ac:dyDescent="0.3">
      <c r="B37" s="51">
        <v>45325</v>
      </c>
      <c r="C37" s="9" t="s">
        <v>24</v>
      </c>
      <c r="D37" s="9" t="s">
        <v>35</v>
      </c>
      <c r="E37" s="27">
        <v>250</v>
      </c>
      <c r="F37" s="11"/>
      <c r="G37" s="11" cm="1">
        <f t="array" ref="G37">SUMPRODUCT(Tracking[Amount], --(Tracking[Date]&lt;=Tracking[[#This Row],[Date]]), (Tracking[Type]&lt;&gt;"Income") * (-1) + (Tracking[Type]="Income"))</f>
        <v>470</v>
      </c>
      <c r="H37" s="51">
        <f>IF(AND(Tracking[[#This Row],[Type]]="Income", shift_late_income_status="Active", DAY(Tracking[[#This Row],[Date]])&gt;=shift_late_income_starting_day), DATE(YEAR(Tracking[[#This Row],[Date]]), MONTH(Tracking[[#This Row],[Date]])+1, 1), Tracking[[#This Row],[Date]])</f>
        <v>45325</v>
      </c>
    </row>
    <row r="38" spans="2:8" x14ac:dyDescent="0.3">
      <c r="B38" s="51">
        <v>45327</v>
      </c>
      <c r="C38" s="9" t="s">
        <v>6</v>
      </c>
      <c r="D38" s="9" t="s">
        <v>10</v>
      </c>
      <c r="E38" s="27">
        <v>150</v>
      </c>
      <c r="F38" s="11"/>
      <c r="G38" s="11" cm="1">
        <f t="array" ref="G38">SUMPRODUCT(Tracking[Amount], --(Tracking[Date]&lt;=Tracking[[#This Row],[Date]]), (Tracking[Type]&lt;&gt;"Income") * (-1) + (Tracking[Type]="Income"))</f>
        <v>620</v>
      </c>
      <c r="H38" s="51">
        <f>IF(AND(Tracking[[#This Row],[Type]]="Income", shift_late_income_status="Active", DAY(Tracking[[#This Row],[Date]])&gt;=shift_late_income_starting_day), DATE(YEAR(Tracking[[#This Row],[Date]]), MONTH(Tracking[[#This Row],[Date]])+1, 1), Tracking[[#This Row],[Date]])</f>
        <v>45327</v>
      </c>
    </row>
    <row r="39" spans="2:8" x14ac:dyDescent="0.3">
      <c r="B39" s="51">
        <v>45330</v>
      </c>
      <c r="C39" s="9" t="s">
        <v>24</v>
      </c>
      <c r="D39" s="9" t="s">
        <v>27</v>
      </c>
      <c r="E39" s="27">
        <v>200</v>
      </c>
      <c r="F39" s="11"/>
      <c r="G39" s="11" cm="1">
        <f t="array" ref="G39">SUMPRODUCT(Tracking[Amount], --(Tracking[Date]&lt;=Tracking[[#This Row],[Date]]), (Tracking[Type]&lt;&gt;"Income") * (-1) + (Tracking[Type]="Income"))</f>
        <v>420</v>
      </c>
      <c r="H39" s="51">
        <f>IF(AND(Tracking[[#This Row],[Type]]="Income", shift_late_income_status="Active", DAY(Tracking[[#This Row],[Date]])&gt;=shift_late_income_starting_day), DATE(YEAR(Tracking[[#This Row],[Date]]), MONTH(Tracking[[#This Row],[Date]])+1, 1), Tracking[[#This Row],[Date]])</f>
        <v>45330</v>
      </c>
    </row>
    <row r="40" spans="2:8" x14ac:dyDescent="0.3">
      <c r="B40" s="51">
        <v>45331</v>
      </c>
      <c r="C40" s="9" t="s">
        <v>24</v>
      </c>
      <c r="D40" s="9" t="s">
        <v>26</v>
      </c>
      <c r="E40" s="27">
        <v>500</v>
      </c>
      <c r="F40" s="11"/>
      <c r="G40" s="11" cm="1">
        <f t="array" ref="G40">SUMPRODUCT(Tracking[Amount], --(Tracking[Date]&lt;=Tracking[[#This Row],[Date]]), (Tracking[Type]&lt;&gt;"Income") * (-1) + (Tracking[Type]="Income"))</f>
        <v>-80</v>
      </c>
      <c r="H40" s="51">
        <f>IF(AND(Tracking[[#This Row],[Type]]="Income", shift_late_income_status="Active", DAY(Tracking[[#This Row],[Date]])&gt;=shift_late_income_starting_day), DATE(YEAR(Tracking[[#This Row],[Date]]), MONTH(Tracking[[#This Row],[Date]])+1, 1), Tracking[[#This Row],[Date]])</f>
        <v>45331</v>
      </c>
    </row>
    <row r="41" spans="2:8" x14ac:dyDescent="0.3">
      <c r="B41" s="51">
        <v>45333</v>
      </c>
      <c r="C41" s="9" t="s">
        <v>6</v>
      </c>
      <c r="D41" s="9" t="s">
        <v>11</v>
      </c>
      <c r="E41" s="27">
        <v>500</v>
      </c>
      <c r="F41" s="11"/>
      <c r="G41" s="11" cm="1">
        <f t="array" ref="G41">SUMPRODUCT(Tracking[Amount], --(Tracking[Date]&lt;=Tracking[[#This Row],[Date]]), (Tracking[Type]&lt;&gt;"Income") * (-1) + (Tracking[Type]="Income"))</f>
        <v>420</v>
      </c>
      <c r="H41" s="51">
        <f>IF(AND(Tracking[[#This Row],[Type]]="Income", shift_late_income_status="Active", DAY(Tracking[[#This Row],[Date]])&gt;=shift_late_income_starting_day), DATE(YEAR(Tracking[[#This Row],[Date]]), MONTH(Tracking[[#This Row],[Date]])+1, 1), Tracking[[#This Row],[Date]])</f>
        <v>45333</v>
      </c>
    </row>
    <row r="42" spans="2:8" x14ac:dyDescent="0.3">
      <c r="B42" s="51">
        <v>45336</v>
      </c>
      <c r="C42" s="9" t="s">
        <v>29</v>
      </c>
      <c r="D42" s="9" t="s">
        <v>31</v>
      </c>
      <c r="E42" s="27">
        <v>1000</v>
      </c>
      <c r="F42" s="11"/>
      <c r="G42" s="11" cm="1">
        <f t="array" ref="G42">SUMPRODUCT(Tracking[Amount], --(Tracking[Date]&lt;=Tracking[[#This Row],[Date]]), (Tracking[Type]&lt;&gt;"Income") * (-1) + (Tracking[Type]="Income"))</f>
        <v>-580</v>
      </c>
      <c r="H42" s="51">
        <f>IF(AND(Tracking[[#This Row],[Type]]="Income", shift_late_income_status="Active", DAY(Tracking[[#This Row],[Date]])&gt;=shift_late_income_starting_day), DATE(YEAR(Tracking[[#This Row],[Date]]), MONTH(Tracking[[#This Row],[Date]])+1, 1), Tracking[[#This Row],[Date]])</f>
        <v>45336</v>
      </c>
    </row>
    <row r="43" spans="2:8" x14ac:dyDescent="0.3">
      <c r="B43" s="51">
        <v>45342</v>
      </c>
      <c r="C43" s="9" t="s">
        <v>6</v>
      </c>
      <c r="D43" s="9" t="s">
        <v>105</v>
      </c>
      <c r="E43" s="27">
        <v>4500</v>
      </c>
      <c r="F43" s="11"/>
      <c r="G43" s="11" cm="1">
        <f t="array" ref="G43">SUMPRODUCT(Tracking[Amount], --(Tracking[Date]&lt;=Tracking[[#This Row],[Date]]), (Tracking[Type]&lt;&gt;"Income") * (-1) + (Tracking[Type]="Income"))</f>
        <v>3920</v>
      </c>
      <c r="H43" s="51">
        <f>IF(AND(Tracking[[#This Row],[Type]]="Income", shift_late_income_status="Active", DAY(Tracking[[#This Row],[Date]])&gt;=shift_late_income_starting_day), DATE(YEAR(Tracking[[#This Row],[Date]]), MONTH(Tracking[[#This Row],[Date]])+1, 1), Tracking[[#This Row],[Date]])</f>
        <v>45352</v>
      </c>
    </row>
    <row r="44" spans="2:8" x14ac:dyDescent="0.3">
      <c r="B44" s="51">
        <v>45345</v>
      </c>
      <c r="C44" s="9" t="s">
        <v>29</v>
      </c>
      <c r="D44" s="9" t="s">
        <v>33</v>
      </c>
      <c r="E44" s="27">
        <v>1000</v>
      </c>
      <c r="F44" s="11"/>
      <c r="G44" s="11" cm="1">
        <f t="array" ref="G44">SUMPRODUCT(Tracking[Amount], --(Tracking[Date]&lt;=Tracking[[#This Row],[Date]]), (Tracking[Type]&lt;&gt;"Income") * (-1) + (Tracking[Type]="Income"))</f>
        <v>2920</v>
      </c>
      <c r="H44" s="51">
        <f>IF(AND(Tracking[[#This Row],[Type]]="Income", shift_late_income_status="Active", DAY(Tracking[[#This Row],[Date]])&gt;=shift_late_income_starting_day), DATE(YEAR(Tracking[[#This Row],[Date]]), MONTH(Tracking[[#This Row],[Date]])+1, 1), Tracking[[#This Row],[Date]])</f>
        <v>45345</v>
      </c>
    </row>
    <row r="45" spans="2:8" x14ac:dyDescent="0.3">
      <c r="B45" s="51">
        <v>45347</v>
      </c>
      <c r="C45" s="9" t="s">
        <v>24</v>
      </c>
      <c r="D45" s="9" t="s">
        <v>25</v>
      </c>
      <c r="E45" s="27">
        <v>800</v>
      </c>
      <c r="F45" s="11"/>
      <c r="G45" s="11" cm="1">
        <f t="array" ref="G45">SUMPRODUCT(Tracking[Amount], --(Tracking[Date]&lt;=Tracking[[#This Row],[Date]]), (Tracking[Type]&lt;&gt;"Income") * (-1) + (Tracking[Type]="Income"))</f>
        <v>2120</v>
      </c>
      <c r="H45" s="51">
        <f>IF(AND(Tracking[[#This Row],[Type]]="Income", shift_late_income_status="Active", DAY(Tracking[[#This Row],[Date]])&gt;=shift_late_income_starting_day), DATE(YEAR(Tracking[[#This Row],[Date]]), MONTH(Tracking[[#This Row],[Date]])+1, 1), Tracking[[#This Row],[Date]])</f>
        <v>45347</v>
      </c>
    </row>
    <row r="46" spans="2:8" x14ac:dyDescent="0.3">
      <c r="B46" s="51">
        <v>45348</v>
      </c>
      <c r="C46" s="9" t="s">
        <v>29</v>
      </c>
      <c r="D46" s="9" t="s">
        <v>30</v>
      </c>
      <c r="E46" s="27">
        <v>1000</v>
      </c>
      <c r="F46" s="11"/>
      <c r="G46" s="11" cm="1">
        <f t="array" ref="G46">SUMPRODUCT(Tracking[Amount], --(Tracking[Date]&lt;=Tracking[[#This Row],[Date]]), (Tracking[Type]&lt;&gt;"Income") * (-1) + (Tracking[Type]="Income"))</f>
        <v>920</v>
      </c>
      <c r="H46" s="51">
        <f>IF(AND(Tracking[[#This Row],[Type]]="Income", shift_late_income_status="Active", DAY(Tracking[[#This Row],[Date]])&gt;=shift_late_income_starting_day), DATE(YEAR(Tracking[[#This Row],[Date]]), MONTH(Tracking[[#This Row],[Date]])+1, 1), Tracking[[#This Row],[Date]])</f>
        <v>45348</v>
      </c>
    </row>
    <row r="47" spans="2:8" x14ac:dyDescent="0.3">
      <c r="B47" s="51">
        <v>45348</v>
      </c>
      <c r="C47" s="9" t="s">
        <v>24</v>
      </c>
      <c r="D47" s="9" t="s">
        <v>38</v>
      </c>
      <c r="E47" s="27">
        <v>200</v>
      </c>
      <c r="F47" s="11"/>
      <c r="G47" s="11" cm="1">
        <f t="array" ref="G47">SUMPRODUCT(Tracking[Amount], --(Tracking[Date]&lt;=Tracking[[#This Row],[Date]]), (Tracking[Type]&lt;&gt;"Income") * (-1) + (Tracking[Type]="Income"))</f>
        <v>920</v>
      </c>
      <c r="H47" s="51">
        <f>IF(AND(Tracking[[#This Row],[Type]]="Income", shift_late_income_status="Active", DAY(Tracking[[#This Row],[Date]])&gt;=shift_late_income_starting_day), DATE(YEAR(Tracking[[#This Row],[Date]]), MONTH(Tracking[[#This Row],[Date]])+1, 1), Tracking[[#This Row],[Date]])</f>
        <v>45348</v>
      </c>
    </row>
    <row r="48" spans="2:8" x14ac:dyDescent="0.3">
      <c r="B48" s="51">
        <v>45349</v>
      </c>
      <c r="C48" s="9" t="s">
        <v>6</v>
      </c>
      <c r="D48" s="9" t="s">
        <v>9</v>
      </c>
      <c r="E48" s="27">
        <v>100</v>
      </c>
      <c r="F48" s="11"/>
      <c r="G48" s="11" cm="1">
        <f t="array" ref="G48">SUMPRODUCT(Tracking[Amount], --(Tracking[Date]&lt;=Tracking[[#This Row],[Date]]), (Tracking[Type]&lt;&gt;"Income") * (-1) + (Tracking[Type]="Income"))</f>
        <v>1020</v>
      </c>
      <c r="H48" s="51">
        <f>IF(AND(Tracking[[#This Row],[Type]]="Income", shift_late_income_status="Active", DAY(Tracking[[#This Row],[Date]])&gt;=shift_late_income_starting_day), DATE(YEAR(Tracking[[#This Row],[Date]]), MONTH(Tracking[[#This Row],[Date]])+1, 1), Tracking[[#This Row],[Date]])</f>
        <v>45352</v>
      </c>
    </row>
    <row r="49" spans="2:8" x14ac:dyDescent="0.3">
      <c r="B49" s="51">
        <v>45350</v>
      </c>
      <c r="C49" s="9" t="s">
        <v>24</v>
      </c>
      <c r="D49" s="9" t="s">
        <v>27</v>
      </c>
      <c r="E49" s="27">
        <v>250</v>
      </c>
      <c r="F49" s="11"/>
      <c r="G49" s="11" cm="1">
        <f t="array" ref="G49">SUMPRODUCT(Tracking[Amount], --(Tracking[Date]&lt;=Tracking[[#This Row],[Date]]), (Tracking[Type]&lt;&gt;"Income") * (-1) + (Tracking[Type]="Income"))</f>
        <v>770</v>
      </c>
      <c r="H49" s="51">
        <f>IF(AND(Tracking[[#This Row],[Type]]="Income", shift_late_income_status="Active", DAY(Tracking[[#This Row],[Date]])&gt;=shift_late_income_starting_day), DATE(YEAR(Tracking[[#This Row],[Date]]), MONTH(Tracking[[#This Row],[Date]])+1, 1), Tracking[[#This Row],[Date]])</f>
        <v>45350</v>
      </c>
    </row>
    <row r="50" spans="2:8" x14ac:dyDescent="0.3">
      <c r="B50" s="51">
        <v>45352</v>
      </c>
      <c r="C50" s="9" t="s">
        <v>6</v>
      </c>
      <c r="D50" s="9" t="s">
        <v>105</v>
      </c>
      <c r="E50" s="27">
        <v>3000</v>
      </c>
      <c r="F50" s="11"/>
      <c r="G50" s="11" cm="1">
        <f t="array" ref="G50">SUMPRODUCT(Tracking[Amount], --(Tracking[Date]&lt;=Tracking[[#This Row],[Date]]), (Tracking[Type]&lt;&gt;"Income") * (-1) + (Tracking[Type]="Income"))</f>
        <v>3770</v>
      </c>
      <c r="H50" s="51">
        <f>IF(AND(Tracking[[#This Row],[Type]]="Income", shift_late_income_status="Active", DAY(Tracking[[#This Row],[Date]])&gt;=shift_late_income_starting_day), DATE(YEAR(Tracking[[#This Row],[Date]]), MONTH(Tracking[[#This Row],[Date]])+1, 1), Tracking[[#This Row],[Date]])</f>
        <v>45352</v>
      </c>
    </row>
    <row r="51" spans="2:8" x14ac:dyDescent="0.3">
      <c r="B51" s="51">
        <v>45353</v>
      </c>
      <c r="C51" s="9" t="s">
        <v>24</v>
      </c>
      <c r="D51" s="9" t="s">
        <v>26</v>
      </c>
      <c r="E51" s="27">
        <v>500</v>
      </c>
      <c r="F51" s="11"/>
      <c r="G51" s="11" cm="1">
        <f t="array" ref="G51">SUMPRODUCT(Tracking[Amount], --(Tracking[Date]&lt;=Tracking[[#This Row],[Date]]), (Tracking[Type]&lt;&gt;"Income") * (-1) + (Tracking[Type]="Income"))</f>
        <v>3270</v>
      </c>
      <c r="H51" s="51">
        <f>IF(AND(Tracking[[#This Row],[Type]]="Income", shift_late_income_status="Active", DAY(Tracking[[#This Row],[Date]])&gt;=shift_late_income_starting_day), DATE(YEAR(Tracking[[#This Row],[Date]]), MONTH(Tracking[[#This Row],[Date]])+1, 1), Tracking[[#This Row],[Date]])</f>
        <v>45353</v>
      </c>
    </row>
    <row r="52" spans="2:8" x14ac:dyDescent="0.3">
      <c r="B52" s="51">
        <v>45355</v>
      </c>
      <c r="C52" s="9" t="s">
        <v>24</v>
      </c>
      <c r="D52" s="9" t="s">
        <v>35</v>
      </c>
      <c r="E52" s="27">
        <v>250</v>
      </c>
      <c r="F52" s="11"/>
      <c r="G52" s="11" cm="1">
        <f t="array" ref="G52">SUMPRODUCT(Tracking[Amount], --(Tracking[Date]&lt;=Tracking[[#This Row],[Date]]), (Tracking[Type]&lt;&gt;"Income") * (-1) + (Tracking[Type]="Income"))</f>
        <v>3020</v>
      </c>
      <c r="H52" s="51">
        <f>IF(AND(Tracking[[#This Row],[Type]]="Income", shift_late_income_status="Active", DAY(Tracking[[#This Row],[Date]])&gt;=shift_late_income_starting_day), DATE(YEAR(Tracking[[#This Row],[Date]]), MONTH(Tracking[[#This Row],[Date]])+1, 1), Tracking[[#This Row],[Date]])</f>
        <v>45355</v>
      </c>
    </row>
    <row r="53" spans="2:8" x14ac:dyDescent="0.3">
      <c r="B53" s="51">
        <v>45356</v>
      </c>
      <c r="C53" s="9" t="s">
        <v>6</v>
      </c>
      <c r="D53" s="9" t="s">
        <v>10</v>
      </c>
      <c r="E53" s="27">
        <v>200</v>
      </c>
      <c r="F53" s="11"/>
      <c r="G53" s="11" cm="1">
        <f t="array" ref="G53">SUMPRODUCT(Tracking[Amount], --(Tracking[Date]&lt;=Tracking[[#This Row],[Date]]), (Tracking[Type]&lt;&gt;"Income") * (-1) + (Tracking[Type]="Income"))</f>
        <v>3220</v>
      </c>
      <c r="H53" s="51">
        <f>IF(AND(Tracking[[#This Row],[Type]]="Income", shift_late_income_status="Active", DAY(Tracking[[#This Row],[Date]])&gt;=shift_late_income_starting_day), DATE(YEAR(Tracking[[#This Row],[Date]]), MONTH(Tracking[[#This Row],[Date]])+1, 1), Tracking[[#This Row],[Date]])</f>
        <v>45356</v>
      </c>
    </row>
    <row r="54" spans="2:8" x14ac:dyDescent="0.3">
      <c r="B54" s="51">
        <v>45358</v>
      </c>
      <c r="C54" s="9" t="s">
        <v>24</v>
      </c>
      <c r="D54" s="9" t="s">
        <v>39</v>
      </c>
      <c r="E54" s="27">
        <v>250</v>
      </c>
      <c r="F54" s="11"/>
      <c r="G54" s="11" cm="1">
        <f t="array" ref="G54">SUMPRODUCT(Tracking[Amount], --(Tracking[Date]&lt;=Tracking[[#This Row],[Date]]), (Tracking[Type]&lt;&gt;"Income") * (-1) + (Tracking[Type]="Income"))</f>
        <v>2970</v>
      </c>
      <c r="H54" s="51">
        <f>IF(AND(Tracking[[#This Row],[Type]]="Income", shift_late_income_status="Active", DAY(Tracking[[#This Row],[Date]])&gt;=shift_late_income_starting_day), DATE(YEAR(Tracking[[#This Row],[Date]]), MONTH(Tracking[[#This Row],[Date]])+1, 1), Tracking[[#This Row],[Date]])</f>
        <v>45358</v>
      </c>
    </row>
    <row r="55" spans="2:8" x14ac:dyDescent="0.3">
      <c r="B55" s="51">
        <v>45360</v>
      </c>
      <c r="C55" s="9" t="s">
        <v>6</v>
      </c>
      <c r="D55" s="9" t="s">
        <v>11</v>
      </c>
      <c r="E55" s="27">
        <v>500</v>
      </c>
      <c r="F55" s="11"/>
      <c r="G55" s="11" cm="1">
        <f t="array" ref="G55">SUMPRODUCT(Tracking[Amount], --(Tracking[Date]&lt;=Tracking[[#This Row],[Date]]), (Tracking[Type]&lt;&gt;"Income") * (-1) + (Tracking[Type]="Income"))</f>
        <v>3470</v>
      </c>
      <c r="H55" s="51">
        <f>IF(AND(Tracking[[#This Row],[Type]]="Income", shift_late_income_status="Active", DAY(Tracking[[#This Row],[Date]])&gt;=shift_late_income_starting_day), DATE(YEAR(Tracking[[#This Row],[Date]]), MONTH(Tracking[[#This Row],[Date]])+1, 1), Tracking[[#This Row],[Date]])</f>
        <v>45360</v>
      </c>
    </row>
    <row r="56" spans="2:8" x14ac:dyDescent="0.3">
      <c r="B56" s="51">
        <v>45361</v>
      </c>
      <c r="C56" s="9" t="s">
        <v>29</v>
      </c>
      <c r="D56" s="9" t="s">
        <v>31</v>
      </c>
      <c r="E56" s="27">
        <v>1000</v>
      </c>
      <c r="F56" s="11"/>
      <c r="G56" s="11" cm="1">
        <f t="array" ref="G56">SUMPRODUCT(Tracking[Amount], --(Tracking[Date]&lt;=Tracking[[#This Row],[Date]]), (Tracking[Type]&lt;&gt;"Income") * (-1) + (Tracking[Type]="Income"))</f>
        <v>2470</v>
      </c>
      <c r="H56" s="51">
        <f>IF(AND(Tracking[[#This Row],[Type]]="Income", shift_late_income_status="Active", DAY(Tracking[[#This Row],[Date]])&gt;=shift_late_income_starting_day), DATE(YEAR(Tracking[[#This Row],[Date]]), MONTH(Tracking[[#This Row],[Date]])+1, 1), Tracking[[#This Row],[Date]])</f>
        <v>45361</v>
      </c>
    </row>
    <row r="57" spans="2:8" x14ac:dyDescent="0.3">
      <c r="B57" s="51">
        <v>45364</v>
      </c>
      <c r="C57" s="9" t="s">
        <v>24</v>
      </c>
      <c r="D57" s="9" t="s">
        <v>25</v>
      </c>
      <c r="E57" s="27">
        <v>500</v>
      </c>
      <c r="F57" s="11"/>
      <c r="G57" s="11" cm="1">
        <f t="array" ref="G57">SUMPRODUCT(Tracking[Amount], --(Tracking[Date]&lt;=Tracking[[#This Row],[Date]]), (Tracking[Type]&lt;&gt;"Income") * (-1) + (Tracking[Type]="Income"))</f>
        <v>1970</v>
      </c>
      <c r="H57" s="51">
        <f>IF(AND(Tracking[[#This Row],[Type]]="Income", shift_late_income_status="Active", DAY(Tracking[[#This Row],[Date]])&gt;=shift_late_income_starting_day), DATE(YEAR(Tracking[[#This Row],[Date]]), MONTH(Tracking[[#This Row],[Date]])+1, 1), Tracking[[#This Row],[Date]])</f>
        <v>45364</v>
      </c>
    </row>
    <row r="58" spans="2:8" x14ac:dyDescent="0.3">
      <c r="B58" s="51">
        <v>45366</v>
      </c>
      <c r="C58" s="9" t="s">
        <v>24</v>
      </c>
      <c r="D58" s="9" t="s">
        <v>38</v>
      </c>
      <c r="E58" s="27">
        <v>200</v>
      </c>
      <c r="F58" s="11"/>
      <c r="G58" s="11" cm="1">
        <f t="array" ref="G58">SUMPRODUCT(Tracking[Amount], --(Tracking[Date]&lt;=Tracking[[#This Row],[Date]]), (Tracking[Type]&lt;&gt;"Income") * (-1) + (Tracking[Type]="Income"))</f>
        <v>1770</v>
      </c>
      <c r="H58" s="51">
        <f>IF(AND(Tracking[[#This Row],[Type]]="Income", shift_late_income_status="Active", DAY(Tracking[[#This Row],[Date]])&gt;=shift_late_income_starting_day), DATE(YEAR(Tracking[[#This Row],[Date]]), MONTH(Tracking[[#This Row],[Date]])+1, 1), Tracking[[#This Row],[Date]])</f>
        <v>45366</v>
      </c>
    </row>
    <row r="59" spans="2:8" x14ac:dyDescent="0.3">
      <c r="B59" s="51">
        <v>45369</v>
      </c>
      <c r="C59" s="9" t="s">
        <v>29</v>
      </c>
      <c r="D59" s="9" t="s">
        <v>33</v>
      </c>
      <c r="E59" s="27">
        <v>700</v>
      </c>
      <c r="F59" s="11"/>
      <c r="G59" s="11" cm="1">
        <f t="array" ref="G59">SUMPRODUCT(Tracking[Amount], --(Tracking[Date]&lt;=Tracking[[#This Row],[Date]]), (Tracking[Type]&lt;&gt;"Income") * (-1) + (Tracking[Type]="Income"))</f>
        <v>1070</v>
      </c>
      <c r="H59" s="51">
        <f>IF(AND(Tracking[[#This Row],[Type]]="Income", shift_late_income_status="Active", DAY(Tracking[[#This Row],[Date]])&gt;=shift_late_income_starting_day), DATE(YEAR(Tracking[[#This Row],[Date]]), MONTH(Tracking[[#This Row],[Date]])+1, 1), Tracking[[#This Row],[Date]])</f>
        <v>45369</v>
      </c>
    </row>
    <row r="60" spans="2:8" x14ac:dyDescent="0.3">
      <c r="B60" s="51">
        <v>45372</v>
      </c>
      <c r="C60" s="9" t="s">
        <v>29</v>
      </c>
      <c r="D60" s="9" t="s">
        <v>30</v>
      </c>
      <c r="E60" s="27">
        <v>800</v>
      </c>
      <c r="F60" s="11"/>
      <c r="G60" s="11" cm="1">
        <f t="array" ref="G60">SUMPRODUCT(Tracking[Amount], --(Tracking[Date]&lt;=Tracking[[#This Row],[Date]]), (Tracking[Type]&lt;&gt;"Income") * (-1) + (Tracking[Type]="Income"))</f>
        <v>270</v>
      </c>
      <c r="H60" s="51">
        <f>IF(AND(Tracking[[#This Row],[Type]]="Income", shift_late_income_status="Active", DAY(Tracking[[#This Row],[Date]])&gt;=shift_late_income_starting_day), DATE(YEAR(Tracking[[#This Row],[Date]]), MONTH(Tracking[[#This Row],[Date]])+1, 1), Tracking[[#This Row],[Date]])</f>
        <v>45372</v>
      </c>
    </row>
    <row r="61" spans="2:8" x14ac:dyDescent="0.3">
      <c r="B61" s="51">
        <v>45376</v>
      </c>
      <c r="C61" s="9" t="s">
        <v>24</v>
      </c>
      <c r="D61" s="9" t="s">
        <v>36</v>
      </c>
      <c r="E61" s="27">
        <v>200</v>
      </c>
      <c r="F61" s="11"/>
      <c r="G61" s="11" cm="1">
        <f t="array" ref="G61">SUMPRODUCT(Tracking[Amount], --(Tracking[Date]&lt;=Tracking[[#This Row],[Date]]), (Tracking[Type]&lt;&gt;"Income") * (-1) + (Tracking[Type]="Income"))</f>
        <v>70</v>
      </c>
      <c r="H61" s="51">
        <f>IF(AND(Tracking[[#This Row],[Type]]="Income", shift_late_income_status="Active", DAY(Tracking[[#This Row],[Date]])&gt;=shift_late_income_starting_day), DATE(YEAR(Tracking[[#This Row],[Date]]), MONTH(Tracking[[#This Row],[Date]])+1, 1), Tracking[[#This Row],[Date]])</f>
        <v>45376</v>
      </c>
    </row>
    <row r="62" spans="2:8" x14ac:dyDescent="0.3">
      <c r="B62" s="51">
        <v>45380</v>
      </c>
      <c r="C62" s="9" t="s">
        <v>24</v>
      </c>
      <c r="D62" s="9" t="s">
        <v>39</v>
      </c>
      <c r="E62" s="27">
        <v>150</v>
      </c>
      <c r="F62" s="11"/>
      <c r="G62" s="11" cm="1">
        <f t="array" ref="G62">SUMPRODUCT(Tracking[Amount], --(Tracking[Date]&lt;=Tracking[[#This Row],[Date]]), (Tracking[Type]&lt;&gt;"Income") * (-1) + (Tracking[Type]="Income"))</f>
        <v>-80</v>
      </c>
      <c r="H62" s="51">
        <f>IF(AND(Tracking[[#This Row],[Type]]="Income", shift_late_income_status="Active", DAY(Tracking[[#This Row],[Date]])&gt;=shift_late_income_starting_day), DATE(YEAR(Tracking[[#This Row],[Date]]), MONTH(Tracking[[#This Row],[Date]])+1, 1), Tracking[[#This Row],[Date]])</f>
        <v>45380</v>
      </c>
    </row>
  </sheetData>
  <mergeCells count="1">
    <mergeCell ref="A1:CA3"/>
  </mergeCells>
  <conditionalFormatting sqref="D12:D62">
    <cfRule type="expression" dxfId="26" priority="2">
      <formula>ISNA(MATCH(D12, INDIRECT(C12),0))</formula>
    </cfRule>
  </conditionalFormatting>
  <conditionalFormatting sqref="E12:E62">
    <cfRule type="expression" dxfId="25" priority="1">
      <formula>C12="Income"</formula>
    </cfRule>
  </conditionalFormatting>
  <dataValidations count="5">
    <dataValidation type="date" operator="greaterThanOrEqual" allowBlank="1" showInputMessage="1" showErrorMessage="1" sqref="B12:B62" xr:uid="{9E8F8450-CDC7-4126-B8B4-82A44383B306}">
      <formula1>36161</formula1>
    </dataValidation>
    <dataValidation type="list" allowBlank="1" showInputMessage="1" showErrorMessage="1" sqref="C12:C62" xr:uid="{1D67B0F6-7F9B-4D71-AFA1-18C4F93C4C0A}">
      <formula1>"Income, Expenses, Savings"</formula1>
    </dataValidation>
    <dataValidation type="decimal" allowBlank="1" showInputMessage="1" showErrorMessage="1" errorTitle="Wrong input" error="Please chep data enetered!" sqref="E12 E14:E15" xr:uid="{6CE9452C-BF2C-4E15-A2F6-4444720894B4}">
      <formula1>0.1</formula1>
      <formula2>1E+29</formula2>
    </dataValidation>
    <dataValidation type="decimal" allowBlank="1" showInputMessage="1" showErrorMessage="1" errorTitle="Wrong input" error="Please check data enetered!" sqref="E13" xr:uid="{90BB0076-43EF-4A26-B818-7FB3735488F6}">
      <formula1>0.1</formula1>
      <formula2>1E+29</formula2>
    </dataValidation>
    <dataValidation type="list" allowBlank="1" showInputMessage="1" showErrorMessage="1" sqref="D12:D62" xr:uid="{AAC6486C-A127-499B-8919-C6B1900A5B8A}">
      <formula1>INDIRECT(C12)</formula1>
    </dataValidation>
  </dataValidations>
  <pageMargins left="0.7" right="0.7" top="0.75" bottom="0.75" header="0.3" footer="0.3"/>
  <drawing r:id="rId1"/>
  <tableParts count="1">
    <tablePart r:id="rId2"/>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FE7236-588B-44D1-A722-ACE5A758BD09}">
  <dimension ref="A1:BI516"/>
  <sheetViews>
    <sheetView showGridLines="0" zoomScale="90" zoomScaleNormal="90" workbookViewId="0">
      <selection activeCell="AQ9" sqref="AQ9:AR9"/>
    </sheetView>
  </sheetViews>
  <sheetFormatPr defaultRowHeight="14.4" x14ac:dyDescent="0.3"/>
  <cols>
    <col min="2" max="2" width="3.88671875" customWidth="1"/>
    <col min="3" max="3" width="8.21875" style="45" hidden="1" customWidth="1"/>
    <col min="4" max="4" width="13.77734375" style="45" hidden="1" customWidth="1"/>
    <col min="5" max="5" width="9.109375" style="45" hidden="1" customWidth="1"/>
    <col min="6" max="6" width="5.77734375" style="45" hidden="1" customWidth="1"/>
    <col min="7" max="7" width="7.109375" style="45" hidden="1" customWidth="1"/>
    <col min="8" max="8" width="11.5546875" style="45" hidden="1" customWidth="1"/>
    <col min="9" max="9" width="13.5546875" style="45" hidden="1" customWidth="1"/>
    <col min="10" max="10" width="21.88671875" style="45" hidden="1" customWidth="1"/>
    <col min="11" max="11" width="12.109375" style="45" hidden="1" customWidth="1"/>
    <col min="12" max="12" width="13.33203125" style="45" hidden="1" customWidth="1"/>
    <col min="13" max="13" width="13.21875" hidden="1" customWidth="1"/>
    <col min="14" max="14" width="13.44140625" hidden="1" customWidth="1"/>
    <col min="15" max="15" width="13.5546875" hidden="1" customWidth="1"/>
    <col min="16" max="16" width="12.44140625" hidden="1" customWidth="1"/>
    <col min="17" max="17" width="13.21875" hidden="1" customWidth="1"/>
    <col min="18" max="18" width="12.109375" hidden="1" customWidth="1"/>
    <col min="19" max="19" width="13.44140625" hidden="1" customWidth="1"/>
    <col min="20" max="20" width="19.33203125" hidden="1" customWidth="1"/>
    <col min="21" max="21" width="18.6640625" hidden="1" customWidth="1"/>
    <col min="22" max="22" width="26.6640625" hidden="1" customWidth="1"/>
    <col min="23" max="23" width="17.88671875" hidden="1" customWidth="1"/>
    <col min="24" max="24" width="24.21875" hidden="1" customWidth="1"/>
    <col min="25" max="25" width="28.88671875" customWidth="1"/>
    <col min="26" max="26" width="9.44140625" style="35" customWidth="1"/>
    <col min="27" max="27" width="8.5546875" style="35" customWidth="1"/>
    <col min="29" max="29" width="19.44140625" style="35" customWidth="1"/>
    <col min="30" max="30" width="16.21875" style="35" customWidth="1"/>
    <col min="31" max="31" width="3.6640625" customWidth="1"/>
    <col min="32" max="33" width="20.33203125" customWidth="1"/>
    <col min="34" max="34" width="1.5546875" customWidth="1"/>
    <col min="35" max="35" width="18.6640625" customWidth="1"/>
    <col min="36" max="36" width="7.88671875" customWidth="1"/>
    <col min="37" max="37" width="4" customWidth="1"/>
    <col min="38" max="38" width="2.6640625" customWidth="1"/>
    <col min="39" max="40" width="20.33203125" customWidth="1"/>
    <col min="41" max="41" width="1.5546875" customWidth="1"/>
    <col min="42" max="42" width="18.6640625" customWidth="1"/>
    <col min="43" max="43" width="9" customWidth="1"/>
    <col min="44" max="44" width="6.109375" customWidth="1"/>
    <col min="45" max="45" width="2.6640625" customWidth="1"/>
  </cols>
  <sheetData>
    <row r="1" spans="1:61" ht="14.4" customHeight="1" x14ac:dyDescent="0.3">
      <c r="A1" s="111" t="s">
        <v>65</v>
      </c>
      <c r="B1" s="111"/>
      <c r="C1" s="111"/>
      <c r="D1" s="111"/>
      <c r="E1" s="111"/>
      <c r="F1" s="111"/>
      <c r="G1" s="111"/>
      <c r="H1" s="111"/>
      <c r="I1" s="111"/>
      <c r="J1" s="111"/>
      <c r="K1" s="111"/>
      <c r="L1" s="111"/>
      <c r="M1" s="111"/>
      <c r="N1" s="111"/>
      <c r="O1" s="111"/>
      <c r="P1" s="111"/>
      <c r="Q1" s="111"/>
      <c r="R1" s="111"/>
      <c r="S1" s="111"/>
      <c r="T1" s="111"/>
      <c r="U1" s="111"/>
      <c r="V1" s="111"/>
      <c r="W1" s="111"/>
      <c r="X1" s="111"/>
      <c r="Y1" s="111"/>
      <c r="Z1" s="62"/>
      <c r="AA1" s="62"/>
      <c r="AB1" s="61"/>
      <c r="AC1" s="62"/>
      <c r="AD1" s="62"/>
      <c r="AE1" s="61"/>
      <c r="AF1" s="61"/>
      <c r="AG1" s="61"/>
      <c r="AH1" s="61"/>
      <c r="AI1" s="61"/>
      <c r="AJ1" s="61"/>
      <c r="AK1" s="61"/>
      <c r="AL1" s="61"/>
      <c r="AM1" s="61"/>
      <c r="AN1" s="61"/>
      <c r="AO1" s="61"/>
      <c r="AP1" s="61"/>
      <c r="AQ1" s="61"/>
      <c r="AR1" s="61"/>
      <c r="AS1" s="61"/>
      <c r="AT1" s="61"/>
      <c r="AU1" s="61"/>
      <c r="AV1" s="61"/>
      <c r="AW1" s="61"/>
      <c r="AX1" s="61"/>
      <c r="AY1" s="61"/>
      <c r="AZ1" s="61"/>
      <c r="BA1" s="61"/>
      <c r="BB1" s="61"/>
      <c r="BC1" s="61"/>
      <c r="BD1" s="61"/>
      <c r="BE1" s="61"/>
      <c r="BF1" s="61"/>
      <c r="BG1" s="61"/>
      <c r="BH1" s="61"/>
      <c r="BI1" s="61"/>
    </row>
    <row r="2" spans="1:61" ht="14.4" customHeight="1" x14ac:dyDescent="0.3">
      <c r="A2" s="111"/>
      <c r="B2" s="111"/>
      <c r="C2" s="111"/>
      <c r="D2" s="111"/>
      <c r="E2" s="111"/>
      <c r="F2" s="111"/>
      <c r="G2" s="111"/>
      <c r="H2" s="111"/>
      <c r="I2" s="111"/>
      <c r="J2" s="111"/>
      <c r="K2" s="111"/>
      <c r="L2" s="111"/>
      <c r="M2" s="111"/>
      <c r="N2" s="111"/>
      <c r="O2" s="111"/>
      <c r="P2" s="111"/>
      <c r="Q2" s="111"/>
      <c r="R2" s="111"/>
      <c r="S2" s="111"/>
      <c r="T2" s="111"/>
      <c r="U2" s="111"/>
      <c r="V2" s="111"/>
      <c r="W2" s="111"/>
      <c r="X2" s="111"/>
      <c r="Y2" s="111"/>
      <c r="Z2" s="62"/>
      <c r="AA2" s="62"/>
      <c r="AB2" s="61"/>
      <c r="AC2" s="62"/>
      <c r="AD2" s="62"/>
      <c r="AE2" s="61"/>
      <c r="AF2" s="61"/>
      <c r="AG2" s="61"/>
      <c r="AH2" s="61"/>
      <c r="AI2" s="61"/>
      <c r="AJ2" s="61"/>
      <c r="AK2" s="61"/>
      <c r="AL2" s="61"/>
      <c r="AM2" s="61"/>
      <c r="AN2" s="61"/>
      <c r="AO2" s="61"/>
      <c r="AP2" s="61"/>
      <c r="AQ2" s="61"/>
      <c r="AR2" s="61"/>
      <c r="AS2" s="61"/>
      <c r="AT2" s="61"/>
      <c r="AU2" s="61"/>
      <c r="AV2" s="61"/>
      <c r="AW2" s="61"/>
      <c r="AX2" s="61"/>
      <c r="AY2" s="61"/>
      <c r="AZ2" s="61"/>
      <c r="BA2" s="61"/>
      <c r="BB2" s="61"/>
      <c r="BC2" s="61"/>
      <c r="BD2" s="61"/>
      <c r="BE2" s="61"/>
      <c r="BF2" s="61"/>
      <c r="BG2" s="61"/>
      <c r="BH2" s="61"/>
      <c r="BI2" s="61"/>
    </row>
    <row r="3" spans="1:61" ht="14.4" customHeight="1" x14ac:dyDescent="0.3">
      <c r="A3" s="111"/>
      <c r="B3" s="111"/>
      <c r="C3" s="111"/>
      <c r="D3" s="111"/>
      <c r="E3" s="111"/>
      <c r="F3" s="111"/>
      <c r="G3" s="111"/>
      <c r="H3" s="111"/>
      <c r="I3" s="111"/>
      <c r="J3" s="111"/>
      <c r="K3" s="111"/>
      <c r="L3" s="111"/>
      <c r="M3" s="111"/>
      <c r="N3" s="111"/>
      <c r="O3" s="111"/>
      <c r="P3" s="111"/>
      <c r="Q3" s="111"/>
      <c r="R3" s="111"/>
      <c r="S3" s="111"/>
      <c r="T3" s="111"/>
      <c r="U3" s="111"/>
      <c r="V3" s="111"/>
      <c r="W3" s="111"/>
      <c r="X3" s="111"/>
      <c r="Y3" s="111"/>
      <c r="Z3" s="62"/>
      <c r="AA3" s="62"/>
      <c r="AB3" s="61"/>
      <c r="AC3" s="62"/>
      <c r="AD3" s="62"/>
      <c r="AE3" s="61"/>
      <c r="AF3" s="61"/>
      <c r="AG3" s="61"/>
      <c r="AH3" s="61"/>
      <c r="AI3" s="61"/>
      <c r="AJ3" s="61"/>
      <c r="AK3" s="61"/>
      <c r="AL3" s="61"/>
      <c r="AM3" s="61"/>
      <c r="AN3" s="61"/>
      <c r="AO3" s="61"/>
      <c r="AP3" s="61"/>
      <c r="AQ3" s="61"/>
      <c r="AR3" s="61"/>
      <c r="AS3" s="61"/>
      <c r="AT3" s="61"/>
      <c r="AU3" s="61"/>
      <c r="AV3" s="61"/>
      <c r="AW3" s="61"/>
      <c r="AX3" s="61"/>
      <c r="AY3" s="61"/>
      <c r="AZ3" s="61"/>
      <c r="BA3" s="61"/>
      <c r="BB3" s="61"/>
      <c r="BC3" s="61"/>
      <c r="BD3" s="61"/>
      <c r="BE3" s="61"/>
      <c r="BF3" s="61"/>
      <c r="BG3" s="61"/>
      <c r="BH3" s="61"/>
      <c r="BI3" s="61"/>
    </row>
    <row r="5" spans="1:61" x14ac:dyDescent="0.3">
      <c r="AQ5" s="114" t="s">
        <v>66</v>
      </c>
      <c r="AR5" s="115"/>
    </row>
    <row r="6" spans="1:61" x14ac:dyDescent="0.3">
      <c r="AN6" s="117" t="s">
        <v>68</v>
      </c>
      <c r="AO6" s="117"/>
      <c r="AP6" s="117"/>
      <c r="AQ6" s="116">
        <v>2024</v>
      </c>
      <c r="AR6" s="116"/>
    </row>
    <row r="8" spans="1:61" x14ac:dyDescent="0.3">
      <c r="AQ8" s="114" t="s">
        <v>69</v>
      </c>
      <c r="AR8" s="115"/>
    </row>
    <row r="9" spans="1:61" x14ac:dyDescent="0.3">
      <c r="AN9" s="110" t="s">
        <v>70</v>
      </c>
      <c r="AO9" s="110"/>
      <c r="AP9" s="110"/>
      <c r="AQ9" s="118">
        <v>36586</v>
      </c>
      <c r="AR9" s="118"/>
    </row>
    <row r="11" spans="1:61" x14ac:dyDescent="0.3">
      <c r="C11" s="112"/>
      <c r="D11" s="112"/>
      <c r="E11" s="112"/>
      <c r="F11" s="112"/>
      <c r="G11" s="112"/>
      <c r="H11" s="112"/>
      <c r="I11" s="112"/>
      <c r="J11" s="112"/>
      <c r="K11" s="112"/>
      <c r="L11" s="112"/>
      <c r="M11" s="112"/>
      <c r="N11" s="112"/>
      <c r="O11" s="112"/>
      <c r="P11" s="112"/>
      <c r="Q11" s="112"/>
      <c r="R11" s="112"/>
      <c r="S11" s="112"/>
      <c r="T11" s="112"/>
      <c r="U11" s="112"/>
      <c r="V11" s="112"/>
      <c r="W11" s="112"/>
      <c r="X11" s="112"/>
      <c r="Y11" s="113" t="str">
        <f>"Breakdown - " &amp; IF(selected_period = "Total Year", Selected_year &amp; "(Total Year)", selected_period_display &amp; " " &amp; Selected_year)</f>
        <v>Breakdown - March 2024</v>
      </c>
      <c r="Z11" s="113"/>
      <c r="AA11" s="113"/>
      <c r="AB11" s="113"/>
      <c r="AC11" s="113"/>
      <c r="AD11" s="113"/>
      <c r="AF11" s="113" t="str">
        <f>"Summary - " &amp; IF(selected_period = "Total Year", Selected_year &amp; "(Total Year)", selected_period_display &amp; " " &amp; Selected_year)</f>
        <v>Summary - March 2024</v>
      </c>
      <c r="AG11" s="113"/>
      <c r="AH11" s="113"/>
      <c r="AI11" s="113"/>
      <c r="AJ11" s="113"/>
      <c r="AK11" s="113"/>
      <c r="AL11" s="113"/>
      <c r="AM11" s="113"/>
      <c r="AN11" s="113"/>
      <c r="AO11" s="113"/>
      <c r="AP11" s="113"/>
      <c r="AQ11" s="113"/>
      <c r="AR11" s="113"/>
    </row>
    <row r="12" spans="1:61" x14ac:dyDescent="0.3">
      <c r="C12" s="46" t="s">
        <v>81</v>
      </c>
      <c r="D12" s="48" t="s">
        <v>82</v>
      </c>
      <c r="E12" s="46" t="s">
        <v>83</v>
      </c>
      <c r="F12" s="47" t="s">
        <v>84</v>
      </c>
      <c r="G12" s="47" t="s">
        <v>85</v>
      </c>
      <c r="H12" s="48" t="s">
        <v>86</v>
      </c>
      <c r="I12" s="46" t="s">
        <v>87</v>
      </c>
      <c r="J12" s="47" t="s">
        <v>88</v>
      </c>
      <c r="K12" s="47" t="s">
        <v>89</v>
      </c>
      <c r="L12" s="47" t="s">
        <v>90</v>
      </c>
      <c r="M12" s="46" t="s">
        <v>92</v>
      </c>
      <c r="N12" s="48" t="s">
        <v>93</v>
      </c>
      <c r="O12" s="56" t="s">
        <v>94</v>
      </c>
      <c r="P12" s="58" t="s">
        <v>95</v>
      </c>
      <c r="Q12" s="58" t="s">
        <v>96</v>
      </c>
      <c r="R12" s="57" t="s">
        <v>97</v>
      </c>
      <c r="S12" s="56" t="s">
        <v>98</v>
      </c>
      <c r="T12" s="58" t="s">
        <v>99</v>
      </c>
      <c r="U12" s="58" t="s">
        <v>100</v>
      </c>
      <c r="V12" s="58" t="s">
        <v>101</v>
      </c>
      <c r="W12" s="48" t="s">
        <v>102</v>
      </c>
      <c r="X12" s="60" t="s">
        <v>103</v>
      </c>
    </row>
    <row r="13" spans="1:61" x14ac:dyDescent="0.3">
      <c r="C13" s="52" cm="1">
        <f t="array" ref="C13">income_header_row</f>
        <v>9</v>
      </c>
      <c r="D13" s="53">
        <f t="shared" ref="D13:D76" si="0">IF(is_header,row_id,IF(NOT(is_empty),D12,-1))</f>
        <v>9</v>
      </c>
      <c r="E13" s="52" cm="1">
        <f t="array" ref="E13">1*OR(row_id=income_header_row,row_id=Expenses_header_row,row_id=Savings_header_row)</f>
        <v>1</v>
      </c>
      <c r="F13" s="35">
        <f t="shared" ref="F13:F76" si="1">1*NOT(OR(is_header,is_empty,is_total))</f>
        <v>0</v>
      </c>
      <c r="G13" s="35" cm="1">
        <f t="array" ref="G13">1*OR(row_id=income_total,row_id=expenses_total_row,row_id=savings_total)</f>
        <v>0</v>
      </c>
      <c r="H13" s="53">
        <f t="shared" ref="H13:H76" si="2">1*OR(row_id="/1",row_id="/2",row_id=-1)</f>
        <v>0</v>
      </c>
      <c r="I13" s="52" t="str" cm="1">
        <f t="array" ref="I13">IFERROR(INDEX('Budget Planning'!$C:$C,header_row_id)," " )</f>
        <v>Income</v>
      </c>
      <c r="J13" s="54" t="str" cm="1">
        <f t="array" ref="J13">IFERROR(INDEX('Budget Planning'!$C:$C,row_id)," ")</f>
        <v>Income</v>
      </c>
      <c r="K13" s="55" t="str" cm="1">
        <f t="array" ref="K13">IF(OR(is_header, is_empty), "",
    IF(is_total,
        IF(selected_period="Total Year",
            SUM(Tracking[Amount] * (Tracking[Type]=type) * (YEAR(Tracking[Effective Date])=Selected_year)),
            SUM(Tracking[Amount] * (Tracking[Type]=type) * (YEAR(Tracking[Effective Date])=Selected_year) * (MONTH(Tracking[Effective Date])=selected_period))
        ),
        IF(selected_period="Total Year",
            SUM(Tracking[Amount] * (Tracking[Type]=type) * (Tracking[Category]=item) * (YEAR(Tracking[Effective Date])=Selected_year)),
            SUM(Tracking[Amount] * (Tracking[Type]=type) * (Tracking[Category]=item) * (YEAR(Tracking[Effective Date])=Selected_year) * (MONTH(Tracking[Effective Date])=selected_period))
        )
    )
)</f>
        <v/>
      </c>
      <c r="L13" s="35" t="str" cm="1">
        <f t="array" ref="L13">IF(OR(is_header, is_empty), "",
    IFERROR(
        INDEX('Budget Planning'!$E:$DY, row_id,
            MATCH(TRUE, INDEX('Budget Planning'!$E$5:$DY$5 = Selected_year, 0), 0)
            + IF(selected_period = "Total Year", 12, selected_period - 1)
        ),
        ""
    )
)</f>
        <v/>
      </c>
      <c r="M13" s="1" t="str" cm="1">
        <f t="array" ref="M13">IF(is_cat,IF(header_row_id=income_header_row,MATCH(income_min_row,$C:$C,0),IF(header_row_id=Expenses_header_row,MATCH(expenses_min_row,$C:$C,0),IF(header_row_id=Savings_header_row,MATCH(savings_min_row,$C:$C,0),""))),"")</f>
        <v/>
      </c>
      <c r="N13" s="2" t="str" cm="1">
        <f t="array" ref="N13">IF(is_cat,IF(header_row_id=income_header_row,MATCH(income_max,$C:$C,0),IF(header_row_id=Expenses_header_row,MATCH(expenses_max_row,$C:$C,0),IF(header_row_id=Savings_header_row,MATCH(savings_max_row,$C:$C,0),""))),"")</f>
        <v/>
      </c>
      <c r="O13" s="1" t="str">
        <f t="shared" ref="O13:O76" si="3">IF(is_cat,ADDRESS(sort_min_row,COLUMN(tracked))&amp; ":" &amp; ADDRESS(sort_max_row,COLUMN(tracked)),"")</f>
        <v/>
      </c>
      <c r="P13" t="str">
        <f t="shared" ref="P13:P76" ca="1" si="4">IF(is_cat,RANK(tracked,INDIRECT(tracked_range),0),"")</f>
        <v/>
      </c>
      <c r="Q13" t="str">
        <f t="shared" ref="Q13:Q76" si="5">IF(is_cat,ADDRESS(sort_min_row,COLUMN(budget))&amp; ":" &amp; ADDRESS(sort_max_row,COLUMN(budget)),"")</f>
        <v/>
      </c>
      <c r="R13" s="2" t="str">
        <f t="shared" ref="R13:R76" ca="1" si="6">IF(is_cat,RANK(budget,INDIRECT(budget_range),0),"")</f>
        <v/>
      </c>
      <c r="S13" s="1" t="str">
        <f t="shared" ref="S13:S76" si="7">IF(is_cat,_xlfn.NUMBERVALUE(tracked_rank &amp; budget_rank),"")</f>
        <v/>
      </c>
      <c r="T13" t="str">
        <f t="shared" ref="T13:T76" si="8">IF(is_cat,ADDRESS(sort_min_row,COLUMN(comb_rank))&amp; ":" &amp; ADDRESS(sort_max_row,COLUMN(comb_rank)),"")</f>
        <v/>
      </c>
      <c r="U13" t="str">
        <f t="shared" ref="U13:U76" ca="1" si="9">IF(is_cat,RANK(comb_rank,INDIRECT(comb_rank_range),1),"")</f>
        <v/>
      </c>
      <c r="V13" t="str">
        <f t="shared" ref="V13:V76" si="10">IF(is_cat,ADDRESS(sort_min_row,COLUMN(comb_rank_norm))&amp; ":" &amp; ADDRESS(ROW(),COLUMN(comb_rank_norm)),"")</f>
        <v/>
      </c>
      <c r="W13" s="2" t="str">
        <f t="shared" ref="W13:W76" ca="1" si="11">IF(is_cat,comb_rank_norm+COUNTIF(INDIRECT(comb_rank_norm_run_range),comb_rank_norm)-1,"")</f>
        <v/>
      </c>
      <c r="X13" s="59">
        <f t="shared" ref="X13:X76" si="12">IF(is_cat,header_row_id+comb_rank_unique,row_id)</f>
        <v>9</v>
      </c>
      <c r="Y13" s="66" t="str">
        <f t="shared" ref="Y13:Y76" si="13">IF(is_empty,"",INDEX($J:$J,MATCH(row_id,$X:$X,0)))</f>
        <v>Income</v>
      </c>
      <c r="Z13" s="36" t="str">
        <f t="shared" ref="Z13:Z76" si="14">IF(is_empty,"",IF(is_header,"TRACKED",INDEX($K:$K,MATCH(row_id,$X:$X,0))))</f>
        <v>TRACKED</v>
      </c>
      <c r="AA13" s="36" t="str">
        <f t="shared" ref="AA13:AA76" si="15">IF(is_empty,"",IF(is_header,"BUDGET",INDEX($L:$L,MATCH(row_id,$X:$X,0))))</f>
        <v>BUDGET</v>
      </c>
      <c r="AB13" s="67" t="str">
        <f t="shared" ref="AB13" si="16">IF(is_empty,"",IF(is_header,"%Compl",IFERROR(OUT_TRACKED/OUT_BUDGET,"-")))</f>
        <v>%Compl</v>
      </c>
      <c r="AC13" s="36" t="str">
        <f t="shared" ref="AC13:AC76" si="17">IF(is_empty,"",IF(is_header,"Remaining",IF(OUT_BUDGET-OUT_TRACKED&gt;0,OUT_BUDGET-OUT_TRACKED,0)))</f>
        <v>Remaining</v>
      </c>
      <c r="AD13" s="36" t="str">
        <f t="shared" ref="AD13:AD76" si="18">IF(is_empty,"",IF(is_header,"Excess",IF(OUT_BUDGET-OUT_TRACKED&lt;0,OUT_TRACKED-OUT_BUDGET,0)))</f>
        <v>Excess</v>
      </c>
      <c r="AF13" s="69"/>
      <c r="AG13" s="70"/>
      <c r="AH13" s="70"/>
      <c r="AI13" s="70"/>
      <c r="AJ13" s="70"/>
      <c r="AK13" s="71"/>
      <c r="AM13" s="69"/>
      <c r="AN13" s="70"/>
      <c r="AO13" s="70"/>
      <c r="AP13" s="70"/>
      <c r="AQ13" s="70"/>
      <c r="AR13" s="71"/>
    </row>
    <row r="14" spans="1:61" x14ac:dyDescent="0.3">
      <c r="C14" s="52" cm="1">
        <f t="array" ref="C14">IF(C13=-1, -1, IF(C13&lt;income_max, C13+1, IF(C13=income_max, income_total, IF(C13=income_total, "/1", IF(C13="/1", Expenses_header_row, IF(C13&lt;expenses_max_row, C13+1, IF(C13=expenses_max_row, expenses_total_row, IF(C13=expenses_total_row, "/2", IF(C13="/2", Savings_header_row, IF(C13&lt;savings_max_row, C13+1, IF(C13=savings_max_row, savings_total, -1)))))))))))</f>
        <v>10</v>
      </c>
      <c r="D14" s="53">
        <f t="shared" si="0"/>
        <v>9</v>
      </c>
      <c r="E14" s="52" cm="1">
        <f t="array" ref="E14">1*OR(row_id=income_header_row,row_id=Expenses_header_row,row_id=Savings_header_row)</f>
        <v>0</v>
      </c>
      <c r="F14" s="35">
        <f t="shared" si="1"/>
        <v>1</v>
      </c>
      <c r="G14" s="35" cm="1">
        <f t="array" ref="G14">1*OR(row_id=income_total,row_id=expenses_total_row,row_id=savings_total)</f>
        <v>0</v>
      </c>
      <c r="H14" s="53">
        <f t="shared" si="2"/>
        <v>0</v>
      </c>
      <c r="I14" s="52" t="str" cm="1">
        <f t="array" ref="I14">IFERROR(INDEX('Budget Planning'!$C:$C,header_row_id)," " )</f>
        <v>Income</v>
      </c>
      <c r="J14" s="54" t="str" cm="1">
        <f t="array" ref="J14">IFERROR(INDEX('Budget Planning'!$C:$C,row_id)," ")</f>
        <v>Employment(Net)</v>
      </c>
      <c r="K14" s="55" cm="1">
        <f t="array" ref="K14">IF(OR(is_header, is_empty), "",
    IF(is_total,
        IF(selected_period="Total Year",
            SUM(Tracking[Amount] * (Tracking[Type]=type) * (YEAR(Tracking[Effective Date])=Selected_year)),
            SUM(Tracking[Amount] * (Tracking[Type]=type) * (YEAR(Tracking[Effective Date])=Selected_year) * (MONTH(Tracking[Effective Date])=selected_period))
        ),
        IF(selected_period="Total Year",
            SUM(Tracking[Amount] * (Tracking[Type]=type) * (Tracking[Category]=item) * (YEAR(Tracking[Effective Date])=Selected_year)),
            SUM(Tracking[Amount] * (Tracking[Type]=type) * (Tracking[Category]=item) * (YEAR(Tracking[Effective Date])=Selected_year) * (MONTH(Tracking[Effective Date])=selected_period))
        )
    )
)</f>
        <v>7500</v>
      </c>
      <c r="L14" s="35" cm="1">
        <f t="array" ref="L14">IF(OR(is_header, is_empty), "",
    IFERROR(
        INDEX('Budget Planning'!$E:$DY, row_id,
            MATCH(TRUE, INDEX('Budget Planning'!$E$5:$DY$5 = Selected_year, 0), 0)
            + IF(selected_period = "Total Year", 12, selected_period - 1)
        ),
        ""
    )
)</f>
        <v>4500</v>
      </c>
      <c r="M14" s="1" cm="1">
        <f t="array" ref="M14">IF(is_cat,IF(header_row_id=income_header_row,MATCH(income_min_row,$C:$C,0),IF(header_row_id=Expenses_header_row,MATCH(expenses_min_row,$C:$C,0),IF(header_row_id=Savings_header_row,MATCH(savings_min_row,$C:$C,0),""))),"")</f>
        <v>14</v>
      </c>
      <c r="N14" s="2" cm="1">
        <f t="array" ref="N14">IF(is_cat,IF(header_row_id=income_header_row,MATCH(income_max,$C:$C,0),IF(header_row_id=Expenses_header_row,MATCH(expenses_max_row,$C:$C,0),IF(header_row_id=Savings_header_row,MATCH(savings_max_row,$C:$C,0),""))),"")</f>
        <v>17</v>
      </c>
      <c r="O14" s="1" t="str">
        <f t="shared" si="3"/>
        <v>$K$14:$K$17</v>
      </c>
      <c r="P14">
        <f t="shared" ca="1" si="4"/>
        <v>1</v>
      </c>
      <c r="Q14" t="str">
        <f t="shared" si="5"/>
        <v>$L$14:$L$17</v>
      </c>
      <c r="R14" s="2">
        <f t="shared" ca="1" si="6"/>
        <v>1</v>
      </c>
      <c r="S14" s="1">
        <f t="shared" ca="1" si="7"/>
        <v>11</v>
      </c>
      <c r="T14" t="str">
        <f t="shared" si="8"/>
        <v>$S$14:$S$17</v>
      </c>
      <c r="U14">
        <f t="shared" ca="1" si="9"/>
        <v>1</v>
      </c>
      <c r="V14" t="str">
        <f t="shared" si="10"/>
        <v>$U$14:$U$14</v>
      </c>
      <c r="W14" s="2">
        <f t="shared" ca="1" si="11"/>
        <v>1</v>
      </c>
      <c r="X14" s="59">
        <f t="shared" ca="1" si="12"/>
        <v>10</v>
      </c>
      <c r="Y14" s="66" t="str">
        <f t="shared" ca="1" si="13"/>
        <v>Employment(Net)</v>
      </c>
      <c r="Z14" s="36">
        <f t="shared" ca="1" si="14"/>
        <v>7500</v>
      </c>
      <c r="AA14" s="36">
        <f t="shared" ca="1" si="15"/>
        <v>4500</v>
      </c>
      <c r="AB14" s="67">
        <f t="shared" ref="AB14:AB77" ca="1" si="19">IF(is_empty,"",IF(is_header,"%Compl",IFERROR(OUT_TRACKED/OUT_BUDGET,"-")))</f>
        <v>1.6666666666666667</v>
      </c>
      <c r="AC14" s="36">
        <f t="shared" ca="1" si="17"/>
        <v>0</v>
      </c>
      <c r="AD14" s="36">
        <f t="shared" ca="1" si="18"/>
        <v>3000</v>
      </c>
      <c r="AF14" s="1"/>
      <c r="AK14" s="2"/>
      <c r="AM14" s="1"/>
      <c r="AR14" s="2"/>
    </row>
    <row r="15" spans="1:61" x14ac:dyDescent="0.3">
      <c r="C15" s="52" cm="1">
        <f t="array" ref="C15">IF(C14=-1, -1, IF(C14&lt;income_max, C14+1, IF(C14=income_max, income_total, IF(C14=income_total, "/1", IF(C14="/1", Expenses_header_row, IF(C14&lt;expenses_max_row, C14+1, IF(C14=expenses_max_row, expenses_total_row, IF(C14=expenses_total_row, "/2", IF(C14="/2", Savings_header_row, IF(C14&lt;savings_max_row, C14+1, IF(C14=savings_max_row, savings_total, -1)))))))))))</f>
        <v>11</v>
      </c>
      <c r="D15" s="53">
        <f t="shared" si="0"/>
        <v>9</v>
      </c>
      <c r="E15" s="52" cm="1">
        <f t="array" ref="E15">1*OR(row_id=income_header_row,row_id=Expenses_header_row,row_id=Savings_header_row)</f>
        <v>0</v>
      </c>
      <c r="F15" s="35">
        <f t="shared" si="1"/>
        <v>1</v>
      </c>
      <c r="G15" s="35" cm="1">
        <f t="array" ref="G15">1*OR(row_id=income_total,row_id=expenses_total_row,row_id=savings_total)</f>
        <v>0</v>
      </c>
      <c r="H15" s="53">
        <f t="shared" si="2"/>
        <v>0</v>
      </c>
      <c r="I15" s="52" t="str" cm="1">
        <f t="array" ref="I15">IFERROR(INDEX('Budget Planning'!$C:$C,header_row_id)," " )</f>
        <v>Income</v>
      </c>
      <c r="J15" s="54" t="str" cm="1">
        <f t="array" ref="J15">IFERROR(INDEX('Budget Planning'!$C:$C,row_id)," ")</f>
        <v>Side Hustle(Net)</v>
      </c>
      <c r="K15" s="55" cm="1">
        <f t="array" ref="K15">IF(OR(is_header, is_empty), "",
    IF(is_total,
        IF(selected_period="Total Year",
            SUM(Tracking[Amount] * (Tracking[Type]=type) * (YEAR(Tracking[Effective Date])=Selected_year)),
            SUM(Tracking[Amount] * (Tracking[Type]=type) * (YEAR(Tracking[Effective Date])=Selected_year) * (MONTH(Tracking[Effective Date])=selected_period))
        ),
        IF(selected_period="Total Year",
            SUM(Tracking[Amount] * (Tracking[Type]=type) * (Tracking[Category]=item) * (YEAR(Tracking[Effective Date])=Selected_year)),
            SUM(Tracking[Amount] * (Tracking[Type]=type) * (Tracking[Category]=item) * (YEAR(Tracking[Effective Date])=Selected_year) * (MONTH(Tracking[Effective Date])=selected_period))
        )
    )
)</f>
        <v>200</v>
      </c>
      <c r="L15" s="35" cm="1">
        <f t="array" ref="L15">IF(OR(is_header, is_empty), "",
    IFERROR(
        INDEX('Budget Planning'!$E:$DY, row_id,
            MATCH(TRUE, INDEX('Budget Planning'!$E$5:$DY$5 = Selected_year, 0), 0)
            + IF(selected_period = "Total Year", 12, selected_period - 1)
        ),
        ""
    )
)</f>
        <v>500</v>
      </c>
      <c r="M15" s="1" cm="1">
        <f t="array" ref="M15">IF(is_cat,IF(header_row_id=income_header_row,MATCH(income_min_row,$C:$C,0),IF(header_row_id=Expenses_header_row,MATCH(expenses_min_row,$C:$C,0),IF(header_row_id=Savings_header_row,MATCH(savings_min_row,$C:$C,0),""))),"")</f>
        <v>14</v>
      </c>
      <c r="N15" s="2" cm="1">
        <f t="array" ref="N15">IF(is_cat,IF(header_row_id=income_header_row,MATCH(income_max,$C:$C,0),IF(header_row_id=Expenses_header_row,MATCH(expenses_max_row,$C:$C,0),IF(header_row_id=Savings_header_row,MATCH(savings_max_row,$C:$C,0),""))),"")</f>
        <v>17</v>
      </c>
      <c r="O15" s="1" t="str">
        <f t="shared" si="3"/>
        <v>$K$14:$K$17</v>
      </c>
      <c r="P15">
        <f t="shared" ca="1" si="4"/>
        <v>3</v>
      </c>
      <c r="Q15" t="str">
        <f t="shared" si="5"/>
        <v>$L$14:$L$17</v>
      </c>
      <c r="R15" s="2">
        <f t="shared" ca="1" si="6"/>
        <v>2</v>
      </c>
      <c r="S15" s="1">
        <f t="shared" ca="1" si="7"/>
        <v>32</v>
      </c>
      <c r="T15" t="str">
        <f t="shared" si="8"/>
        <v>$S$14:$S$17</v>
      </c>
      <c r="U15">
        <f t="shared" ca="1" si="9"/>
        <v>3</v>
      </c>
      <c r="V15" t="str">
        <f t="shared" si="10"/>
        <v>$U$14:$U$15</v>
      </c>
      <c r="W15" s="2">
        <f t="shared" ca="1" si="11"/>
        <v>3</v>
      </c>
      <c r="X15" s="59">
        <f t="shared" ca="1" si="12"/>
        <v>12</v>
      </c>
      <c r="Y15" s="66" t="str">
        <f t="shared" ca="1" si="13"/>
        <v>Rental(Net)</v>
      </c>
      <c r="Z15" s="36">
        <f t="shared" ca="1" si="14"/>
        <v>500</v>
      </c>
      <c r="AA15" s="36">
        <f t="shared" ca="1" si="15"/>
        <v>500</v>
      </c>
      <c r="AB15" s="67">
        <f t="shared" ca="1" si="19"/>
        <v>1</v>
      </c>
      <c r="AC15" s="36">
        <f t="shared" ca="1" si="17"/>
        <v>0</v>
      </c>
      <c r="AD15" s="36">
        <f t="shared" ca="1" si="18"/>
        <v>0</v>
      </c>
      <c r="AF15" s="1"/>
      <c r="AI15" s="78" t="str">
        <f ca="1">Calculations!E36</f>
        <v>Employment(Net)</v>
      </c>
      <c r="AJ15" s="79">
        <f ca="1">Calculations!F36</f>
        <v>7500</v>
      </c>
      <c r="AK15" s="2"/>
      <c r="AM15" s="1"/>
      <c r="AR15" s="2"/>
    </row>
    <row r="16" spans="1:61" x14ac:dyDescent="0.3">
      <c r="C16" s="52" cm="1">
        <f t="array" ref="C16">IF(C15=-1, -1, IF(C15&lt;income_max, C15+1, IF(C15=income_max, income_total, IF(C15=income_total, "/1", IF(C15="/1", Expenses_header_row, IF(C15&lt;expenses_max_row, C15+1, IF(C15=expenses_max_row, expenses_total_row, IF(C15=expenses_total_row, "/2", IF(C15="/2", Savings_header_row, IF(C15&lt;savings_max_row, C15+1, IF(C15=savings_max_row, savings_total, -1)))))))))))</f>
        <v>12</v>
      </c>
      <c r="D16" s="53">
        <f t="shared" si="0"/>
        <v>9</v>
      </c>
      <c r="E16" s="52" cm="1">
        <f t="array" ref="E16">1*OR(row_id=income_header_row,row_id=Expenses_header_row,row_id=Savings_header_row)</f>
        <v>0</v>
      </c>
      <c r="F16" s="35">
        <f t="shared" si="1"/>
        <v>1</v>
      </c>
      <c r="G16" s="35" cm="1">
        <f t="array" ref="G16">1*OR(row_id=income_total,row_id=expenses_total_row,row_id=savings_total)</f>
        <v>0</v>
      </c>
      <c r="H16" s="53">
        <f t="shared" si="2"/>
        <v>0</v>
      </c>
      <c r="I16" s="52" t="str" cm="1">
        <f t="array" ref="I16">IFERROR(INDEX('Budget Planning'!$C:$C,header_row_id)," " )</f>
        <v>Income</v>
      </c>
      <c r="J16" s="54" t="str" cm="1">
        <f t="array" ref="J16">IFERROR(INDEX('Budget Planning'!$C:$C,row_id)," ")</f>
        <v>Dividends(Net)</v>
      </c>
      <c r="K16" s="55" cm="1">
        <f t="array" ref="K16">IF(OR(is_header, is_empty), "",
    IF(is_total,
        IF(selected_period="Total Year",
            SUM(Tracking[Amount] * (Tracking[Type]=type) * (YEAR(Tracking[Effective Date])=Selected_year)),
            SUM(Tracking[Amount] * (Tracking[Type]=type) * (YEAR(Tracking[Effective Date])=Selected_year) * (MONTH(Tracking[Effective Date])=selected_period))
        ),
        IF(selected_period="Total Year",
            SUM(Tracking[Amount] * (Tracking[Type]=type) * (Tracking[Category]=item) * (YEAR(Tracking[Effective Date])=Selected_year)),
            SUM(Tracking[Amount] * (Tracking[Type]=type) * (Tracking[Category]=item) * (YEAR(Tracking[Effective Date])=Selected_year) * (MONTH(Tracking[Effective Date])=selected_period))
        )
    )
)</f>
        <v>100</v>
      </c>
      <c r="L16" s="35" cm="1">
        <f t="array" ref="L16">IF(OR(is_header, is_empty), "",
    IFERROR(
        INDEX('Budget Planning'!$E:$DY, row_id,
            MATCH(TRUE, INDEX('Budget Planning'!$E$5:$DY$5 = Selected_year, 0), 0)
            + IF(selected_period = "Total Year", 12, selected_period - 1)
        ),
        ""
    )
)</f>
        <v>100</v>
      </c>
      <c r="M16" s="1" cm="1">
        <f t="array" ref="M16">IF(is_cat,IF(header_row_id=income_header_row,MATCH(income_min_row,$C:$C,0),IF(header_row_id=Expenses_header_row,MATCH(expenses_min_row,$C:$C,0),IF(header_row_id=Savings_header_row,MATCH(savings_min_row,$C:$C,0),""))),"")</f>
        <v>14</v>
      </c>
      <c r="N16" s="2" cm="1">
        <f t="array" ref="N16">IF(is_cat,IF(header_row_id=income_header_row,MATCH(income_max,$C:$C,0),IF(header_row_id=Expenses_header_row,MATCH(expenses_max_row,$C:$C,0),IF(header_row_id=Savings_header_row,MATCH(savings_max_row,$C:$C,0),""))),"")</f>
        <v>17</v>
      </c>
      <c r="O16" s="1" t="str">
        <f t="shared" si="3"/>
        <v>$K$14:$K$17</v>
      </c>
      <c r="P16">
        <f t="shared" ca="1" si="4"/>
        <v>4</v>
      </c>
      <c r="Q16" t="str">
        <f t="shared" si="5"/>
        <v>$L$14:$L$17</v>
      </c>
      <c r="R16" s="2">
        <f t="shared" ca="1" si="6"/>
        <v>4</v>
      </c>
      <c r="S16" s="1">
        <f t="shared" ca="1" si="7"/>
        <v>44</v>
      </c>
      <c r="T16" t="str">
        <f t="shared" si="8"/>
        <v>$S$14:$S$17</v>
      </c>
      <c r="U16">
        <f t="shared" ca="1" si="9"/>
        <v>4</v>
      </c>
      <c r="V16" t="str">
        <f t="shared" si="10"/>
        <v>$U$14:$U$16</v>
      </c>
      <c r="W16" s="2">
        <f t="shared" ca="1" si="11"/>
        <v>4</v>
      </c>
      <c r="X16" s="59">
        <f t="shared" ca="1" si="12"/>
        <v>13</v>
      </c>
      <c r="Y16" s="66" t="str">
        <f t="shared" ca="1" si="13"/>
        <v>Side Hustle(Net)</v>
      </c>
      <c r="Z16" s="36">
        <f t="shared" ca="1" si="14"/>
        <v>200</v>
      </c>
      <c r="AA16" s="36">
        <f t="shared" ca="1" si="15"/>
        <v>500</v>
      </c>
      <c r="AB16" s="67">
        <f t="shared" ca="1" si="19"/>
        <v>0.4</v>
      </c>
      <c r="AC16" s="36">
        <f t="shared" ca="1" si="17"/>
        <v>300</v>
      </c>
      <c r="AD16" s="36">
        <f t="shared" ca="1" si="18"/>
        <v>0</v>
      </c>
      <c r="AF16" s="1"/>
      <c r="AI16" s="78" t="str">
        <f ca="1">Calculations!E37</f>
        <v>Rental(Net)</v>
      </c>
      <c r="AJ16" s="79">
        <f ca="1">Calculations!F37</f>
        <v>500</v>
      </c>
      <c r="AK16" s="2"/>
      <c r="AM16" s="1"/>
      <c r="AR16" s="2"/>
    </row>
    <row r="17" spans="3:44" x14ac:dyDescent="0.3">
      <c r="C17" s="52" cm="1">
        <f t="array" ref="C17">IF(C16=-1, -1, IF(C16&lt;income_max, C16+1, IF(C16=income_max, income_total, IF(C16=income_total, "/1", IF(C16="/1", Expenses_header_row, IF(C16&lt;expenses_max_row, C16+1, IF(C16=expenses_max_row, expenses_total_row, IF(C16=expenses_total_row, "/2", IF(C16="/2", Savings_header_row, IF(C16&lt;savings_max_row, C16+1, IF(C16=savings_max_row, savings_total, -1)))))))))))</f>
        <v>13</v>
      </c>
      <c r="D17" s="53">
        <f t="shared" si="0"/>
        <v>9</v>
      </c>
      <c r="E17" s="52" cm="1">
        <f t="array" ref="E17">1*OR(row_id=income_header_row,row_id=Expenses_header_row,row_id=Savings_header_row)</f>
        <v>0</v>
      </c>
      <c r="F17" s="35">
        <f t="shared" si="1"/>
        <v>1</v>
      </c>
      <c r="G17" s="35" cm="1">
        <f t="array" ref="G17">1*OR(row_id=income_total,row_id=expenses_total_row,row_id=savings_total)</f>
        <v>0</v>
      </c>
      <c r="H17" s="53">
        <f t="shared" si="2"/>
        <v>0</v>
      </c>
      <c r="I17" s="52" t="str" cm="1">
        <f t="array" ref="I17">IFERROR(INDEX('Budget Planning'!$C:$C,header_row_id)," " )</f>
        <v>Income</v>
      </c>
      <c r="J17" s="54" t="str" cm="1">
        <f t="array" ref="J17">IFERROR(INDEX('Budget Planning'!$C:$C,row_id)," ")</f>
        <v>Rental(Net)</v>
      </c>
      <c r="K17" s="55" cm="1">
        <f t="array" ref="K17">IF(OR(is_header, is_empty), "",
    IF(is_total,
        IF(selected_period="Total Year",
            SUM(Tracking[Amount] * (Tracking[Type]=type) * (YEAR(Tracking[Effective Date])=Selected_year)),
            SUM(Tracking[Amount] * (Tracking[Type]=type) * (YEAR(Tracking[Effective Date])=Selected_year) * (MONTH(Tracking[Effective Date])=selected_period))
        ),
        IF(selected_period="Total Year",
            SUM(Tracking[Amount] * (Tracking[Type]=type) * (Tracking[Category]=item) * (YEAR(Tracking[Effective Date])=Selected_year)),
            SUM(Tracking[Amount] * (Tracking[Type]=type) * (Tracking[Category]=item) * (YEAR(Tracking[Effective Date])=Selected_year) * (MONTH(Tracking[Effective Date])=selected_period))
        )
    )
)</f>
        <v>500</v>
      </c>
      <c r="L17" s="35" cm="1">
        <f t="array" ref="L17">IF(OR(is_header, is_empty), "",
    IFERROR(
        INDEX('Budget Planning'!$E:$DY, row_id,
            MATCH(TRUE, INDEX('Budget Planning'!$E$5:$DY$5 = Selected_year, 0), 0)
            + IF(selected_period = "Total Year", 12, selected_period - 1)
        ),
        ""
    )
)</f>
        <v>500</v>
      </c>
      <c r="M17" s="1" cm="1">
        <f t="array" ref="M17">IF(is_cat,IF(header_row_id=income_header_row,MATCH(income_min_row,$C:$C,0),IF(header_row_id=Expenses_header_row,MATCH(expenses_min_row,$C:$C,0),IF(header_row_id=Savings_header_row,MATCH(savings_min_row,$C:$C,0),""))),"")</f>
        <v>14</v>
      </c>
      <c r="N17" s="2" cm="1">
        <f t="array" ref="N17">IF(is_cat,IF(header_row_id=income_header_row,MATCH(income_max,$C:$C,0),IF(header_row_id=Expenses_header_row,MATCH(expenses_max_row,$C:$C,0),IF(header_row_id=Savings_header_row,MATCH(savings_max_row,$C:$C,0),""))),"")</f>
        <v>17</v>
      </c>
      <c r="O17" s="1" t="str">
        <f t="shared" si="3"/>
        <v>$K$14:$K$17</v>
      </c>
      <c r="P17">
        <f t="shared" ca="1" si="4"/>
        <v>2</v>
      </c>
      <c r="Q17" t="str">
        <f t="shared" si="5"/>
        <v>$L$14:$L$17</v>
      </c>
      <c r="R17" s="2">
        <f t="shared" ca="1" si="6"/>
        <v>2</v>
      </c>
      <c r="S17" s="1">
        <f t="shared" ca="1" si="7"/>
        <v>22</v>
      </c>
      <c r="T17" t="str">
        <f t="shared" si="8"/>
        <v>$S$14:$S$17</v>
      </c>
      <c r="U17">
        <f t="shared" ca="1" si="9"/>
        <v>2</v>
      </c>
      <c r="V17" t="str">
        <f t="shared" si="10"/>
        <v>$U$14:$U$17</v>
      </c>
      <c r="W17" s="2">
        <f t="shared" ca="1" si="11"/>
        <v>2</v>
      </c>
      <c r="X17" s="59">
        <f t="shared" ca="1" si="12"/>
        <v>11</v>
      </c>
      <c r="Y17" s="66" t="str">
        <f t="shared" ca="1" si="13"/>
        <v>Dividends(Net)</v>
      </c>
      <c r="Z17" s="36">
        <f t="shared" ca="1" si="14"/>
        <v>100</v>
      </c>
      <c r="AA17" s="36">
        <f t="shared" ca="1" si="15"/>
        <v>100</v>
      </c>
      <c r="AB17" s="67">
        <f t="shared" ca="1" si="19"/>
        <v>1</v>
      </c>
      <c r="AC17" s="36">
        <f t="shared" ca="1" si="17"/>
        <v>0</v>
      </c>
      <c r="AD17" s="36">
        <f t="shared" ca="1" si="18"/>
        <v>0</v>
      </c>
      <c r="AF17" s="1"/>
      <c r="AI17" s="78" t="str">
        <f ca="1">Calculations!E38</f>
        <v>Side Hustle(Net)</v>
      </c>
      <c r="AJ17" s="79">
        <f ca="1">Calculations!F38</f>
        <v>200</v>
      </c>
      <c r="AK17" s="2"/>
      <c r="AM17" s="1"/>
      <c r="AR17" s="2"/>
    </row>
    <row r="18" spans="3:44" x14ac:dyDescent="0.3">
      <c r="C18" s="52" cm="1">
        <f t="array" ref="C18">IF(C17=-1, -1, IF(C17&lt;income_max, C17+1, IF(C17=income_max, income_total, IF(C17=income_total, "/1", IF(C17="/1", Expenses_header_row, IF(C17&lt;expenses_max_row, C17+1, IF(C17=expenses_max_row, expenses_total_row, IF(C17=expenses_total_row, "/2", IF(C17="/2", Savings_header_row, IF(C17&lt;savings_max_row, C17+1, IF(C17=savings_max_row, savings_total, -1)))))))))))</f>
        <v>18</v>
      </c>
      <c r="D18" s="53">
        <f t="shared" si="0"/>
        <v>9</v>
      </c>
      <c r="E18" s="52" cm="1">
        <f t="array" ref="E18">1*OR(row_id=income_header_row,row_id=Expenses_header_row,row_id=Savings_header_row)</f>
        <v>0</v>
      </c>
      <c r="F18" s="35">
        <f t="shared" si="1"/>
        <v>0</v>
      </c>
      <c r="G18" s="35" cm="1">
        <f t="array" ref="G18">1*OR(row_id=income_total,row_id=expenses_total_row,row_id=savings_total)</f>
        <v>1</v>
      </c>
      <c r="H18" s="53">
        <f t="shared" si="2"/>
        <v>0</v>
      </c>
      <c r="I18" s="52" t="str" cm="1">
        <f t="array" ref="I18">IFERROR(INDEX('Budget Planning'!$C:$C,header_row_id)," " )</f>
        <v>Income</v>
      </c>
      <c r="J18" s="54" t="str" cm="1">
        <f t="array" ref="J18">IFERROR(INDEX('Budget Planning'!$C:$C,row_id)," ")</f>
        <v>Total</v>
      </c>
      <c r="K18" s="55" cm="1">
        <f t="array" ref="K18">IF(OR(is_header, is_empty), "",
    IF(is_total,
        IF(selected_period="Total Year",
            SUM(Tracking[Amount] * (Tracking[Type]=type) * (YEAR(Tracking[Effective Date])=Selected_year)),
            SUM(Tracking[Amount] * (Tracking[Type]=type) * (YEAR(Tracking[Effective Date])=Selected_year) * (MONTH(Tracking[Effective Date])=selected_period))
        ),
        IF(selected_period="Total Year",
            SUM(Tracking[Amount] * (Tracking[Type]=type) * (Tracking[Category]=item) * (YEAR(Tracking[Effective Date])=Selected_year)),
            SUM(Tracking[Amount] * (Tracking[Type]=type) * (Tracking[Category]=item) * (YEAR(Tracking[Effective Date])=Selected_year) * (MONTH(Tracking[Effective Date])=selected_period))
        )
    )
)</f>
        <v>8300</v>
      </c>
      <c r="L18" s="35" cm="1">
        <f t="array" aca="1" ref="L18" ca="1">IF(OR(is_header, is_empty), "",
    IFERROR(
        INDEX('Budget Planning'!$E:$DY, row_id,
            MATCH(TRUE, INDEX('Budget Planning'!$E$5:$DY$5 = Selected_year, 0), 0)
            + IF(selected_period = "Total Year", 12, selected_period - 1)
        ),
        ""
    )
)</f>
        <v>5600</v>
      </c>
      <c r="M18" s="1" t="str" cm="1">
        <f t="array" ref="M18">IF(is_cat,IF(header_row_id=income_header_row,MATCH(income_min_row,$C:$C,0),IF(header_row_id=Expenses_header_row,MATCH(expenses_min_row,$C:$C,0),IF(header_row_id=Savings_header_row,MATCH(savings_min_row,$C:$C,0),""))),"")</f>
        <v/>
      </c>
      <c r="N18" s="2" t="str" cm="1">
        <f t="array" ref="N18">IF(is_cat,IF(header_row_id=income_header_row,MATCH(income_max,$C:$C,0),IF(header_row_id=Expenses_header_row,MATCH(expenses_max_row,$C:$C,0),IF(header_row_id=Savings_header_row,MATCH(savings_max_row,$C:$C,0),""))),"")</f>
        <v/>
      </c>
      <c r="O18" s="1" t="str">
        <f t="shared" si="3"/>
        <v/>
      </c>
      <c r="P18" t="str">
        <f t="shared" ca="1" si="4"/>
        <v/>
      </c>
      <c r="Q18" t="str">
        <f t="shared" si="5"/>
        <v/>
      </c>
      <c r="R18" s="2" t="str">
        <f t="shared" ca="1" si="6"/>
        <v/>
      </c>
      <c r="S18" s="1" t="str">
        <f t="shared" si="7"/>
        <v/>
      </c>
      <c r="T18" t="str">
        <f t="shared" si="8"/>
        <v/>
      </c>
      <c r="U18" t="str">
        <f t="shared" ca="1" si="9"/>
        <v/>
      </c>
      <c r="V18" t="str">
        <f t="shared" si="10"/>
        <v/>
      </c>
      <c r="W18" s="2" t="str">
        <f t="shared" ca="1" si="11"/>
        <v/>
      </c>
      <c r="X18" s="59">
        <f t="shared" si="12"/>
        <v>18</v>
      </c>
      <c r="Y18" s="66" t="str">
        <f t="shared" ca="1" si="13"/>
        <v>Total</v>
      </c>
      <c r="Z18" s="36">
        <f t="shared" ca="1" si="14"/>
        <v>8300</v>
      </c>
      <c r="AA18" s="36">
        <f t="shared" ca="1" si="15"/>
        <v>5600</v>
      </c>
      <c r="AB18" s="67">
        <f t="shared" ca="1" si="19"/>
        <v>1.4821428571428572</v>
      </c>
      <c r="AC18" s="36">
        <f t="shared" ca="1" si="17"/>
        <v>0</v>
      </c>
      <c r="AD18" s="36">
        <f t="shared" ca="1" si="18"/>
        <v>2700</v>
      </c>
      <c r="AF18" s="1"/>
      <c r="AI18" s="78" t="str">
        <f ca="1">Calculations!E39</f>
        <v>Dividends(Net)</v>
      </c>
      <c r="AJ18" s="79">
        <f ca="1">Calculations!F39</f>
        <v>100</v>
      </c>
      <c r="AK18" s="2"/>
      <c r="AM18" s="1"/>
      <c r="AR18" s="2"/>
    </row>
    <row r="19" spans="3:44" x14ac:dyDescent="0.3">
      <c r="C19" s="52" t="str" cm="1">
        <f t="array" ref="C19">IF(C18=-1, -1, IF(C18&lt;income_max, C18+1, IF(C18=income_max, income_total, IF(C18=income_total, "/1", IF(C18="/1", Expenses_header_row, IF(C18&lt;expenses_max_row, C18+1, IF(C18=expenses_max_row, expenses_total_row, IF(C18=expenses_total_row, "/2", IF(C18="/2", Savings_header_row, IF(C18&lt;savings_max_row, C18+1, IF(C18=savings_max_row, savings_total, -1)))))))))))</f>
        <v>/1</v>
      </c>
      <c r="D19" s="53">
        <f t="shared" si="0"/>
        <v>-1</v>
      </c>
      <c r="E19" s="52" cm="1">
        <f t="array" ref="E19">1*OR(row_id=income_header_row,row_id=Expenses_header_row,row_id=Savings_header_row)</f>
        <v>0</v>
      </c>
      <c r="F19" s="35">
        <f t="shared" si="1"/>
        <v>0</v>
      </c>
      <c r="G19" s="35" cm="1">
        <f t="array" ref="G19">1*OR(row_id=income_total,row_id=expenses_total_row,row_id=savings_total)</f>
        <v>0</v>
      </c>
      <c r="H19" s="53">
        <f t="shared" si="2"/>
        <v>1</v>
      </c>
      <c r="I19" s="52" t="str" cm="1">
        <f t="array" ref="I19">IFERROR(INDEX('Budget Planning'!$C:$C,header_row_id)," " )</f>
        <v xml:space="preserve"> </v>
      </c>
      <c r="J19" s="54" t="str" cm="1">
        <f t="array" ref="J19">IFERROR(INDEX('Budget Planning'!$C:$C,row_id)," ")</f>
        <v xml:space="preserve"> </v>
      </c>
      <c r="K19" s="55" t="str" cm="1">
        <f t="array" ref="K19">IF(OR(is_header, is_empty), "",
    IF(is_total,
        IF(selected_period="Total Year",
            SUM(Tracking[Amount] * (Tracking[Type]=type) * (YEAR(Tracking[Effective Date])=Selected_year)),
            SUM(Tracking[Amount] * (Tracking[Type]=type) * (YEAR(Tracking[Effective Date])=Selected_year) * (MONTH(Tracking[Effective Date])=selected_period))
        ),
        IF(selected_period="Total Year",
            SUM(Tracking[Amount] * (Tracking[Type]=type) * (Tracking[Category]=item) * (YEAR(Tracking[Effective Date])=Selected_year)),
            SUM(Tracking[Amount] * (Tracking[Type]=type) * (Tracking[Category]=item) * (YEAR(Tracking[Effective Date])=Selected_year) * (MONTH(Tracking[Effective Date])=selected_period))
        )
    )
)</f>
        <v/>
      </c>
      <c r="L19" s="35" t="str" cm="1">
        <f t="array" ref="L19">IF(OR(is_header, is_empty), "",
    IFERROR(
        INDEX('Budget Planning'!$E:$DY, row_id,
            MATCH(TRUE, INDEX('Budget Planning'!$E$5:$DY$5 = Selected_year, 0), 0)
            + IF(selected_period = "Total Year", 12, selected_period - 1)
        ),
        ""
    )
)</f>
        <v/>
      </c>
      <c r="M19" s="1" t="str" cm="1">
        <f t="array" ref="M19">IF(is_cat,IF(header_row_id=income_header_row,MATCH(income_min_row,$C:$C,0),IF(header_row_id=Expenses_header_row,MATCH(expenses_min_row,$C:$C,0),IF(header_row_id=Savings_header_row,MATCH(savings_min_row,$C:$C,0),""))),"")</f>
        <v/>
      </c>
      <c r="N19" s="2" t="str" cm="1">
        <f t="array" ref="N19">IF(is_cat,IF(header_row_id=income_header_row,MATCH(income_max,$C:$C,0),IF(header_row_id=Expenses_header_row,MATCH(expenses_max_row,$C:$C,0),IF(header_row_id=Savings_header_row,MATCH(savings_max_row,$C:$C,0),""))),"")</f>
        <v/>
      </c>
      <c r="O19" s="1" t="str">
        <f t="shared" si="3"/>
        <v/>
      </c>
      <c r="P19" t="str">
        <f t="shared" ca="1" si="4"/>
        <v/>
      </c>
      <c r="Q19" t="str">
        <f t="shared" si="5"/>
        <v/>
      </c>
      <c r="R19" s="2" t="str">
        <f t="shared" ca="1" si="6"/>
        <v/>
      </c>
      <c r="S19" s="1" t="str">
        <f t="shared" si="7"/>
        <v/>
      </c>
      <c r="T19" t="str">
        <f t="shared" si="8"/>
        <v/>
      </c>
      <c r="U19" t="str">
        <f t="shared" ca="1" si="9"/>
        <v/>
      </c>
      <c r="V19" t="str">
        <f t="shared" si="10"/>
        <v/>
      </c>
      <c r="W19" s="2" t="str">
        <f t="shared" ca="1" si="11"/>
        <v/>
      </c>
      <c r="X19" s="59" t="str">
        <f t="shared" si="12"/>
        <v>/1</v>
      </c>
      <c r="Y19" s="66" t="str">
        <f t="shared" si="13"/>
        <v/>
      </c>
      <c r="Z19" s="36" t="str">
        <f t="shared" si="14"/>
        <v/>
      </c>
      <c r="AA19" s="36" t="str">
        <f t="shared" si="15"/>
        <v/>
      </c>
      <c r="AB19" s="67" t="str">
        <f t="shared" si="19"/>
        <v/>
      </c>
      <c r="AC19" s="36" t="str">
        <f t="shared" si="17"/>
        <v/>
      </c>
      <c r="AD19" s="36" t="str">
        <f t="shared" si="18"/>
        <v/>
      </c>
      <c r="AF19" s="1"/>
      <c r="AI19" s="78" t="str">
        <f>Calculations!E40</f>
        <v/>
      </c>
      <c r="AJ19" s="79" t="str">
        <f>Calculations!F40</f>
        <v/>
      </c>
      <c r="AK19" s="2"/>
      <c r="AM19" s="1"/>
      <c r="AR19" s="2"/>
    </row>
    <row r="20" spans="3:44" x14ac:dyDescent="0.3">
      <c r="C20" s="52" cm="1">
        <f t="array" ref="C20">IF(C19=-1, -1, IF(C19&lt;income_max, C19+1, IF(C19=income_max, income_total, IF(C19=income_total, "/1", IF(C19="/1", Expenses_header_row, IF(C19&lt;expenses_max_row, C19+1, IF(C19=expenses_max_row, expenses_total_row, IF(C19=expenses_total_row, "/2", IF(C19="/2", Savings_header_row, IF(C19&lt;savings_max_row, C19+1, IF(C19=savings_max_row, savings_total, -1)))))))))))</f>
        <v>20</v>
      </c>
      <c r="D20" s="53">
        <f t="shared" si="0"/>
        <v>20</v>
      </c>
      <c r="E20" s="52" cm="1">
        <f t="array" ref="E20">1*OR(row_id=income_header_row,row_id=Expenses_header_row,row_id=Savings_header_row)</f>
        <v>1</v>
      </c>
      <c r="F20" s="35">
        <f t="shared" si="1"/>
        <v>0</v>
      </c>
      <c r="G20" s="35" cm="1">
        <f t="array" ref="G20">1*OR(row_id=income_total,row_id=expenses_total_row,row_id=savings_total)</f>
        <v>0</v>
      </c>
      <c r="H20" s="53">
        <f t="shared" si="2"/>
        <v>0</v>
      </c>
      <c r="I20" s="52" t="str" cm="1">
        <f t="array" ref="I20">IFERROR(INDEX('Budget Planning'!$C:$C,header_row_id)," " )</f>
        <v>Expenses</v>
      </c>
      <c r="J20" s="54" t="str" cm="1">
        <f t="array" ref="J20">IFERROR(INDEX('Budget Planning'!$C:$C,row_id)," ")</f>
        <v>Expenses</v>
      </c>
      <c r="K20" s="55" t="str" cm="1">
        <f t="array" ref="K20">IF(OR(is_header, is_empty), "",
    IF(is_total,
        IF(selected_period="Total Year",
            SUM(Tracking[Amount] * (Tracking[Type]=type) * (YEAR(Tracking[Effective Date])=Selected_year)),
            SUM(Tracking[Amount] * (Tracking[Type]=type) * (YEAR(Tracking[Effective Date])=Selected_year) * (MONTH(Tracking[Effective Date])=selected_period))
        ),
        IF(selected_period="Total Year",
            SUM(Tracking[Amount] * (Tracking[Type]=type) * (Tracking[Category]=item) * (YEAR(Tracking[Effective Date])=Selected_year)),
            SUM(Tracking[Amount] * (Tracking[Type]=type) * (Tracking[Category]=item) * (YEAR(Tracking[Effective Date])=Selected_year) * (MONTH(Tracking[Effective Date])=selected_period))
        )
    )
)</f>
        <v/>
      </c>
      <c r="L20" s="35" t="str" cm="1">
        <f t="array" ref="L20">IF(OR(is_header, is_empty), "",
    IFERROR(
        INDEX('Budget Planning'!$E:$DY, row_id,
            MATCH(TRUE, INDEX('Budget Planning'!$E$5:$DY$5 = Selected_year, 0), 0)
            + IF(selected_period = "Total Year", 12, selected_period - 1)
        ),
        ""
    )
)</f>
        <v/>
      </c>
      <c r="M20" s="1" t="str" cm="1">
        <f t="array" ref="M20">IF(is_cat,IF(header_row_id=income_header_row,MATCH(income_min_row,$C:$C,0),IF(header_row_id=Expenses_header_row,MATCH(expenses_min_row,$C:$C,0),IF(header_row_id=Savings_header_row,MATCH(savings_min_row,$C:$C,0),""))),"")</f>
        <v/>
      </c>
      <c r="N20" s="2" t="str" cm="1">
        <f t="array" ref="N20">IF(is_cat,IF(header_row_id=income_header_row,MATCH(income_max,$C:$C,0),IF(header_row_id=Expenses_header_row,MATCH(expenses_max_row,$C:$C,0),IF(header_row_id=Savings_header_row,MATCH(savings_max_row,$C:$C,0),""))),"")</f>
        <v/>
      </c>
      <c r="O20" s="1" t="str">
        <f t="shared" si="3"/>
        <v/>
      </c>
      <c r="P20" t="str">
        <f t="shared" ca="1" si="4"/>
        <v/>
      </c>
      <c r="Q20" t="str">
        <f t="shared" si="5"/>
        <v/>
      </c>
      <c r="R20" s="2" t="str">
        <f t="shared" ca="1" si="6"/>
        <v/>
      </c>
      <c r="S20" s="1" t="str">
        <f t="shared" si="7"/>
        <v/>
      </c>
      <c r="T20" t="str">
        <f t="shared" si="8"/>
        <v/>
      </c>
      <c r="U20" t="str">
        <f t="shared" ca="1" si="9"/>
        <v/>
      </c>
      <c r="V20" t="str">
        <f t="shared" si="10"/>
        <v/>
      </c>
      <c r="W20" s="2" t="str">
        <f t="shared" ca="1" si="11"/>
        <v/>
      </c>
      <c r="X20" s="59">
        <f t="shared" si="12"/>
        <v>20</v>
      </c>
      <c r="Y20" s="66" t="str">
        <f t="shared" ca="1" si="13"/>
        <v>Expenses</v>
      </c>
      <c r="Z20" s="36" t="str">
        <f t="shared" si="14"/>
        <v>TRACKED</v>
      </c>
      <c r="AA20" s="36" t="str">
        <f t="shared" si="15"/>
        <v>BUDGET</v>
      </c>
      <c r="AB20" s="67" t="str">
        <f t="shared" si="19"/>
        <v>%Compl</v>
      </c>
      <c r="AC20" s="36" t="str">
        <f t="shared" si="17"/>
        <v>Remaining</v>
      </c>
      <c r="AD20" s="36" t="str">
        <f t="shared" si="18"/>
        <v>Excess</v>
      </c>
      <c r="AF20" s="1"/>
      <c r="AI20" s="78" t="str">
        <f ca="1">Calculations!E41</f>
        <v/>
      </c>
      <c r="AJ20" s="79" t="str">
        <f ca="1">Calculations!F41</f>
        <v/>
      </c>
      <c r="AK20" s="2"/>
      <c r="AM20" s="1"/>
      <c r="AR20" s="2"/>
    </row>
    <row r="21" spans="3:44" x14ac:dyDescent="0.3">
      <c r="C21" s="52" cm="1">
        <f t="array" ref="C21">IF(C20=-1, -1, IF(C20&lt;income_max, C20+1, IF(C20=income_max, income_total, IF(C20=income_total, "/1", IF(C20="/1", Expenses_header_row, IF(C20&lt;expenses_max_row, C20+1, IF(C20=expenses_max_row, expenses_total_row, IF(C20=expenses_total_row, "/2", IF(C20="/2", Savings_header_row, IF(C20&lt;savings_max_row, C20+1, IF(C20=savings_max_row, savings_total, -1)))))))))))</f>
        <v>21</v>
      </c>
      <c r="D21" s="53">
        <f t="shared" si="0"/>
        <v>20</v>
      </c>
      <c r="E21" s="52" cm="1">
        <f t="array" ref="E21">1*OR(row_id=income_header_row,row_id=Expenses_header_row,row_id=Savings_header_row)</f>
        <v>0</v>
      </c>
      <c r="F21" s="35">
        <f t="shared" si="1"/>
        <v>1</v>
      </c>
      <c r="G21" s="35" cm="1">
        <f t="array" ref="G21">1*OR(row_id=income_total,row_id=expenses_total_row,row_id=savings_total)</f>
        <v>0</v>
      </c>
      <c r="H21" s="53">
        <f t="shared" si="2"/>
        <v>0</v>
      </c>
      <c r="I21" s="52" t="str" cm="1">
        <f t="array" ref="I21">IFERROR(INDEX('Budget Planning'!$C:$C,header_row_id)," " )</f>
        <v>Expenses</v>
      </c>
      <c r="J21" s="54" t="str" cm="1">
        <f t="array" ref="J21">IFERROR(INDEX('Budget Planning'!$C:$C,row_id)," ")</f>
        <v>Housing</v>
      </c>
      <c r="K21" s="55" cm="1">
        <f t="array" ref="K21">IF(OR(is_header, is_empty), "",
    IF(is_total,
        IF(selected_period="Total Year",
            SUM(Tracking[Amount] * (Tracking[Type]=type) * (YEAR(Tracking[Effective Date])=Selected_year)),
            SUM(Tracking[Amount] * (Tracking[Type]=type) * (YEAR(Tracking[Effective Date])=Selected_year) * (MONTH(Tracking[Effective Date])=selected_period))
        ),
        IF(selected_period="Total Year",
            SUM(Tracking[Amount] * (Tracking[Type]=type) * (Tracking[Category]=item) * (YEAR(Tracking[Effective Date])=Selected_year)),
            SUM(Tracking[Amount] * (Tracking[Type]=type) * (Tracking[Category]=item) * (YEAR(Tracking[Effective Date])=Selected_year) * (MONTH(Tracking[Effective Date])=selected_period))
        )
    )
)</f>
        <v>500</v>
      </c>
      <c r="L21" s="35" cm="1">
        <f t="array" ref="L21">IF(OR(is_header, is_empty), "",
    IFERROR(
        INDEX('Budget Planning'!$E:$DY, row_id,
            MATCH(TRUE, INDEX('Budget Planning'!$E$5:$DY$5 = Selected_year, 0), 0)
            + IF(selected_period = "Total Year", 12, selected_period - 1)
        ),
        ""
    )
)</f>
        <v>1000</v>
      </c>
      <c r="M21" s="1" cm="1">
        <f t="array" ref="M21">IF(is_cat,IF(header_row_id=income_header_row,MATCH(income_min_row,$C:$C,0),IF(header_row_id=Expenses_header_row,MATCH(expenses_min_row,$C:$C,0),IF(header_row_id=Savings_header_row,MATCH(savings_min_row,$C:$C,0),""))),"")</f>
        <v>21</v>
      </c>
      <c r="N21" s="2" cm="1">
        <f t="array" ref="N21">IF(is_cat,IF(header_row_id=income_header_row,MATCH(income_max,$C:$C,0),IF(header_row_id=Expenses_header_row,MATCH(expenses_max_row,$C:$C,0),IF(header_row_id=Savings_header_row,MATCH(savings_max_row,$C:$C,0),""))),"")</f>
        <v>28</v>
      </c>
      <c r="O21" s="1" t="str">
        <f t="shared" si="3"/>
        <v>$K$21:$K$28</v>
      </c>
      <c r="P21">
        <f t="shared" ca="1" si="4"/>
        <v>1</v>
      </c>
      <c r="Q21" t="str">
        <f t="shared" si="5"/>
        <v>$L$21:$L$28</v>
      </c>
      <c r="R21" s="2">
        <f t="shared" ca="1" si="6"/>
        <v>1</v>
      </c>
      <c r="S21" s="1">
        <f t="shared" ca="1" si="7"/>
        <v>11</v>
      </c>
      <c r="T21" t="str">
        <f t="shared" si="8"/>
        <v>$S$21:$S$28</v>
      </c>
      <c r="U21">
        <f t="shared" ca="1" si="9"/>
        <v>1</v>
      </c>
      <c r="V21" t="str">
        <f t="shared" si="10"/>
        <v>$U$21:$U$21</v>
      </c>
      <c r="W21" s="2">
        <f t="shared" ca="1" si="11"/>
        <v>1</v>
      </c>
      <c r="X21" s="59">
        <f t="shared" ca="1" si="12"/>
        <v>21</v>
      </c>
      <c r="Y21" s="66" t="str">
        <f t="shared" ca="1" si="13"/>
        <v>Housing</v>
      </c>
      <c r="Z21" s="36">
        <f t="shared" ca="1" si="14"/>
        <v>500</v>
      </c>
      <c r="AA21" s="36">
        <f t="shared" ca="1" si="15"/>
        <v>1000</v>
      </c>
      <c r="AB21" s="67">
        <f t="shared" ca="1" si="19"/>
        <v>0.5</v>
      </c>
      <c r="AC21" s="36">
        <f t="shared" ca="1" si="17"/>
        <v>500</v>
      </c>
      <c r="AD21" s="36">
        <f t="shared" ca="1" si="18"/>
        <v>0</v>
      </c>
      <c r="AF21" s="1"/>
      <c r="AI21" s="80" t="str">
        <f>Calculations!E42</f>
        <v>Total</v>
      </c>
      <c r="AJ21" s="81">
        <f ca="1">Calculations!F42</f>
        <v>8300</v>
      </c>
      <c r="AK21" s="2"/>
      <c r="AM21" s="1"/>
      <c r="AR21" s="2"/>
    </row>
    <row r="22" spans="3:44" x14ac:dyDescent="0.3">
      <c r="C22" s="52" cm="1">
        <f t="array" ref="C22">IF(C21=-1, -1, IF(C21&lt;income_max, C21+1, IF(C21=income_max, income_total, IF(C21=income_total, "/1", IF(C21="/1", Expenses_header_row, IF(C21&lt;expenses_max_row, C21+1, IF(C21=expenses_max_row, expenses_total_row, IF(C21=expenses_total_row, "/2", IF(C21="/2", Savings_header_row, IF(C21&lt;savings_max_row, C21+1, IF(C21=savings_max_row, savings_total, -1)))))))))))</f>
        <v>22</v>
      </c>
      <c r="D22" s="53">
        <f t="shared" si="0"/>
        <v>20</v>
      </c>
      <c r="E22" s="52" cm="1">
        <f t="array" ref="E22">1*OR(row_id=income_header_row,row_id=Expenses_header_row,row_id=Savings_header_row)</f>
        <v>0</v>
      </c>
      <c r="F22" s="35">
        <f t="shared" si="1"/>
        <v>1</v>
      </c>
      <c r="G22" s="35" cm="1">
        <f t="array" ref="G22">1*OR(row_id=income_total,row_id=expenses_total_row,row_id=savings_total)</f>
        <v>0</v>
      </c>
      <c r="H22" s="53">
        <f t="shared" si="2"/>
        <v>0</v>
      </c>
      <c r="I22" s="52" t="str" cm="1">
        <f t="array" ref="I22">IFERROR(INDEX('Budget Planning'!$C:$C,header_row_id)," " )</f>
        <v>Expenses</v>
      </c>
      <c r="J22" s="54" t="str" cm="1">
        <f t="array" ref="J22">IFERROR(INDEX('Budget Planning'!$C:$C,row_id)," ")</f>
        <v>Utilities</v>
      </c>
      <c r="K22" s="55" cm="1">
        <f t="array" ref="K22">IF(OR(is_header, is_empty), "",
    IF(is_total,
        IF(selected_period="Total Year",
            SUM(Tracking[Amount] * (Tracking[Type]=type) * (YEAR(Tracking[Effective Date])=Selected_year)),
            SUM(Tracking[Amount] * (Tracking[Type]=type) * (YEAR(Tracking[Effective Date])=Selected_year) * (MONTH(Tracking[Effective Date])=selected_period))
        ),
        IF(selected_period="Total Year",
            SUM(Tracking[Amount] * (Tracking[Type]=type) * (Tracking[Category]=item) * (YEAR(Tracking[Effective Date])=Selected_year)),
            SUM(Tracking[Amount] * (Tracking[Type]=type) * (Tracking[Category]=item) * (YEAR(Tracking[Effective Date])=Selected_year) * (MONTH(Tracking[Effective Date])=selected_period))
        )
    )
)</f>
        <v>500</v>
      </c>
      <c r="L22" s="35" cm="1">
        <f t="array" ref="L22">IF(OR(is_header, is_empty), "",
    IFERROR(
        INDEX('Budget Planning'!$E:$DY, row_id,
            MATCH(TRUE, INDEX('Budget Planning'!$E$5:$DY$5 = Selected_year, 0), 0)
            + IF(selected_period = "Total Year", 12, selected_period - 1)
        ),
        ""
    )
)</f>
        <v>500</v>
      </c>
      <c r="M22" s="1" cm="1">
        <f t="array" ref="M22">IF(is_cat,IF(header_row_id=income_header_row,MATCH(income_min_row,$C:$C,0),IF(header_row_id=Expenses_header_row,MATCH(expenses_min_row,$C:$C,0),IF(header_row_id=Savings_header_row,MATCH(savings_min_row,$C:$C,0),""))),"")</f>
        <v>21</v>
      </c>
      <c r="N22" s="2" cm="1">
        <f t="array" ref="N22">IF(is_cat,IF(header_row_id=income_header_row,MATCH(income_max,$C:$C,0),IF(header_row_id=Expenses_header_row,MATCH(expenses_max_row,$C:$C,0),IF(header_row_id=Savings_header_row,MATCH(savings_max_row,$C:$C,0),""))),"")</f>
        <v>28</v>
      </c>
      <c r="O22" s="1" t="str">
        <f t="shared" si="3"/>
        <v>$K$21:$K$28</v>
      </c>
      <c r="P22">
        <f t="shared" ca="1" si="4"/>
        <v>1</v>
      </c>
      <c r="Q22" t="str">
        <f t="shared" si="5"/>
        <v>$L$21:$L$28</v>
      </c>
      <c r="R22" s="2">
        <f t="shared" ca="1" si="6"/>
        <v>2</v>
      </c>
      <c r="S22" s="1">
        <f t="shared" ca="1" si="7"/>
        <v>12</v>
      </c>
      <c r="T22" t="str">
        <f t="shared" si="8"/>
        <v>$S$21:$S$28</v>
      </c>
      <c r="U22">
        <f t="shared" ca="1" si="9"/>
        <v>2</v>
      </c>
      <c r="V22" t="str">
        <f t="shared" si="10"/>
        <v>$U$21:$U$22</v>
      </c>
      <c r="W22" s="2">
        <f t="shared" ca="1" si="11"/>
        <v>2</v>
      </c>
      <c r="X22" s="59">
        <f t="shared" ca="1" si="12"/>
        <v>22</v>
      </c>
      <c r="Y22" s="66" t="str">
        <f t="shared" ca="1" si="13"/>
        <v>Utilities</v>
      </c>
      <c r="Z22" s="36">
        <f t="shared" ca="1" si="14"/>
        <v>500</v>
      </c>
      <c r="AA22" s="36">
        <f t="shared" ca="1" si="15"/>
        <v>500</v>
      </c>
      <c r="AB22" s="67">
        <f t="shared" ca="1" si="19"/>
        <v>1</v>
      </c>
      <c r="AC22" s="36">
        <f t="shared" ca="1" si="17"/>
        <v>0</v>
      </c>
      <c r="AD22" s="36">
        <f t="shared" ca="1" si="18"/>
        <v>0</v>
      </c>
      <c r="AF22" s="1"/>
      <c r="AK22" s="2"/>
      <c r="AM22" s="1"/>
      <c r="AR22" s="2"/>
    </row>
    <row r="23" spans="3:44" x14ac:dyDescent="0.3">
      <c r="C23" s="52" cm="1">
        <f t="array" ref="C23">IF(C22=-1, -1, IF(C22&lt;income_max, C22+1, IF(C22=income_max, income_total, IF(C22=income_total, "/1", IF(C22="/1", Expenses_header_row, IF(C22&lt;expenses_max_row, C22+1, IF(C22=expenses_max_row, expenses_total_row, IF(C22=expenses_total_row, "/2", IF(C22="/2", Savings_header_row, IF(C22&lt;savings_max_row, C22+1, IF(C22=savings_max_row, savings_total, -1)))))))))))</f>
        <v>23</v>
      </c>
      <c r="D23" s="53">
        <f t="shared" si="0"/>
        <v>20</v>
      </c>
      <c r="E23" s="52" cm="1">
        <f t="array" ref="E23">1*OR(row_id=income_header_row,row_id=Expenses_header_row,row_id=Savings_header_row)</f>
        <v>0</v>
      </c>
      <c r="F23" s="35">
        <f t="shared" si="1"/>
        <v>1</v>
      </c>
      <c r="G23" s="35" cm="1">
        <f t="array" ref="G23">1*OR(row_id=income_total,row_id=expenses_total_row,row_id=savings_total)</f>
        <v>0</v>
      </c>
      <c r="H23" s="53">
        <f t="shared" si="2"/>
        <v>0</v>
      </c>
      <c r="I23" s="52" t="str" cm="1">
        <f t="array" ref="I23">IFERROR(INDEX('Budget Planning'!$C:$C,header_row_id)," " )</f>
        <v>Expenses</v>
      </c>
      <c r="J23" s="54" t="str" cm="1">
        <f t="array" ref="J23">IFERROR(INDEX('Budget Planning'!$C:$C,row_id)," ")</f>
        <v>Groceries</v>
      </c>
      <c r="K23" s="55" cm="1">
        <f t="array" ref="K23">IF(OR(is_header, is_empty), "",
    IF(is_total,
        IF(selected_period="Total Year",
            SUM(Tracking[Amount] * (Tracking[Type]=type) * (YEAR(Tracking[Effective Date])=Selected_year)),
            SUM(Tracking[Amount] * (Tracking[Type]=type) * (YEAR(Tracking[Effective Date])=Selected_year) * (MONTH(Tracking[Effective Date])=selected_period))
        ),
        IF(selected_period="Total Year",
            SUM(Tracking[Amount] * (Tracking[Type]=type) * (Tracking[Category]=item) * (YEAR(Tracking[Effective Date])=Selected_year)),
            SUM(Tracking[Amount] * (Tracking[Type]=type) * (Tracking[Category]=item) * (YEAR(Tracking[Effective Date])=Selected_year) * (MONTH(Tracking[Effective Date])=selected_period))
        )
    )
)</f>
        <v>0</v>
      </c>
      <c r="L23" s="35" cm="1">
        <f t="array" ref="L23">IF(OR(is_header, is_empty), "",
    IFERROR(
        INDEX('Budget Planning'!$E:$DY, row_id,
            MATCH(TRUE, INDEX('Budget Planning'!$E$5:$DY$5 = Selected_year, 0), 0)
            + IF(selected_period = "Total Year", 12, selected_period - 1)
        ),
        ""
    )
)</f>
        <v>400</v>
      </c>
      <c r="M23" s="1" cm="1">
        <f t="array" ref="M23">IF(is_cat,IF(header_row_id=income_header_row,MATCH(income_min_row,$C:$C,0),IF(header_row_id=Expenses_header_row,MATCH(expenses_min_row,$C:$C,0),IF(header_row_id=Savings_header_row,MATCH(savings_min_row,$C:$C,0),""))),"")</f>
        <v>21</v>
      </c>
      <c r="N23" s="2" cm="1">
        <f t="array" ref="N23">IF(is_cat,IF(header_row_id=income_header_row,MATCH(income_max,$C:$C,0),IF(header_row_id=Expenses_header_row,MATCH(expenses_max_row,$C:$C,0),IF(header_row_id=Savings_header_row,MATCH(savings_max_row,$C:$C,0),""))),"")</f>
        <v>28</v>
      </c>
      <c r="O23" s="1" t="str">
        <f t="shared" si="3"/>
        <v>$K$21:$K$28</v>
      </c>
      <c r="P23">
        <f t="shared" ca="1" si="4"/>
        <v>7</v>
      </c>
      <c r="Q23" t="str">
        <f t="shared" si="5"/>
        <v>$L$21:$L$28</v>
      </c>
      <c r="R23" s="2">
        <f t="shared" ca="1" si="6"/>
        <v>3</v>
      </c>
      <c r="S23" s="1">
        <f t="shared" ca="1" si="7"/>
        <v>73</v>
      </c>
      <c r="T23" t="str">
        <f t="shared" si="8"/>
        <v>$S$21:$S$28</v>
      </c>
      <c r="U23">
        <f t="shared" ca="1" si="9"/>
        <v>7</v>
      </c>
      <c r="V23" t="str">
        <f t="shared" si="10"/>
        <v>$U$21:$U$23</v>
      </c>
      <c r="W23" s="2">
        <f t="shared" ca="1" si="11"/>
        <v>7</v>
      </c>
      <c r="X23" s="59">
        <f t="shared" ca="1" si="12"/>
        <v>27</v>
      </c>
      <c r="Y23" s="66" t="str">
        <f t="shared" ca="1" si="13"/>
        <v>Media</v>
      </c>
      <c r="Z23" s="36">
        <f t="shared" ca="1" si="14"/>
        <v>400</v>
      </c>
      <c r="AA23" s="36">
        <f t="shared" ca="1" si="15"/>
        <v>200</v>
      </c>
      <c r="AB23" s="67">
        <f t="shared" ca="1" si="19"/>
        <v>2</v>
      </c>
      <c r="AC23" s="36">
        <f t="shared" ca="1" si="17"/>
        <v>0</v>
      </c>
      <c r="AD23" s="36">
        <f t="shared" ca="1" si="18"/>
        <v>200</v>
      </c>
      <c r="AF23" s="1"/>
      <c r="AK23" s="2"/>
      <c r="AM23" s="1"/>
      <c r="AR23" s="2"/>
    </row>
    <row r="24" spans="3:44" x14ac:dyDescent="0.3">
      <c r="C24" s="52" cm="1">
        <f t="array" ref="C24">IF(C23=-1, -1, IF(C23&lt;income_max, C23+1, IF(C23=income_max, income_total, IF(C23=income_total, "/1", IF(C23="/1", Expenses_header_row, IF(C23&lt;expenses_max_row, C23+1, IF(C23=expenses_max_row, expenses_total_row, IF(C23=expenses_total_row, "/2", IF(C23="/2", Savings_header_row, IF(C23&lt;savings_max_row, C23+1, IF(C23=savings_max_row, savings_total, -1)))))))))))</f>
        <v>24</v>
      </c>
      <c r="D24" s="53">
        <f t="shared" si="0"/>
        <v>20</v>
      </c>
      <c r="E24" s="52" cm="1">
        <f t="array" ref="E24">1*OR(row_id=income_header_row,row_id=Expenses_header_row,row_id=Savings_header_row)</f>
        <v>0</v>
      </c>
      <c r="F24" s="35">
        <f t="shared" si="1"/>
        <v>1</v>
      </c>
      <c r="G24" s="35" cm="1">
        <f t="array" ref="G24">1*OR(row_id=income_total,row_id=expenses_total_row,row_id=savings_total)</f>
        <v>0</v>
      </c>
      <c r="H24" s="53">
        <f t="shared" si="2"/>
        <v>0</v>
      </c>
      <c r="I24" s="52" t="str" cm="1">
        <f t="array" ref="I24">IFERROR(INDEX('Budget Planning'!$C:$C,header_row_id)," " )</f>
        <v>Expenses</v>
      </c>
      <c r="J24" s="54" t="str" cm="1">
        <f t="array" ref="J24">IFERROR(INDEX('Budget Planning'!$C:$C,row_id)," ")</f>
        <v>Transportation</v>
      </c>
      <c r="K24" s="55" cm="1">
        <f t="array" ref="K24">IF(OR(is_header, is_empty), "",
    IF(is_total,
        IF(selected_period="Total Year",
            SUM(Tracking[Amount] * (Tracking[Type]=type) * (YEAR(Tracking[Effective Date])=Selected_year)),
            SUM(Tracking[Amount] * (Tracking[Type]=type) * (YEAR(Tracking[Effective Date])=Selected_year) * (MONTH(Tracking[Effective Date])=selected_period))
        ),
        IF(selected_period="Total Year",
            SUM(Tracking[Amount] * (Tracking[Type]=type) * (Tracking[Category]=item) * (YEAR(Tracking[Effective Date])=Selected_year)),
            SUM(Tracking[Amount] * (Tracking[Type]=type) * (Tracking[Category]=item) * (YEAR(Tracking[Effective Date])=Selected_year) * (MONTH(Tracking[Effective Date])=selected_period))
        )
    )
)</f>
        <v>250</v>
      </c>
      <c r="L24" s="35" cm="1">
        <f t="array" ref="L24">IF(OR(is_header, is_empty), "",
    IFERROR(
        INDEX('Budget Planning'!$E:$DY, row_id,
            MATCH(TRUE, INDEX('Budget Planning'!$E$5:$DY$5 = Selected_year, 0), 0)
            + IF(selected_period = "Total Year", 12, selected_period - 1)
        ),
        ""
    )
)</f>
        <v>300</v>
      </c>
      <c r="M24" s="1" cm="1">
        <f t="array" ref="M24">IF(is_cat,IF(header_row_id=income_header_row,MATCH(income_min_row,$C:$C,0),IF(header_row_id=Expenses_header_row,MATCH(expenses_min_row,$C:$C,0),IF(header_row_id=Savings_header_row,MATCH(savings_min_row,$C:$C,0),""))),"")</f>
        <v>21</v>
      </c>
      <c r="N24" s="2" cm="1">
        <f t="array" ref="N24">IF(is_cat,IF(header_row_id=income_header_row,MATCH(income_max,$C:$C,0),IF(header_row_id=Expenses_header_row,MATCH(expenses_max_row,$C:$C,0),IF(header_row_id=Savings_header_row,MATCH(savings_max_row,$C:$C,0),""))),"")</f>
        <v>28</v>
      </c>
      <c r="O24" s="1" t="str">
        <f t="shared" si="3"/>
        <v>$K$21:$K$28</v>
      </c>
      <c r="P24">
        <f t="shared" ca="1" si="4"/>
        <v>4</v>
      </c>
      <c r="Q24" t="str">
        <f t="shared" si="5"/>
        <v>$L$21:$L$28</v>
      </c>
      <c r="R24" s="2">
        <f t="shared" ca="1" si="6"/>
        <v>4</v>
      </c>
      <c r="S24" s="1">
        <f t="shared" ca="1" si="7"/>
        <v>44</v>
      </c>
      <c r="T24" t="str">
        <f t="shared" si="8"/>
        <v>$S$21:$S$28</v>
      </c>
      <c r="U24">
        <f t="shared" ca="1" si="9"/>
        <v>4</v>
      </c>
      <c r="V24" t="str">
        <f t="shared" si="10"/>
        <v>$U$21:$U$24</v>
      </c>
      <c r="W24" s="2">
        <f t="shared" ca="1" si="11"/>
        <v>4</v>
      </c>
      <c r="X24" s="59">
        <f t="shared" ca="1" si="12"/>
        <v>24</v>
      </c>
      <c r="Y24" s="66" t="str">
        <f t="shared" ca="1" si="13"/>
        <v>Transportation</v>
      </c>
      <c r="Z24" s="36">
        <f t="shared" ca="1" si="14"/>
        <v>250</v>
      </c>
      <c r="AA24" s="36">
        <f t="shared" ca="1" si="15"/>
        <v>300</v>
      </c>
      <c r="AB24" s="67">
        <f t="shared" ca="1" si="19"/>
        <v>0.83333333333333337</v>
      </c>
      <c r="AC24" s="36">
        <f t="shared" ca="1" si="17"/>
        <v>50</v>
      </c>
      <c r="AD24" s="36">
        <f t="shared" ca="1" si="18"/>
        <v>0</v>
      </c>
      <c r="AF24" s="3"/>
      <c r="AG24" s="4"/>
      <c r="AH24" s="4"/>
      <c r="AI24" s="4"/>
      <c r="AJ24" s="4"/>
      <c r="AK24" s="5"/>
      <c r="AM24" s="3"/>
      <c r="AN24" s="4"/>
      <c r="AO24" s="4"/>
      <c r="AP24" s="4"/>
      <c r="AQ24" s="4"/>
      <c r="AR24" s="5"/>
    </row>
    <row r="25" spans="3:44" x14ac:dyDescent="0.3">
      <c r="C25" s="52" cm="1">
        <f t="array" ref="C25">IF(C24=-1, -1, IF(C24&lt;income_max, C24+1, IF(C24=income_max, income_total, IF(C24=income_total, "/1", IF(C24="/1", Expenses_header_row, IF(C24&lt;expenses_max_row, C24+1, IF(C24=expenses_max_row, expenses_total_row, IF(C24=expenses_total_row, "/2", IF(C24="/2", Savings_header_row, IF(C24&lt;savings_max_row, C24+1, IF(C24=savings_max_row, savings_total, -1)))))))))))</f>
        <v>25</v>
      </c>
      <c r="D25" s="53">
        <f t="shared" si="0"/>
        <v>20</v>
      </c>
      <c r="E25" s="52" cm="1">
        <f t="array" ref="E25">1*OR(row_id=income_header_row,row_id=Expenses_header_row,row_id=Savings_header_row)</f>
        <v>0</v>
      </c>
      <c r="F25" s="35">
        <f t="shared" si="1"/>
        <v>1</v>
      </c>
      <c r="G25" s="35" cm="1">
        <f t="array" ref="G25">1*OR(row_id=income_total,row_id=expenses_total_row,row_id=savings_total)</f>
        <v>0</v>
      </c>
      <c r="H25" s="53">
        <f t="shared" si="2"/>
        <v>0</v>
      </c>
      <c r="I25" s="52" t="str" cm="1">
        <f t="array" ref="I25">IFERROR(INDEX('Budget Planning'!$C:$C,header_row_id)," " )</f>
        <v>Expenses</v>
      </c>
      <c r="J25" s="54" t="str" cm="1">
        <f t="array" ref="J25">IFERROR(INDEX('Budget Planning'!$C:$C,row_id)," ")</f>
        <v>Clothing</v>
      </c>
      <c r="K25" s="55" cm="1">
        <f t="array" ref="K25">IF(OR(is_header, is_empty), "",
    IF(is_total,
        IF(selected_period="Total Year",
            SUM(Tracking[Amount] * (Tracking[Type]=type) * (YEAR(Tracking[Effective Date])=Selected_year)),
            SUM(Tracking[Amount] * (Tracking[Type]=type) * (YEAR(Tracking[Effective Date])=Selected_year) * (MONTH(Tracking[Effective Date])=selected_period))
        ),
        IF(selected_period="Total Year",
            SUM(Tracking[Amount] * (Tracking[Type]=type) * (Tracking[Category]=item) * (YEAR(Tracking[Effective Date])=Selected_year)),
            SUM(Tracking[Amount] * (Tracking[Type]=type) * (Tracking[Category]=item) * (YEAR(Tracking[Effective Date])=Selected_year) * (MONTH(Tracking[Effective Date])=selected_period))
        )
    )
)</f>
        <v>200</v>
      </c>
      <c r="L25" s="35" cm="1">
        <f t="array" ref="L25">IF(OR(is_header, is_empty), "",
    IFERROR(
        INDEX('Budget Planning'!$E:$DY, row_id,
            MATCH(TRUE, INDEX('Budget Planning'!$E$5:$DY$5 = Selected_year, 0), 0)
            + IF(selected_period = "Total Year", 12, selected_period - 1)
        ),
        ""
    )
)</f>
        <v>300</v>
      </c>
      <c r="M25" s="1" cm="1">
        <f t="array" ref="M25">IF(is_cat,IF(header_row_id=income_header_row,MATCH(income_min_row,$C:$C,0),IF(header_row_id=Expenses_header_row,MATCH(expenses_min_row,$C:$C,0),IF(header_row_id=Savings_header_row,MATCH(savings_min_row,$C:$C,0),""))),"")</f>
        <v>21</v>
      </c>
      <c r="N25" s="2" cm="1">
        <f t="array" ref="N25">IF(is_cat,IF(header_row_id=income_header_row,MATCH(income_max,$C:$C,0),IF(header_row_id=Expenses_header_row,MATCH(expenses_max_row,$C:$C,0),IF(header_row_id=Savings_header_row,MATCH(savings_max_row,$C:$C,0),""))),"")</f>
        <v>28</v>
      </c>
      <c r="O25" s="1" t="str">
        <f t="shared" si="3"/>
        <v>$K$21:$K$28</v>
      </c>
      <c r="P25">
        <f t="shared" ca="1" si="4"/>
        <v>5</v>
      </c>
      <c r="Q25" t="str">
        <f t="shared" si="5"/>
        <v>$L$21:$L$28</v>
      </c>
      <c r="R25" s="2">
        <f t="shared" ca="1" si="6"/>
        <v>4</v>
      </c>
      <c r="S25" s="1">
        <f t="shared" ca="1" si="7"/>
        <v>54</v>
      </c>
      <c r="T25" t="str">
        <f t="shared" si="8"/>
        <v>$S$21:$S$28</v>
      </c>
      <c r="U25">
        <f t="shared" ca="1" si="9"/>
        <v>5</v>
      </c>
      <c r="V25" t="str">
        <f t="shared" si="10"/>
        <v>$U$21:$U$25</v>
      </c>
      <c r="W25" s="2">
        <f t="shared" ca="1" si="11"/>
        <v>5</v>
      </c>
      <c r="X25" s="59">
        <f t="shared" ca="1" si="12"/>
        <v>25</v>
      </c>
      <c r="Y25" s="66" t="str">
        <f t="shared" ca="1" si="13"/>
        <v>Clothing</v>
      </c>
      <c r="Z25" s="36">
        <f t="shared" ca="1" si="14"/>
        <v>200</v>
      </c>
      <c r="AA25" s="36">
        <f t="shared" ca="1" si="15"/>
        <v>300</v>
      </c>
      <c r="AB25" s="67">
        <f t="shared" ca="1" si="19"/>
        <v>0.66666666666666663</v>
      </c>
      <c r="AC25" s="36">
        <f t="shared" ca="1" si="17"/>
        <v>100</v>
      </c>
      <c r="AD25" s="36">
        <f t="shared" ca="1" si="18"/>
        <v>0</v>
      </c>
    </row>
    <row r="26" spans="3:44" x14ac:dyDescent="0.3">
      <c r="C26" s="52" cm="1">
        <f t="array" ref="C26">IF(C25=-1, -1, IF(C25&lt;income_max, C25+1, IF(C25=income_max, income_total, IF(C25=income_total, "/1", IF(C25="/1", Expenses_header_row, IF(C25&lt;expenses_max_row, C25+1, IF(C25=expenses_max_row, expenses_total_row, IF(C25=expenses_total_row, "/2", IF(C25="/2", Savings_header_row, IF(C25&lt;savings_max_row, C25+1, IF(C25=savings_max_row, savings_total, -1)))))))))))</f>
        <v>26</v>
      </c>
      <c r="D26" s="53">
        <f t="shared" si="0"/>
        <v>20</v>
      </c>
      <c r="E26" s="52" cm="1">
        <f t="array" ref="E26">1*OR(row_id=income_header_row,row_id=Expenses_header_row,row_id=Savings_header_row)</f>
        <v>0</v>
      </c>
      <c r="F26" s="35">
        <f t="shared" si="1"/>
        <v>1</v>
      </c>
      <c r="G26" s="35" cm="1">
        <f t="array" ref="G26">1*OR(row_id=income_total,row_id=expenses_total_row,row_id=savings_total)</f>
        <v>0</v>
      </c>
      <c r="H26" s="53">
        <f t="shared" si="2"/>
        <v>0</v>
      </c>
      <c r="I26" s="52" t="str" cm="1">
        <f t="array" ref="I26">IFERROR(INDEX('Budget Planning'!$C:$C,header_row_id)," " )</f>
        <v>Expenses</v>
      </c>
      <c r="J26" s="54" t="str" cm="1">
        <f t="array" ref="J26">IFERROR(INDEX('Budget Planning'!$C:$C,row_id)," ")</f>
        <v>Insurance</v>
      </c>
      <c r="K26" s="55" cm="1">
        <f t="array" ref="K26">IF(OR(is_header, is_empty), "",
    IF(is_total,
        IF(selected_period="Total Year",
            SUM(Tracking[Amount] * (Tracking[Type]=type) * (YEAR(Tracking[Effective Date])=Selected_year)),
            SUM(Tracking[Amount] * (Tracking[Type]=type) * (YEAR(Tracking[Effective Date])=Selected_year) * (MONTH(Tracking[Effective Date])=selected_period))
        ),
        IF(selected_period="Total Year",
            SUM(Tracking[Amount] * (Tracking[Type]=type) * (Tracking[Category]=item) * (YEAR(Tracking[Effective Date])=Selected_year)),
            SUM(Tracking[Amount] * (Tracking[Type]=type) * (Tracking[Category]=item) * (YEAR(Tracking[Effective Date])=Selected_year) * (MONTH(Tracking[Effective Date])=selected_period))
        )
    )
)</f>
        <v>0</v>
      </c>
      <c r="L26" s="35" cm="1">
        <f t="array" ref="L26">IF(OR(is_header, is_empty), "",
    IFERROR(
        INDEX('Budget Planning'!$E:$DY, row_id,
            MATCH(TRUE, INDEX('Budget Planning'!$E$5:$DY$5 = Selected_year, 0), 0)
            + IF(selected_period = "Total Year", 12, selected_period - 1)
        ),
        ""
    )
)</f>
        <v>0</v>
      </c>
      <c r="M26" s="1" cm="1">
        <f t="array" ref="M26">IF(is_cat,IF(header_row_id=income_header_row,MATCH(income_min_row,$C:$C,0),IF(header_row_id=Expenses_header_row,MATCH(expenses_min_row,$C:$C,0),IF(header_row_id=Savings_header_row,MATCH(savings_min_row,$C:$C,0),""))),"")</f>
        <v>21</v>
      </c>
      <c r="N26" s="2" cm="1">
        <f t="array" ref="N26">IF(is_cat,IF(header_row_id=income_header_row,MATCH(income_max,$C:$C,0),IF(header_row_id=Expenses_header_row,MATCH(expenses_max_row,$C:$C,0),IF(header_row_id=Savings_header_row,MATCH(savings_max_row,$C:$C,0),""))),"")</f>
        <v>28</v>
      </c>
      <c r="O26" s="1" t="str">
        <f t="shared" si="3"/>
        <v>$K$21:$K$28</v>
      </c>
      <c r="P26">
        <f t="shared" ca="1" si="4"/>
        <v>7</v>
      </c>
      <c r="Q26" t="str">
        <f>IF(is_cat,ADDRESS(sort_min_row,COLUMN(budget))&amp; ":" &amp; ADDRESS(sort_max_row,COLUMN(budget)),"")</f>
        <v>$L$21:$L$28</v>
      </c>
      <c r="R26" s="2">
        <f t="shared" ca="1" si="6"/>
        <v>8</v>
      </c>
      <c r="S26" s="1">
        <f t="shared" ca="1" si="7"/>
        <v>78</v>
      </c>
      <c r="T26" t="str">
        <f t="shared" si="8"/>
        <v>$S$21:$S$28</v>
      </c>
      <c r="U26">
        <f t="shared" ca="1" si="9"/>
        <v>8</v>
      </c>
      <c r="V26" t="str">
        <f t="shared" si="10"/>
        <v>$U$21:$U$26</v>
      </c>
      <c r="W26" s="2">
        <f t="shared" ca="1" si="11"/>
        <v>8</v>
      </c>
      <c r="X26" s="59">
        <f t="shared" ca="1" si="12"/>
        <v>28</v>
      </c>
      <c r="Y26" s="66" t="str">
        <f t="shared" ca="1" si="13"/>
        <v>Body care</v>
      </c>
      <c r="Z26" s="36">
        <f t="shared" ca="1" si="14"/>
        <v>200</v>
      </c>
      <c r="AA26" s="36">
        <f t="shared" ca="1" si="15"/>
        <v>200</v>
      </c>
      <c r="AB26" s="67">
        <f t="shared" ca="1" si="19"/>
        <v>1</v>
      </c>
      <c r="AC26" s="36">
        <f t="shared" ca="1" si="17"/>
        <v>0</v>
      </c>
      <c r="AD26" s="36">
        <f t="shared" ca="1" si="18"/>
        <v>0</v>
      </c>
      <c r="AF26" s="69"/>
      <c r="AG26" s="70"/>
      <c r="AH26" s="70"/>
      <c r="AI26" s="70"/>
      <c r="AJ26" s="70"/>
      <c r="AK26" s="71"/>
      <c r="AM26" s="69"/>
      <c r="AN26" s="70"/>
      <c r="AO26" s="70"/>
      <c r="AP26" s="70"/>
      <c r="AQ26" s="70"/>
      <c r="AR26" s="71"/>
    </row>
    <row r="27" spans="3:44" x14ac:dyDescent="0.3">
      <c r="C27" s="52" cm="1">
        <f t="array" ref="C27">IF(C26=-1, -1, IF(C26&lt;income_max, C26+1, IF(C26=income_max, income_total, IF(C26=income_total, "/1", IF(C26="/1", Expenses_header_row, IF(C26&lt;expenses_max_row, C26+1, IF(C26=expenses_max_row, expenses_total_row, IF(C26=expenses_total_row, "/2", IF(C26="/2", Savings_header_row, IF(C26&lt;savings_max_row, C26+1, IF(C26=savings_max_row, savings_total, -1)))))))))))</f>
        <v>27</v>
      </c>
      <c r="D27" s="53">
        <f t="shared" si="0"/>
        <v>20</v>
      </c>
      <c r="E27" s="52" cm="1">
        <f t="array" ref="E27">1*OR(row_id=income_header_row,row_id=Expenses_header_row,row_id=Savings_header_row)</f>
        <v>0</v>
      </c>
      <c r="F27" s="35">
        <f t="shared" si="1"/>
        <v>1</v>
      </c>
      <c r="G27" s="35" cm="1">
        <f t="array" ref="G27">1*OR(row_id=income_total,row_id=expenses_total_row,row_id=savings_total)</f>
        <v>0</v>
      </c>
      <c r="H27" s="53">
        <f t="shared" si="2"/>
        <v>0</v>
      </c>
      <c r="I27" s="52" t="str" cm="1">
        <f t="array" ref="I27">IFERROR(INDEX('Budget Planning'!$C:$C,header_row_id)," " )</f>
        <v>Expenses</v>
      </c>
      <c r="J27" s="54" t="str" cm="1">
        <f t="array" ref="J27">IFERROR(INDEX('Budget Planning'!$C:$C,row_id)," ")</f>
        <v>Body care</v>
      </c>
      <c r="K27" s="55" cm="1">
        <f t="array" ref="K27">IF(OR(is_header, is_empty), "",
    IF(is_total,
        IF(selected_period="Total Year",
            SUM(Tracking[Amount] * (Tracking[Type]=type) * (YEAR(Tracking[Effective Date])=Selected_year)),
            SUM(Tracking[Amount] * (Tracking[Type]=type) * (YEAR(Tracking[Effective Date])=Selected_year) * (MONTH(Tracking[Effective Date])=selected_period))
        ),
        IF(selected_period="Total Year",
            SUM(Tracking[Amount] * (Tracking[Type]=type) * (Tracking[Category]=item) * (YEAR(Tracking[Effective Date])=Selected_year)),
            SUM(Tracking[Amount] * (Tracking[Type]=type) * (Tracking[Category]=item) * (YEAR(Tracking[Effective Date])=Selected_year) * (MONTH(Tracking[Effective Date])=selected_period))
        )
    )
)</f>
        <v>200</v>
      </c>
      <c r="L27" s="35" cm="1">
        <f t="array" ref="L27">IF(OR(is_header, is_empty), "",
    IFERROR(
        INDEX('Budget Planning'!$E:$DY, row_id,
            MATCH(TRUE, INDEX('Budget Planning'!$E$5:$DY$5 = Selected_year, 0), 0)
            + IF(selected_period = "Total Year", 12, selected_period - 1)
        ),
        ""
    )
)</f>
        <v>200</v>
      </c>
      <c r="M27" s="1" cm="1">
        <f t="array" ref="M27">IF(is_cat,IF(header_row_id=income_header_row,MATCH(income_min_row,$C:$C,0),IF(header_row_id=Expenses_header_row,MATCH(expenses_min_row,$C:$C,0),IF(header_row_id=Savings_header_row,MATCH(savings_min_row,$C:$C,0),""))),"")</f>
        <v>21</v>
      </c>
      <c r="N27" s="2" cm="1">
        <f t="array" ref="N27">IF(is_cat,IF(header_row_id=income_header_row,MATCH(income_max,$C:$C,0),IF(header_row_id=Expenses_header_row,MATCH(expenses_max_row,$C:$C,0),IF(header_row_id=Savings_header_row,MATCH(savings_max_row,$C:$C,0),""))),"")</f>
        <v>28</v>
      </c>
      <c r="O27" s="1" t="str">
        <f t="shared" si="3"/>
        <v>$K$21:$K$28</v>
      </c>
      <c r="P27">
        <f t="shared" ca="1" si="4"/>
        <v>5</v>
      </c>
      <c r="Q27" t="str">
        <f t="shared" si="5"/>
        <v>$L$21:$L$28</v>
      </c>
      <c r="R27" s="2">
        <f t="shared" ca="1" si="6"/>
        <v>6</v>
      </c>
      <c r="S27" s="1">
        <f t="shared" ca="1" si="7"/>
        <v>56</v>
      </c>
      <c r="T27" t="str">
        <f t="shared" si="8"/>
        <v>$S$21:$S$28</v>
      </c>
      <c r="U27">
        <f t="shared" ca="1" si="9"/>
        <v>6</v>
      </c>
      <c r="V27" t="str">
        <f t="shared" si="10"/>
        <v>$U$21:$U$27</v>
      </c>
      <c r="W27" s="2">
        <f t="shared" ca="1" si="11"/>
        <v>6</v>
      </c>
      <c r="X27" s="59">
        <f t="shared" ca="1" si="12"/>
        <v>26</v>
      </c>
      <c r="Y27" s="66" t="str">
        <f t="shared" ca="1" si="13"/>
        <v>Groceries</v>
      </c>
      <c r="Z27" s="36">
        <f t="shared" ca="1" si="14"/>
        <v>0</v>
      </c>
      <c r="AA27" s="36">
        <f t="shared" ca="1" si="15"/>
        <v>400</v>
      </c>
      <c r="AB27" s="67">
        <f t="shared" ca="1" si="19"/>
        <v>0</v>
      </c>
      <c r="AC27" s="36">
        <f t="shared" ca="1" si="17"/>
        <v>400</v>
      </c>
      <c r="AD27" s="36">
        <f t="shared" ca="1" si="18"/>
        <v>0</v>
      </c>
      <c r="AF27" s="1"/>
      <c r="AK27" s="2"/>
      <c r="AM27" s="1"/>
      <c r="AR27" s="2"/>
    </row>
    <row r="28" spans="3:44" x14ac:dyDescent="0.3">
      <c r="C28" s="52" cm="1">
        <f t="array" ref="C28">IF(C27=-1, -1, IF(C27&lt;income_max, C27+1, IF(C27=income_max, income_total, IF(C27=income_total, "/1", IF(C27="/1", Expenses_header_row, IF(C27&lt;expenses_max_row, C27+1, IF(C27=expenses_max_row, expenses_total_row, IF(C27=expenses_total_row, "/2", IF(C27="/2", Savings_header_row, IF(C27&lt;savings_max_row, C27+1, IF(C27=savings_max_row, savings_total, -1)))))))))))</f>
        <v>28</v>
      </c>
      <c r="D28" s="53">
        <f t="shared" si="0"/>
        <v>20</v>
      </c>
      <c r="E28" s="52" cm="1">
        <f t="array" ref="E28">1*OR(row_id=income_header_row,row_id=Expenses_header_row,row_id=Savings_header_row)</f>
        <v>0</v>
      </c>
      <c r="F28" s="35">
        <f t="shared" si="1"/>
        <v>1</v>
      </c>
      <c r="G28" s="35" cm="1">
        <f t="array" ref="G28">1*OR(row_id=income_total,row_id=expenses_total_row,row_id=savings_total)</f>
        <v>0</v>
      </c>
      <c r="H28" s="53">
        <f t="shared" si="2"/>
        <v>0</v>
      </c>
      <c r="I28" s="52" t="str" cm="1">
        <f t="array" ref="I28">IFERROR(INDEX('Budget Planning'!$C:$C,header_row_id)," " )</f>
        <v>Expenses</v>
      </c>
      <c r="J28" s="54" t="str" cm="1">
        <f t="array" ref="J28">IFERROR(INDEX('Budget Planning'!$C:$C,row_id)," ")</f>
        <v>Media</v>
      </c>
      <c r="K28" s="55" cm="1">
        <f t="array" ref="K28">IF(OR(is_header, is_empty), "",
    IF(is_total,
        IF(selected_period="Total Year",
            SUM(Tracking[Amount] * (Tracking[Type]=type) * (YEAR(Tracking[Effective Date])=Selected_year)),
            SUM(Tracking[Amount] * (Tracking[Type]=type) * (YEAR(Tracking[Effective Date])=Selected_year) * (MONTH(Tracking[Effective Date])=selected_period))
        ),
        IF(selected_period="Total Year",
            SUM(Tracking[Amount] * (Tracking[Type]=type) * (Tracking[Category]=item) * (YEAR(Tracking[Effective Date])=Selected_year)),
            SUM(Tracking[Amount] * (Tracking[Type]=type) * (Tracking[Category]=item) * (YEAR(Tracking[Effective Date])=Selected_year) * (MONTH(Tracking[Effective Date])=selected_period))
        )
    )
)</f>
        <v>400</v>
      </c>
      <c r="L28" s="35" cm="1">
        <f t="array" ref="L28">IF(OR(is_header, is_empty), "",
    IFERROR(
        INDEX('Budget Planning'!$E:$DY, row_id,
            MATCH(TRUE, INDEX('Budget Planning'!$E$5:$DY$5 = Selected_year, 0), 0)
            + IF(selected_period = "Total Year", 12, selected_period - 1)
        ),
        ""
    )
)</f>
        <v>200</v>
      </c>
      <c r="M28" s="1" cm="1">
        <f t="array" ref="M28">IF(is_cat,IF(header_row_id=income_header_row,MATCH(income_min_row,$C:$C,0),IF(header_row_id=Expenses_header_row,MATCH(expenses_min_row,$C:$C,0),IF(header_row_id=Savings_header_row,MATCH(savings_min_row,$C:$C,0),""))),"")</f>
        <v>21</v>
      </c>
      <c r="N28" s="2" cm="1">
        <f t="array" ref="N28">IF(is_cat,IF(header_row_id=income_header_row,MATCH(income_max,$C:$C,0),IF(header_row_id=Expenses_header_row,MATCH(expenses_max_row,$C:$C,0),IF(header_row_id=Savings_header_row,MATCH(savings_max_row,$C:$C,0),""))),"")</f>
        <v>28</v>
      </c>
      <c r="O28" s="1" t="str">
        <f t="shared" si="3"/>
        <v>$K$21:$K$28</v>
      </c>
      <c r="P28">
        <f t="shared" ca="1" si="4"/>
        <v>3</v>
      </c>
      <c r="Q28" t="str">
        <f t="shared" si="5"/>
        <v>$L$21:$L$28</v>
      </c>
      <c r="R28" s="2">
        <f t="shared" ca="1" si="6"/>
        <v>6</v>
      </c>
      <c r="S28" s="1">
        <f t="shared" ca="1" si="7"/>
        <v>36</v>
      </c>
      <c r="T28" t="str">
        <f t="shared" si="8"/>
        <v>$S$21:$S$28</v>
      </c>
      <c r="U28">
        <f t="shared" ca="1" si="9"/>
        <v>3</v>
      </c>
      <c r="V28" t="str">
        <f t="shared" si="10"/>
        <v>$U$21:$U$28</v>
      </c>
      <c r="W28" s="2">
        <f t="shared" ca="1" si="11"/>
        <v>3</v>
      </c>
      <c r="X28" s="59">
        <f t="shared" ca="1" si="12"/>
        <v>23</v>
      </c>
      <c r="Y28" s="66" t="str">
        <f t="shared" ca="1" si="13"/>
        <v>Insurance</v>
      </c>
      <c r="Z28" s="36">
        <f t="shared" ca="1" si="14"/>
        <v>0</v>
      </c>
      <c r="AA28" s="36">
        <f t="shared" ca="1" si="15"/>
        <v>0</v>
      </c>
      <c r="AB28" s="67" t="str">
        <f t="shared" ca="1" si="19"/>
        <v>-</v>
      </c>
      <c r="AC28" s="36">
        <f t="shared" ca="1" si="17"/>
        <v>0</v>
      </c>
      <c r="AD28" s="36">
        <f t="shared" ca="1" si="18"/>
        <v>0</v>
      </c>
      <c r="AF28" s="1"/>
      <c r="AI28" s="78" t="str">
        <f ca="1">Calculations!I36</f>
        <v>Housing</v>
      </c>
      <c r="AJ28" s="78">
        <f ca="1">Calculations!J36</f>
        <v>500</v>
      </c>
      <c r="AK28" s="2"/>
      <c r="AM28" s="1"/>
      <c r="AP28" s="78" t="str">
        <f ca="1">Calculations!M36</f>
        <v>Stock Portfolio</v>
      </c>
      <c r="AQ28" s="83">
        <f ca="1">Calculations!N36</f>
        <v>1000</v>
      </c>
      <c r="AR28" s="2"/>
    </row>
    <row r="29" spans="3:44" x14ac:dyDescent="0.3">
      <c r="C29" s="52" cm="1">
        <f t="array" ref="C29">IF(C28=-1, -1, IF(C28&lt;income_max, C28+1, IF(C28=income_max, income_total, IF(C28=income_total, "/1", IF(C28="/1", Expenses_header_row, IF(C28&lt;expenses_max_row, C28+1, IF(C28=expenses_max_row, expenses_total_row, IF(C28=expenses_total_row, "/2", IF(C28="/2", Savings_header_row, IF(C28&lt;savings_max_row, C28+1, IF(C28=savings_max_row, savings_total, -1)))))))))))</f>
        <v>30</v>
      </c>
      <c r="D29" s="53">
        <f t="shared" si="0"/>
        <v>20</v>
      </c>
      <c r="E29" s="52" cm="1">
        <f t="array" ref="E29">1*OR(row_id=income_header_row,row_id=Expenses_header_row,row_id=Savings_header_row)</f>
        <v>0</v>
      </c>
      <c r="F29" s="35">
        <f t="shared" si="1"/>
        <v>0</v>
      </c>
      <c r="G29" s="35" cm="1">
        <f t="array" ref="G29">1*OR(row_id=income_total,row_id=expenses_total_row,row_id=savings_total)</f>
        <v>1</v>
      </c>
      <c r="H29" s="53">
        <f t="shared" si="2"/>
        <v>0</v>
      </c>
      <c r="I29" s="52" t="str" cm="1">
        <f t="array" ref="I29">IFERROR(INDEX('Budget Planning'!$C:$C,header_row_id)," " )</f>
        <v>Expenses</v>
      </c>
      <c r="J29" s="54" t="str" cm="1">
        <f t="array" ref="J29">IFERROR(INDEX('Budget Planning'!$C:$C,row_id)," ")</f>
        <v>Total</v>
      </c>
      <c r="K29" s="55" cm="1">
        <f t="array" ref="K29">IF(OR(is_header, is_empty), "",
    IF(is_total,
        IF(selected_period="Total Year",
            SUM(Tracking[Amount] * (Tracking[Type]=type) * (YEAR(Tracking[Effective Date])=Selected_year)),
            SUM(Tracking[Amount] * (Tracking[Type]=type) * (YEAR(Tracking[Effective Date])=Selected_year) * (MONTH(Tracking[Effective Date])=selected_period))
        ),
        IF(selected_period="Total Year",
            SUM(Tracking[Amount] * (Tracking[Type]=type) * (Tracking[Category]=item) * (YEAR(Tracking[Effective Date])=Selected_year)),
            SUM(Tracking[Amount] * (Tracking[Type]=type) * (Tracking[Category]=item) * (YEAR(Tracking[Effective Date])=Selected_year) * (MONTH(Tracking[Effective Date])=selected_period))
        )
    )
)</f>
        <v>2050</v>
      </c>
      <c r="L29" s="35" cm="1">
        <f t="array" aca="1" ref="L29" ca="1">IF(OR(is_header, is_empty), "",
    IFERROR(
        INDEX('Budget Planning'!$E:$DY, row_id,
            MATCH(TRUE, INDEX('Budget Planning'!$E$5:$DY$5 = Selected_year, 0), 0)
            + IF(selected_period = "Total Year", 12, selected_period - 1)
        ),
        ""
    )
)</f>
        <v>2900</v>
      </c>
      <c r="M29" s="1" t="str" cm="1">
        <f t="array" ref="M29">IF(is_cat,IF(header_row_id=income_header_row,MATCH(income_min_row,$C:$C,0),IF(header_row_id=Expenses_header_row,MATCH(expenses_min_row,$C:$C,0),IF(header_row_id=Savings_header_row,MATCH(savings_min_row,$C:$C,0),""))),"")</f>
        <v/>
      </c>
      <c r="N29" s="2" t="str" cm="1">
        <f t="array" ref="N29">IF(is_cat,IF(header_row_id=income_header_row,MATCH(income_max,$C:$C,0),IF(header_row_id=Expenses_header_row,MATCH(expenses_max_row,$C:$C,0),IF(header_row_id=Savings_header_row,MATCH(savings_max_row,$C:$C,0),""))),"")</f>
        <v/>
      </c>
      <c r="O29" s="1" t="str">
        <f t="shared" si="3"/>
        <v/>
      </c>
      <c r="P29" t="str">
        <f t="shared" ca="1" si="4"/>
        <v/>
      </c>
      <c r="Q29" t="str">
        <f t="shared" si="5"/>
        <v/>
      </c>
      <c r="R29" s="2" t="str">
        <f t="shared" ca="1" si="6"/>
        <v/>
      </c>
      <c r="S29" s="1" t="str">
        <f t="shared" si="7"/>
        <v/>
      </c>
      <c r="T29" t="str">
        <f t="shared" si="8"/>
        <v/>
      </c>
      <c r="U29" t="str">
        <f t="shared" ca="1" si="9"/>
        <v/>
      </c>
      <c r="V29" t="str">
        <f t="shared" si="10"/>
        <v/>
      </c>
      <c r="W29" s="2" t="str">
        <f t="shared" ca="1" si="11"/>
        <v/>
      </c>
      <c r="X29" s="59">
        <f t="shared" si="12"/>
        <v>30</v>
      </c>
      <c r="Y29" s="66" t="str">
        <f t="shared" ca="1" si="13"/>
        <v>Total</v>
      </c>
      <c r="Z29" s="36">
        <f t="shared" ca="1" si="14"/>
        <v>2050</v>
      </c>
      <c r="AA29" s="36">
        <f t="shared" ca="1" si="15"/>
        <v>2900</v>
      </c>
      <c r="AB29" s="67">
        <f t="shared" ca="1" si="19"/>
        <v>0.7068965517241379</v>
      </c>
      <c r="AC29" s="36">
        <f t="shared" ca="1" si="17"/>
        <v>850</v>
      </c>
      <c r="AD29" s="36">
        <f t="shared" ca="1" si="18"/>
        <v>0</v>
      </c>
      <c r="AF29" s="1"/>
      <c r="AI29" s="78" t="str">
        <f ca="1">Calculations!I37</f>
        <v>Utilities</v>
      </c>
      <c r="AJ29" s="78">
        <f ca="1">Calculations!J37</f>
        <v>500</v>
      </c>
      <c r="AK29" s="2"/>
      <c r="AM29" s="1"/>
      <c r="AP29" s="78" t="str">
        <f ca="1">Calculations!M37</f>
        <v>Retirement Account</v>
      </c>
      <c r="AQ29" s="83">
        <f ca="1">Calculations!N37</f>
        <v>800</v>
      </c>
      <c r="AR29" s="2"/>
    </row>
    <row r="30" spans="3:44" x14ac:dyDescent="0.3">
      <c r="C30" s="52" t="str" cm="1">
        <f t="array" ref="C30">IF(C29=-1, -1, IF(C29&lt;income_max, C29+1, IF(C29=income_max, income_total, IF(C29=income_total, "/1", IF(C29="/1", Expenses_header_row, IF(C29&lt;expenses_max_row, C29+1, IF(C29=expenses_max_row, expenses_total_row, IF(C29=expenses_total_row, "/2", IF(C29="/2", Savings_header_row, IF(C29&lt;savings_max_row, C29+1, IF(C29=savings_max_row, savings_total, -1)))))))))))</f>
        <v>/2</v>
      </c>
      <c r="D30" s="53">
        <f t="shared" si="0"/>
        <v>-1</v>
      </c>
      <c r="E30" s="52" cm="1">
        <f t="array" ref="E30">1*OR(row_id=income_header_row,row_id=Expenses_header_row,row_id=Savings_header_row)</f>
        <v>0</v>
      </c>
      <c r="F30" s="35">
        <f t="shared" si="1"/>
        <v>0</v>
      </c>
      <c r="G30" s="35" cm="1">
        <f t="array" ref="G30">1*OR(row_id=income_total,row_id=expenses_total_row,row_id=savings_total)</f>
        <v>0</v>
      </c>
      <c r="H30" s="53">
        <f t="shared" si="2"/>
        <v>1</v>
      </c>
      <c r="I30" s="52" t="str" cm="1">
        <f t="array" ref="I30">IFERROR(INDEX('Budget Planning'!$C:$C,header_row_id)," " )</f>
        <v xml:space="preserve"> </v>
      </c>
      <c r="J30" s="54" t="str" cm="1">
        <f t="array" ref="J30">IFERROR(INDEX('Budget Planning'!$C:$C,row_id)," ")</f>
        <v xml:space="preserve"> </v>
      </c>
      <c r="K30" s="55" t="str" cm="1">
        <f t="array" ref="K30">IF(OR(is_header, is_empty), "",
    IF(is_total,
        IF(selected_period="Total Year",
            SUM(Tracking[Amount] * (Tracking[Type]=type) * (YEAR(Tracking[Effective Date])=Selected_year)),
            SUM(Tracking[Amount] * (Tracking[Type]=type) * (YEAR(Tracking[Effective Date])=Selected_year) * (MONTH(Tracking[Effective Date])=selected_period))
        ),
        IF(selected_period="Total Year",
            SUM(Tracking[Amount] * (Tracking[Type]=type) * (Tracking[Category]=item) * (YEAR(Tracking[Effective Date])=Selected_year)),
            SUM(Tracking[Amount] * (Tracking[Type]=type) * (Tracking[Category]=item) * (YEAR(Tracking[Effective Date])=Selected_year) * (MONTH(Tracking[Effective Date])=selected_period))
        )
    )
)</f>
        <v/>
      </c>
      <c r="L30" s="35" t="str" cm="1">
        <f t="array" ref="L30">IF(OR(is_header, is_empty), "",
    IFERROR(
        INDEX('Budget Planning'!$E:$DY, row_id,
            MATCH(TRUE, INDEX('Budget Planning'!$E$5:$DY$5 = Selected_year, 0), 0)
            + IF(selected_period = "Total Year", 12, selected_period - 1)
        ),
        ""
    )
)</f>
        <v/>
      </c>
      <c r="M30" s="1" t="str" cm="1">
        <f t="array" ref="M30">IF(is_cat,IF(header_row_id=income_header_row,MATCH(income_min_row,$C:$C,0),IF(header_row_id=Expenses_header_row,MATCH(expenses_min_row,$C:$C,0),IF(header_row_id=Savings_header_row,MATCH(savings_min_row,$C:$C,0),""))),"")</f>
        <v/>
      </c>
      <c r="N30" s="2" t="str" cm="1">
        <f t="array" ref="N30">IF(is_cat,IF(header_row_id=income_header_row,MATCH(income_max,$C:$C,0),IF(header_row_id=Expenses_header_row,MATCH(expenses_max_row,$C:$C,0),IF(header_row_id=Savings_header_row,MATCH(savings_max_row,$C:$C,0),""))),"")</f>
        <v/>
      </c>
      <c r="O30" s="1" t="str">
        <f t="shared" si="3"/>
        <v/>
      </c>
      <c r="P30" t="str">
        <f t="shared" ca="1" si="4"/>
        <v/>
      </c>
      <c r="Q30" t="str">
        <f t="shared" si="5"/>
        <v/>
      </c>
      <c r="R30" s="2" t="str">
        <f t="shared" ca="1" si="6"/>
        <v/>
      </c>
      <c r="S30" s="1" t="str">
        <f t="shared" si="7"/>
        <v/>
      </c>
      <c r="T30" t="str">
        <f t="shared" si="8"/>
        <v/>
      </c>
      <c r="U30" t="str">
        <f t="shared" ca="1" si="9"/>
        <v/>
      </c>
      <c r="V30" t="str">
        <f t="shared" si="10"/>
        <v/>
      </c>
      <c r="W30" s="2" t="str">
        <f t="shared" ca="1" si="11"/>
        <v/>
      </c>
      <c r="X30" s="59" t="str">
        <f t="shared" si="12"/>
        <v>/2</v>
      </c>
      <c r="Y30" s="66" t="str">
        <f t="shared" si="13"/>
        <v/>
      </c>
      <c r="Z30" s="36" t="str">
        <f t="shared" si="14"/>
        <v/>
      </c>
      <c r="AA30" s="36" t="str">
        <f t="shared" si="15"/>
        <v/>
      </c>
      <c r="AB30" s="67" t="str">
        <f t="shared" si="19"/>
        <v/>
      </c>
      <c r="AC30" s="36" t="str">
        <f t="shared" si="17"/>
        <v/>
      </c>
      <c r="AD30" s="36" t="str">
        <f t="shared" si="18"/>
        <v/>
      </c>
      <c r="AF30" s="1"/>
      <c r="AI30" s="78" t="str">
        <f ca="1">Calculations!I38</f>
        <v>Media</v>
      </c>
      <c r="AJ30" s="78">
        <f ca="1">Calculations!J38</f>
        <v>400</v>
      </c>
      <c r="AK30" s="2"/>
      <c r="AM30" s="1"/>
      <c r="AP30" s="78" t="str">
        <f ca="1">Calculations!M38</f>
        <v>Emergency Fund</v>
      </c>
      <c r="AQ30" s="83">
        <f ca="1">Calculations!N38</f>
        <v>700</v>
      </c>
      <c r="AR30" s="2"/>
    </row>
    <row r="31" spans="3:44" x14ac:dyDescent="0.3">
      <c r="C31" s="52" cm="1">
        <f t="array" ref="C31">IF(C30=-1, -1, IF(C30&lt;income_max, C30+1, IF(C30=income_max, income_total, IF(C30=income_total, "/1", IF(C30="/1", Expenses_header_row, IF(C30&lt;expenses_max_row, C30+1, IF(C30=expenses_max_row, expenses_total_row, IF(C30=expenses_total_row, "/2", IF(C30="/2", Savings_header_row, IF(C30&lt;savings_max_row, C30+1, IF(C30=savings_max_row, savings_total, -1)))))))))))</f>
        <v>32</v>
      </c>
      <c r="D31" s="53">
        <f t="shared" si="0"/>
        <v>32</v>
      </c>
      <c r="E31" s="52" cm="1">
        <f t="array" ref="E31">1*OR(row_id=income_header_row,row_id=Expenses_header_row,row_id=Savings_header_row)</f>
        <v>1</v>
      </c>
      <c r="F31" s="35">
        <f t="shared" si="1"/>
        <v>0</v>
      </c>
      <c r="G31" s="35" cm="1">
        <f t="array" ref="G31">1*OR(row_id=income_total,row_id=expenses_total_row,row_id=savings_total)</f>
        <v>0</v>
      </c>
      <c r="H31" s="53">
        <f t="shared" si="2"/>
        <v>0</v>
      </c>
      <c r="I31" s="52" t="str" cm="1">
        <f t="array" ref="I31">IFERROR(INDEX('Budget Planning'!$C:$C,header_row_id)," " )</f>
        <v>Savings</v>
      </c>
      <c r="J31" s="54" t="str" cm="1">
        <f t="array" ref="J31">IFERROR(INDEX('Budget Planning'!$C:$C,row_id)," ")</f>
        <v>Savings</v>
      </c>
      <c r="K31" s="55" t="str" cm="1">
        <f t="array" ref="K31">IF(OR(is_header, is_empty), "",
    IF(is_total,
        IF(selected_period="Total Year",
            SUM(Tracking[Amount] * (Tracking[Type]=type) * (YEAR(Tracking[Effective Date])=Selected_year)),
            SUM(Tracking[Amount] * (Tracking[Type]=type) * (YEAR(Tracking[Effective Date])=Selected_year) * (MONTH(Tracking[Effective Date])=selected_period))
        ),
        IF(selected_period="Total Year",
            SUM(Tracking[Amount] * (Tracking[Type]=type) * (Tracking[Category]=item) * (YEAR(Tracking[Effective Date])=Selected_year)),
            SUM(Tracking[Amount] * (Tracking[Type]=type) * (Tracking[Category]=item) * (YEAR(Tracking[Effective Date])=Selected_year) * (MONTH(Tracking[Effective Date])=selected_period))
        )
    )
)</f>
        <v/>
      </c>
      <c r="L31" s="35" t="str" cm="1">
        <f t="array" ref="L31">IF(OR(is_header, is_empty), "",
    IFERROR(
        INDEX('Budget Planning'!$E:$DY, row_id,
            MATCH(TRUE, INDEX('Budget Planning'!$E$5:$DY$5 = Selected_year, 0), 0)
            + IF(selected_period = "Total Year", 12, selected_period - 1)
        ),
        ""
    )
)</f>
        <v/>
      </c>
      <c r="M31" s="1" t="str" cm="1">
        <f t="array" ref="M31">IF(is_cat,IF(header_row_id=income_header_row,MATCH(income_min_row,$C:$C,0),IF(header_row_id=Expenses_header_row,MATCH(expenses_min_row,$C:$C,0),IF(header_row_id=Savings_header_row,MATCH(savings_min_row,$C:$C,0),""))),"")</f>
        <v/>
      </c>
      <c r="N31" s="2" t="str" cm="1">
        <f t="array" ref="N31">IF(is_cat,IF(header_row_id=income_header_row,MATCH(income_max,$C:$C,0),IF(header_row_id=Expenses_header_row,MATCH(expenses_max_row,$C:$C,0),IF(header_row_id=Savings_header_row,MATCH(savings_max_row,$C:$C,0),""))),"")</f>
        <v/>
      </c>
      <c r="O31" s="1" t="str">
        <f t="shared" si="3"/>
        <v/>
      </c>
      <c r="P31" t="str">
        <f t="shared" ca="1" si="4"/>
        <v/>
      </c>
      <c r="Q31" t="str">
        <f t="shared" si="5"/>
        <v/>
      </c>
      <c r="R31" s="2" t="str">
        <f t="shared" ca="1" si="6"/>
        <v/>
      </c>
      <c r="S31" s="1" t="str">
        <f t="shared" si="7"/>
        <v/>
      </c>
      <c r="T31" t="str">
        <f t="shared" si="8"/>
        <v/>
      </c>
      <c r="U31" t="str">
        <f t="shared" ca="1" si="9"/>
        <v/>
      </c>
      <c r="V31" t="str">
        <f t="shared" si="10"/>
        <v/>
      </c>
      <c r="W31" s="2" t="str">
        <f t="shared" ca="1" si="11"/>
        <v/>
      </c>
      <c r="X31" s="59">
        <f t="shared" si="12"/>
        <v>32</v>
      </c>
      <c r="Y31" s="66" t="str">
        <f t="shared" ca="1" si="13"/>
        <v>Savings</v>
      </c>
      <c r="Z31" s="36" t="str">
        <f t="shared" si="14"/>
        <v>TRACKED</v>
      </c>
      <c r="AA31" s="36" t="str">
        <f t="shared" si="15"/>
        <v>BUDGET</v>
      </c>
      <c r="AB31" s="67" t="str">
        <f t="shared" si="19"/>
        <v>%Compl</v>
      </c>
      <c r="AC31" s="36" t="str">
        <f t="shared" si="17"/>
        <v>Remaining</v>
      </c>
      <c r="AD31" s="36" t="str">
        <f t="shared" si="18"/>
        <v>Excess</v>
      </c>
      <c r="AF31" s="1"/>
      <c r="AI31" s="78" t="str">
        <f ca="1">Calculations!I39</f>
        <v>Transportation</v>
      </c>
      <c r="AJ31" s="78">
        <f ca="1">Calculations!J39</f>
        <v>250</v>
      </c>
      <c r="AK31" s="2"/>
      <c r="AM31" s="1"/>
      <c r="AP31" s="78" t="str">
        <f>Calculations!M39</f>
        <v/>
      </c>
      <c r="AQ31" s="83" t="str">
        <f>Calculations!N39</f>
        <v/>
      </c>
      <c r="AR31" s="2"/>
    </row>
    <row r="32" spans="3:44" x14ac:dyDescent="0.3">
      <c r="C32" s="52" cm="1">
        <f t="array" ref="C32">IF(C31=-1, -1, IF(C31&lt;income_max, C31+1, IF(C31=income_max, income_total, IF(C31=income_total, "/1", IF(C31="/1", Expenses_header_row, IF(C31&lt;expenses_max_row, C31+1, IF(C31=expenses_max_row, expenses_total_row, IF(C31=expenses_total_row, "/2", IF(C31="/2", Savings_header_row, IF(C31&lt;savings_max_row, C31+1, IF(C31=savings_max_row, savings_total, -1)))))))))))</f>
        <v>33</v>
      </c>
      <c r="D32" s="53">
        <f t="shared" si="0"/>
        <v>32</v>
      </c>
      <c r="E32" s="52" cm="1">
        <f t="array" ref="E32">1*OR(row_id=income_header_row,row_id=Expenses_header_row,row_id=Savings_header_row)</f>
        <v>0</v>
      </c>
      <c r="F32" s="35">
        <f t="shared" si="1"/>
        <v>1</v>
      </c>
      <c r="G32" s="35" cm="1">
        <f t="array" ref="G32">1*OR(row_id=income_total,row_id=expenses_total_row,row_id=savings_total)</f>
        <v>0</v>
      </c>
      <c r="H32" s="53">
        <f t="shared" si="2"/>
        <v>0</v>
      </c>
      <c r="I32" s="52" t="str" cm="1">
        <f t="array" ref="I32">IFERROR(INDEX('Budget Planning'!$C:$C,header_row_id)," " )</f>
        <v>Savings</v>
      </c>
      <c r="J32" s="54" t="str" cm="1">
        <f t="array" ref="J32">IFERROR(INDEX('Budget Planning'!$C:$C,row_id)," ")</f>
        <v>Emergency Fund</v>
      </c>
      <c r="K32" s="55" cm="1">
        <f t="array" ref="K32">IF(OR(is_header, is_empty), "",
    IF(is_total,
        IF(selected_period="Total Year",
            SUM(Tracking[Amount] * (Tracking[Type]=type) * (YEAR(Tracking[Effective Date])=Selected_year)),
            SUM(Tracking[Amount] * (Tracking[Type]=type) * (YEAR(Tracking[Effective Date])=Selected_year) * (MONTH(Tracking[Effective Date])=selected_period))
        ),
        IF(selected_period="Total Year",
            SUM(Tracking[Amount] * (Tracking[Type]=type) * (Tracking[Category]=item) * (YEAR(Tracking[Effective Date])=Selected_year)),
            SUM(Tracking[Amount] * (Tracking[Type]=type) * (Tracking[Category]=item) * (YEAR(Tracking[Effective Date])=Selected_year) * (MONTH(Tracking[Effective Date])=selected_period))
        )
    )
)</f>
        <v>700</v>
      </c>
      <c r="L32" s="35" cm="1">
        <f t="array" ref="L32">IF(OR(is_header, is_empty), "",
    IFERROR(
        INDEX('Budget Planning'!$E:$DY, row_id,
            MATCH(TRUE, INDEX('Budget Planning'!$E$5:$DY$5 = Selected_year, 0), 0)
            + IF(selected_period = "Total Year", 12, selected_period - 1)
        ),
        ""
    )
)</f>
        <v>1500</v>
      </c>
      <c r="M32" s="1" cm="1">
        <f t="array" ref="M32">IF(is_cat,IF(header_row_id=income_header_row,MATCH(income_min_row,$C:$C,0),IF(header_row_id=Expenses_header_row,MATCH(expenses_min_row,$C:$C,0),IF(header_row_id=Savings_header_row,MATCH(savings_min_row,$C:$C,0),""))),"")</f>
        <v>32</v>
      </c>
      <c r="N32" s="2" cm="1">
        <f t="array" ref="N32">IF(is_cat,IF(header_row_id=income_header_row,MATCH(income_max,$C:$C,0),IF(header_row_id=Expenses_header_row,MATCH(expenses_max_row,$C:$C,0),IF(header_row_id=Savings_header_row,MATCH(savings_max_row,$C:$C,0),""))),"")</f>
        <v>34</v>
      </c>
      <c r="O32" s="1" t="str">
        <f t="shared" si="3"/>
        <v>$K$32:$K$34</v>
      </c>
      <c r="P32">
        <f t="shared" ca="1" si="4"/>
        <v>3</v>
      </c>
      <c r="Q32" t="str">
        <f t="shared" si="5"/>
        <v>$L$32:$L$34</v>
      </c>
      <c r="R32" s="2">
        <f ca="1">IF(is_cat,RANK(budget,INDIRECT(budget_range),0),"")</f>
        <v>1</v>
      </c>
      <c r="S32" s="1">
        <f t="shared" ca="1" si="7"/>
        <v>31</v>
      </c>
      <c r="T32" t="str">
        <f t="shared" si="8"/>
        <v>$S$32:$S$34</v>
      </c>
      <c r="U32">
        <f t="shared" ca="1" si="9"/>
        <v>3</v>
      </c>
      <c r="V32" t="str">
        <f t="shared" si="10"/>
        <v>$U$32:$U$32</v>
      </c>
      <c r="W32" s="2">
        <f t="shared" ca="1" si="11"/>
        <v>3</v>
      </c>
      <c r="X32" s="59">
        <f t="shared" ca="1" si="12"/>
        <v>35</v>
      </c>
      <c r="Y32" s="66" t="str">
        <f t="shared" ca="1" si="13"/>
        <v>Stock Portfolio</v>
      </c>
      <c r="Z32" s="36">
        <f t="shared" ca="1" si="14"/>
        <v>1000</v>
      </c>
      <c r="AA32" s="36">
        <f t="shared" ca="1" si="15"/>
        <v>500</v>
      </c>
      <c r="AB32" s="67">
        <f t="shared" ca="1" si="19"/>
        <v>2</v>
      </c>
      <c r="AC32" s="36">
        <f t="shared" ca="1" si="17"/>
        <v>0</v>
      </c>
      <c r="AD32" s="36">
        <f t="shared" ca="1" si="18"/>
        <v>500</v>
      </c>
      <c r="AF32" s="1"/>
      <c r="AI32" s="78" t="str">
        <f ca="1">Calculations!I40</f>
        <v>Clothing</v>
      </c>
      <c r="AJ32" s="78">
        <f ca="1">Calculations!J40</f>
        <v>200</v>
      </c>
      <c r="AK32" s="2"/>
      <c r="AM32" s="1"/>
      <c r="AP32" s="78" t="str">
        <f>Calculations!M40</f>
        <v/>
      </c>
      <c r="AQ32" s="83" t="str">
        <f>Calculations!N40</f>
        <v/>
      </c>
      <c r="AR32" s="2"/>
    </row>
    <row r="33" spans="3:44" x14ac:dyDescent="0.3">
      <c r="C33" s="52" cm="1">
        <f t="array" ref="C33">IF(C32=-1, -1, IF(C32&lt;income_max, C32+1, IF(C32=income_max, income_total, IF(C32=income_total, "/1", IF(C32="/1", Expenses_header_row, IF(C32&lt;expenses_max_row, C32+1, IF(C32=expenses_max_row, expenses_total_row, IF(C32=expenses_total_row, "/2", IF(C32="/2", Savings_header_row, IF(C32&lt;savings_max_row, C32+1, IF(C32=savings_max_row, savings_total, -1)))))))))))</f>
        <v>34</v>
      </c>
      <c r="D33" s="53">
        <f t="shared" si="0"/>
        <v>32</v>
      </c>
      <c r="E33" s="52" cm="1">
        <f t="array" ref="E33">1*OR(row_id=income_header_row,row_id=Expenses_header_row,row_id=Savings_header_row)</f>
        <v>0</v>
      </c>
      <c r="F33" s="35">
        <f t="shared" si="1"/>
        <v>1</v>
      </c>
      <c r="G33" s="35" cm="1">
        <f t="array" ref="G33">1*OR(row_id=income_total,row_id=expenses_total_row,row_id=savings_total)</f>
        <v>0</v>
      </c>
      <c r="H33" s="53">
        <f t="shared" si="2"/>
        <v>0</v>
      </c>
      <c r="I33" s="52" t="str" cm="1">
        <f t="array" ref="I33">IFERROR(INDEX('Budget Planning'!$C:$C,header_row_id)," " )</f>
        <v>Savings</v>
      </c>
      <c r="J33" s="54" t="str" cm="1">
        <f t="array" ref="J33">IFERROR(INDEX('Budget Planning'!$C:$C,row_id)," ")</f>
        <v>Retirement Account</v>
      </c>
      <c r="K33" s="55" cm="1">
        <f t="array" ref="K33">IF(OR(is_header, is_empty), "",
    IF(is_total,
        IF(selected_period="Total Year",
            SUM(Tracking[Amount] * (Tracking[Type]=type) * (YEAR(Tracking[Effective Date])=Selected_year)),
            SUM(Tracking[Amount] * (Tracking[Type]=type) * (YEAR(Tracking[Effective Date])=Selected_year) * (MONTH(Tracking[Effective Date])=selected_period))
        ),
        IF(selected_period="Total Year",
            SUM(Tracking[Amount] * (Tracking[Type]=type) * (Tracking[Category]=item) * (YEAR(Tracking[Effective Date])=Selected_year)),
            SUM(Tracking[Amount] * (Tracking[Type]=type) * (Tracking[Category]=item) * (YEAR(Tracking[Effective Date])=Selected_year) * (MONTH(Tracking[Effective Date])=selected_period))
        )
    )
)</f>
        <v>800</v>
      </c>
      <c r="L33" s="35" cm="1">
        <f t="array" ref="L33">IF(OR(is_header, is_empty), "",
    IFERROR(
        INDEX('Budget Planning'!$E:$DY, row_id,
            MATCH(TRUE, INDEX('Budget Planning'!$E$5:$DY$5 = Selected_year, 0), 0)
            + IF(selected_period = "Total Year", 12, selected_period - 1)
        ),
        ""
    )
)</f>
        <v>700</v>
      </c>
      <c r="M33" s="1" cm="1">
        <f t="array" ref="M33">IF(is_cat,IF(header_row_id=income_header_row,MATCH(income_min_row,$C:$C,0),IF(header_row_id=Expenses_header_row,MATCH(expenses_min_row,$C:$C,0),IF(header_row_id=Savings_header_row,MATCH(savings_min_row,$C:$C,0),""))),"")</f>
        <v>32</v>
      </c>
      <c r="N33" s="2" cm="1">
        <f t="array" ref="N33">IF(is_cat,IF(header_row_id=income_header_row,MATCH(income_max,$C:$C,0),IF(header_row_id=Expenses_header_row,MATCH(expenses_max_row,$C:$C,0),IF(header_row_id=Savings_header_row,MATCH(savings_max_row,$C:$C,0),""))),"")</f>
        <v>34</v>
      </c>
      <c r="O33" s="1" t="str">
        <f t="shared" si="3"/>
        <v>$K$32:$K$34</v>
      </c>
      <c r="P33">
        <f t="shared" ca="1" si="4"/>
        <v>2</v>
      </c>
      <c r="Q33" t="str">
        <f t="shared" si="5"/>
        <v>$L$32:$L$34</v>
      </c>
      <c r="R33" s="2">
        <f t="shared" ca="1" si="6"/>
        <v>2</v>
      </c>
      <c r="S33" s="1">
        <f t="shared" ca="1" si="7"/>
        <v>22</v>
      </c>
      <c r="T33" t="str">
        <f t="shared" si="8"/>
        <v>$S$32:$S$34</v>
      </c>
      <c r="U33">
        <f t="shared" ca="1" si="9"/>
        <v>2</v>
      </c>
      <c r="V33" t="str">
        <f t="shared" si="10"/>
        <v>$U$32:$U$33</v>
      </c>
      <c r="W33" s="2">
        <f t="shared" ca="1" si="11"/>
        <v>2</v>
      </c>
      <c r="X33" s="59">
        <f t="shared" ca="1" si="12"/>
        <v>34</v>
      </c>
      <c r="Y33" s="66" t="str">
        <f t="shared" ca="1" si="13"/>
        <v>Retirement Account</v>
      </c>
      <c r="Z33" s="36">
        <f t="shared" ca="1" si="14"/>
        <v>800</v>
      </c>
      <c r="AA33" s="36">
        <f t="shared" ca="1" si="15"/>
        <v>700</v>
      </c>
      <c r="AB33" s="67">
        <f t="shared" ca="1" si="19"/>
        <v>1.1428571428571428</v>
      </c>
      <c r="AC33" s="36">
        <f t="shared" ca="1" si="17"/>
        <v>0</v>
      </c>
      <c r="AD33" s="36">
        <f t="shared" ca="1" si="18"/>
        <v>100</v>
      </c>
      <c r="AF33" s="1"/>
      <c r="AI33" s="78" t="str">
        <f ca="1">Calculations!I41</f>
        <v>Other</v>
      </c>
      <c r="AJ33" s="78">
        <f ca="1">Calculations!J41</f>
        <v>200</v>
      </c>
      <c r="AK33" s="2"/>
      <c r="AM33" s="1"/>
      <c r="AP33" s="78" t="str">
        <f ca="1">Calculations!M41</f>
        <v/>
      </c>
      <c r="AQ33" s="83" t="str">
        <f ca="1">Calculations!N41</f>
        <v/>
      </c>
      <c r="AR33" s="2"/>
    </row>
    <row r="34" spans="3:44" x14ac:dyDescent="0.3">
      <c r="C34" s="52" cm="1">
        <f t="array" ref="C34">IF(C33=-1, -1, IF(C33&lt;income_max, C33+1, IF(C33=income_max, income_total, IF(C33=income_total, "/1", IF(C33="/1", Expenses_header_row, IF(C33&lt;expenses_max_row, C33+1, IF(C33=expenses_max_row, expenses_total_row, IF(C33=expenses_total_row, "/2", IF(C33="/2", Savings_header_row, IF(C33&lt;savings_max_row, C33+1, IF(C33=savings_max_row, savings_total, -1)))))))))))</f>
        <v>35</v>
      </c>
      <c r="D34" s="53">
        <f t="shared" si="0"/>
        <v>32</v>
      </c>
      <c r="E34" s="52" cm="1">
        <f t="array" ref="E34">1*OR(row_id=income_header_row,row_id=Expenses_header_row,row_id=Savings_header_row)</f>
        <v>0</v>
      </c>
      <c r="F34" s="35">
        <f t="shared" si="1"/>
        <v>1</v>
      </c>
      <c r="G34" s="35" cm="1">
        <f t="array" ref="G34">1*OR(row_id=income_total,row_id=expenses_total_row,row_id=savings_total)</f>
        <v>0</v>
      </c>
      <c r="H34" s="53">
        <f t="shared" si="2"/>
        <v>0</v>
      </c>
      <c r="I34" s="52" t="str" cm="1">
        <f t="array" ref="I34">IFERROR(INDEX('Budget Planning'!$C:$C,header_row_id)," " )</f>
        <v>Savings</v>
      </c>
      <c r="J34" s="54" t="str" cm="1">
        <f t="array" ref="J34">IFERROR(INDEX('Budget Planning'!$C:$C,row_id)," ")</f>
        <v>Stock Portfolio</v>
      </c>
      <c r="K34" s="55" cm="1">
        <f t="array" ref="K34">IF(OR(is_header, is_empty), "",
    IF(is_total,
        IF(selected_period="Total Year",
            SUM(Tracking[Amount] * (Tracking[Type]=type) * (YEAR(Tracking[Effective Date])=Selected_year)),
            SUM(Tracking[Amount] * (Tracking[Type]=type) * (YEAR(Tracking[Effective Date])=Selected_year) * (MONTH(Tracking[Effective Date])=selected_period))
        ),
        IF(selected_period="Total Year",
            SUM(Tracking[Amount] * (Tracking[Type]=type) * (Tracking[Category]=item) * (YEAR(Tracking[Effective Date])=Selected_year)),
            SUM(Tracking[Amount] * (Tracking[Type]=type) * (Tracking[Category]=item) * (YEAR(Tracking[Effective Date])=Selected_year) * (MONTH(Tracking[Effective Date])=selected_period))
        )
    )
)</f>
        <v>1000</v>
      </c>
      <c r="L34" s="35" cm="1">
        <f t="array" ref="L34">IF(OR(is_header, is_empty), "",
    IFERROR(
        INDEX('Budget Planning'!$E:$DY, row_id,
            MATCH(TRUE, INDEX('Budget Planning'!$E$5:$DY$5 = Selected_year, 0), 0)
            + IF(selected_period = "Total Year", 12, selected_period - 1)
        ),
        ""
    )
)</f>
        <v>500</v>
      </c>
      <c r="M34" s="1" cm="1">
        <f t="array" ref="M34">IF(is_cat,IF(header_row_id=income_header_row,MATCH(income_min_row,$C:$C,0),IF(header_row_id=Expenses_header_row,MATCH(expenses_min_row,$C:$C,0),IF(header_row_id=Savings_header_row,MATCH(savings_min_row,$C:$C,0),""))),"")</f>
        <v>32</v>
      </c>
      <c r="N34" s="2" cm="1">
        <f t="array" ref="N34">IF(is_cat,IF(header_row_id=income_header_row,MATCH(income_max,$C:$C,0),IF(header_row_id=Expenses_header_row,MATCH(expenses_max_row,$C:$C,0),IF(header_row_id=Savings_header_row,MATCH(savings_max_row,$C:$C,0),""))),"")</f>
        <v>34</v>
      </c>
      <c r="O34" s="1" t="str">
        <f t="shared" si="3"/>
        <v>$K$32:$K$34</v>
      </c>
      <c r="P34">
        <f t="shared" ca="1" si="4"/>
        <v>1</v>
      </c>
      <c r="Q34" t="str">
        <f t="shared" si="5"/>
        <v>$L$32:$L$34</v>
      </c>
      <c r="R34" s="2">
        <f t="shared" ca="1" si="6"/>
        <v>3</v>
      </c>
      <c r="S34" s="1">
        <f t="shared" ca="1" si="7"/>
        <v>13</v>
      </c>
      <c r="T34" t="str">
        <f t="shared" si="8"/>
        <v>$S$32:$S$34</v>
      </c>
      <c r="U34">
        <f t="shared" ca="1" si="9"/>
        <v>1</v>
      </c>
      <c r="V34" t="str">
        <f t="shared" si="10"/>
        <v>$U$32:$U$34</v>
      </c>
      <c r="W34" s="2">
        <f t="shared" ca="1" si="11"/>
        <v>1</v>
      </c>
      <c r="X34" s="59">
        <f t="shared" ca="1" si="12"/>
        <v>33</v>
      </c>
      <c r="Y34" s="66" t="str">
        <f t="shared" ca="1" si="13"/>
        <v>Emergency Fund</v>
      </c>
      <c r="Z34" s="36">
        <f t="shared" ca="1" si="14"/>
        <v>700</v>
      </c>
      <c r="AA34" s="36">
        <f t="shared" ca="1" si="15"/>
        <v>1500</v>
      </c>
      <c r="AB34" s="67">
        <f t="shared" ca="1" si="19"/>
        <v>0.46666666666666667</v>
      </c>
      <c r="AC34" s="36">
        <f t="shared" ca="1" si="17"/>
        <v>800</v>
      </c>
      <c r="AD34" s="36">
        <f t="shared" ca="1" si="18"/>
        <v>0</v>
      </c>
      <c r="AF34" s="1"/>
      <c r="AI34" s="80" t="str">
        <f>Calculations!I42</f>
        <v>Total</v>
      </c>
      <c r="AJ34" s="80">
        <f ca="1">Calculations!J42</f>
        <v>2050</v>
      </c>
      <c r="AK34" s="2"/>
      <c r="AM34" s="1"/>
      <c r="AP34" s="82" t="str">
        <f>Calculations!M42</f>
        <v>Total</v>
      </c>
      <c r="AQ34" s="84">
        <f ca="1">Calculations!N42</f>
        <v>2500</v>
      </c>
      <c r="AR34" s="2"/>
    </row>
    <row r="35" spans="3:44" x14ac:dyDescent="0.3">
      <c r="C35" s="52" cm="1">
        <f t="array" ref="C35">IF(C34=-1, -1, IF(C34&lt;income_max, C34+1, IF(C34=income_max, income_total, IF(C34=income_total, "/1", IF(C34="/1", Expenses_header_row, IF(C34&lt;expenses_max_row, C34+1, IF(C34=expenses_max_row, expenses_total_row, IF(C34=expenses_total_row, "/2", IF(C34="/2", Savings_header_row, IF(C34&lt;savings_max_row, C34+1, IF(C34=savings_max_row, savings_total, -1)))))))))))</f>
        <v>42</v>
      </c>
      <c r="D35" s="53">
        <f t="shared" si="0"/>
        <v>32</v>
      </c>
      <c r="E35" s="52" cm="1">
        <f t="array" ref="E35">1*OR(row_id=income_header_row,row_id=Expenses_header_row,row_id=Savings_header_row)</f>
        <v>0</v>
      </c>
      <c r="F35" s="35">
        <f t="shared" si="1"/>
        <v>0</v>
      </c>
      <c r="G35" s="35" cm="1">
        <f t="array" ref="G35">1*OR(row_id=income_total,row_id=expenses_total_row,row_id=savings_total)</f>
        <v>1</v>
      </c>
      <c r="H35" s="53">
        <f t="shared" si="2"/>
        <v>0</v>
      </c>
      <c r="I35" s="52" t="str" cm="1">
        <f t="array" ref="I35">IFERROR(INDEX('Budget Planning'!$C:$C,header_row_id)," " )</f>
        <v>Savings</v>
      </c>
      <c r="J35" s="54" t="str" cm="1">
        <f t="array" ref="J35">IFERROR(INDEX('Budget Planning'!$C:$C,row_id)," ")</f>
        <v>Total</v>
      </c>
      <c r="K35" s="55" cm="1">
        <f t="array" ref="K35">IF(OR(is_header, is_empty), "",
    IF(is_total,
        IF(selected_period="Total Year",
            SUM(Tracking[Amount] * (Tracking[Type]=type) * (YEAR(Tracking[Effective Date])=Selected_year)),
            SUM(Tracking[Amount] * (Tracking[Type]=type) * (YEAR(Tracking[Effective Date])=Selected_year) * (MONTH(Tracking[Effective Date])=selected_period))
        ),
        IF(selected_period="Total Year",
            SUM(Tracking[Amount] * (Tracking[Type]=type) * (Tracking[Category]=item) * (YEAR(Tracking[Effective Date])=Selected_year)),
            SUM(Tracking[Amount] * (Tracking[Type]=type) * (Tracking[Category]=item) * (YEAR(Tracking[Effective Date])=Selected_year) * (MONTH(Tracking[Effective Date])=selected_period))
        )
    )
)</f>
        <v>2500</v>
      </c>
      <c r="L35" s="35" cm="1">
        <f t="array" aca="1" ref="L35" ca="1">IF(OR(is_header, is_empty), "",
    IFERROR(
        INDEX('Budget Planning'!$E:$DY, row_id,
            MATCH(TRUE, INDEX('Budget Planning'!$E$5:$DY$5 = Selected_year, 0), 0)
            + IF(selected_period = "Total Year", 12, selected_period - 1)
        ),
        ""
    )
)</f>
        <v>2700</v>
      </c>
      <c r="M35" s="1" t="str" cm="1">
        <f t="array" ref="M35">IF(is_cat,IF(header_row_id=income_header_row,MATCH(income_min_row,$C:$C,0),IF(header_row_id=Expenses_header_row,MATCH(expenses_min_row,$C:$C,0),IF(header_row_id=Savings_header_row,MATCH(savings_min_row,$C:$C,0),""))),"")</f>
        <v/>
      </c>
      <c r="N35" s="2" t="str" cm="1">
        <f t="array" ref="N35">IF(is_cat,IF(header_row_id=income_header_row,MATCH(income_max,$C:$C,0),IF(header_row_id=Expenses_header_row,MATCH(expenses_max_row,$C:$C,0),IF(header_row_id=Savings_header_row,MATCH(savings_max_row,$C:$C,0),""))),"")</f>
        <v/>
      </c>
      <c r="O35" s="1" t="str">
        <f t="shared" si="3"/>
        <v/>
      </c>
      <c r="P35" t="str">
        <f t="shared" ca="1" si="4"/>
        <v/>
      </c>
      <c r="Q35" t="str">
        <f t="shared" si="5"/>
        <v/>
      </c>
      <c r="R35" s="2" t="str">
        <f t="shared" ca="1" si="6"/>
        <v/>
      </c>
      <c r="S35" s="1" t="str">
        <f t="shared" si="7"/>
        <v/>
      </c>
      <c r="T35" t="str">
        <f t="shared" si="8"/>
        <v/>
      </c>
      <c r="U35" t="str">
        <f t="shared" ca="1" si="9"/>
        <v/>
      </c>
      <c r="V35" t="str">
        <f t="shared" si="10"/>
        <v/>
      </c>
      <c r="W35" s="2" t="str">
        <f t="shared" ca="1" si="11"/>
        <v/>
      </c>
      <c r="X35" s="59">
        <f t="shared" si="12"/>
        <v>42</v>
      </c>
      <c r="Y35" s="66" t="str">
        <f t="shared" ca="1" si="13"/>
        <v>Total</v>
      </c>
      <c r="Z35" s="36">
        <f t="shared" ca="1" si="14"/>
        <v>2500</v>
      </c>
      <c r="AA35" s="36">
        <f t="shared" ca="1" si="15"/>
        <v>2700</v>
      </c>
      <c r="AB35" s="67">
        <f t="shared" ca="1" si="19"/>
        <v>0.92592592592592593</v>
      </c>
      <c r="AC35" s="36">
        <f t="shared" ca="1" si="17"/>
        <v>200</v>
      </c>
      <c r="AD35" s="36">
        <f t="shared" ca="1" si="18"/>
        <v>0</v>
      </c>
      <c r="AF35" s="1"/>
      <c r="AK35" s="2"/>
      <c r="AM35" s="1"/>
      <c r="AR35" s="2"/>
    </row>
    <row r="36" spans="3:44" x14ac:dyDescent="0.3">
      <c r="C36" s="52" cm="1">
        <f t="array" ref="C36">IF(C35=-1, -1, IF(C35&lt;income_max, C35+1, IF(C35=income_max, income_total, IF(C35=income_total, "/1", IF(C35="/1", Expenses_header_row, IF(C35&lt;expenses_max_row, C35+1, IF(C35=expenses_max_row, expenses_total_row, IF(C35=expenses_total_row, "/2", IF(C35="/2", Savings_header_row, IF(C35&lt;savings_max_row, C35+1, IF(C35=savings_max_row, savings_total, -1)))))))))))</f>
        <v>-1</v>
      </c>
      <c r="D36" s="53">
        <f t="shared" si="0"/>
        <v>-1</v>
      </c>
      <c r="E36" s="52" cm="1">
        <f t="array" ref="E36">1*OR(row_id=income_header_row,row_id=Expenses_header_row,row_id=Savings_header_row)</f>
        <v>0</v>
      </c>
      <c r="F36" s="35">
        <f t="shared" si="1"/>
        <v>0</v>
      </c>
      <c r="G36" s="35" cm="1">
        <f t="array" ref="G36">1*OR(row_id=income_total,row_id=expenses_total_row,row_id=savings_total)</f>
        <v>0</v>
      </c>
      <c r="H36" s="53">
        <f t="shared" si="2"/>
        <v>1</v>
      </c>
      <c r="I36" s="52" t="str" cm="1">
        <f t="array" ref="I36">IFERROR(INDEX('Budget Planning'!$C:$C,header_row_id)," " )</f>
        <v xml:space="preserve"> </v>
      </c>
      <c r="J36" s="54" t="str" cm="1">
        <f t="array" ref="J36">IFERROR(INDEX('Budget Planning'!$C:$C,row_id)," ")</f>
        <v xml:space="preserve"> </v>
      </c>
      <c r="K36" s="55" t="str" cm="1">
        <f t="array" ref="K36">IF(OR(is_header, is_empty), "",
    IF(is_total,
        IF(selected_period="Total Year",
            SUM(Tracking[Amount] * (Tracking[Type]=type) * (YEAR(Tracking[Effective Date])=Selected_year)),
            SUM(Tracking[Amount] * (Tracking[Type]=type) * (YEAR(Tracking[Effective Date])=Selected_year) * (MONTH(Tracking[Effective Date])=selected_period))
        ),
        IF(selected_period="Total Year",
            SUM(Tracking[Amount] * (Tracking[Type]=type) * (Tracking[Category]=item) * (YEAR(Tracking[Effective Date])=Selected_year)),
            SUM(Tracking[Amount] * (Tracking[Type]=type) * (Tracking[Category]=item) * (YEAR(Tracking[Effective Date])=Selected_year) * (MONTH(Tracking[Effective Date])=selected_period))
        )
    )
)</f>
        <v/>
      </c>
      <c r="L36" s="35" t="str" cm="1">
        <f t="array" ref="L36">IF(OR(is_header, is_empty), "",
    IFERROR(
        INDEX('Budget Planning'!$E:$DY, row_id,
            MATCH(TRUE, INDEX('Budget Planning'!$E$5:$DY$5 = Selected_year, 0), 0)
            + IF(selected_period = "Total Year", 12, selected_period - 1)
        ),
        ""
    )
)</f>
        <v/>
      </c>
      <c r="M36" s="1" t="str" cm="1">
        <f t="array" ref="M36">IF(is_cat,IF(header_row_id=income_header_row,MATCH(income_min_row,$C:$C,0),IF(header_row_id=Expenses_header_row,MATCH(expenses_min_row,$C:$C,0),IF(header_row_id=Savings_header_row,MATCH(savings_min_row,$C:$C,0),""))),"")</f>
        <v/>
      </c>
      <c r="N36" s="2" t="str" cm="1">
        <f t="array" ref="N36">IF(is_cat,IF(header_row_id=income_header_row,MATCH(income_max,$C:$C,0),IF(header_row_id=Expenses_header_row,MATCH(expenses_max_row,$C:$C,0),IF(header_row_id=Savings_header_row,MATCH(savings_max_row,$C:$C,0),""))),"")</f>
        <v/>
      </c>
      <c r="O36" s="1" t="str">
        <f t="shared" si="3"/>
        <v/>
      </c>
      <c r="P36" t="str">
        <f t="shared" ca="1" si="4"/>
        <v/>
      </c>
      <c r="Q36" t="str">
        <f t="shared" si="5"/>
        <v/>
      </c>
      <c r="R36" s="2" t="str">
        <f t="shared" ca="1" si="6"/>
        <v/>
      </c>
      <c r="S36" s="1" t="str">
        <f t="shared" si="7"/>
        <v/>
      </c>
      <c r="T36" t="str">
        <f t="shared" si="8"/>
        <v/>
      </c>
      <c r="U36" t="str">
        <f t="shared" ca="1" si="9"/>
        <v/>
      </c>
      <c r="V36" t="str">
        <f t="shared" si="10"/>
        <v/>
      </c>
      <c r="W36" s="2" t="str">
        <f t="shared" ca="1" si="11"/>
        <v/>
      </c>
      <c r="X36" s="59">
        <f t="shared" si="12"/>
        <v>-1</v>
      </c>
      <c r="Y36" s="66" t="str">
        <f t="shared" si="13"/>
        <v/>
      </c>
      <c r="Z36" s="36" t="str">
        <f t="shared" si="14"/>
        <v/>
      </c>
      <c r="AA36" s="36" t="str">
        <f t="shared" si="15"/>
        <v/>
      </c>
      <c r="AB36" s="67" t="str">
        <f t="shared" si="19"/>
        <v/>
      </c>
      <c r="AC36" s="36" t="str">
        <f t="shared" si="17"/>
        <v/>
      </c>
      <c r="AD36" s="36" t="str">
        <f t="shared" si="18"/>
        <v/>
      </c>
      <c r="AF36" s="1"/>
      <c r="AK36" s="2"/>
      <c r="AM36" s="1"/>
      <c r="AR36" s="2"/>
    </row>
    <row r="37" spans="3:44" x14ac:dyDescent="0.3">
      <c r="C37" s="52" cm="1">
        <f t="array" ref="C37">IF(C36=-1, -1, IF(C36&lt;income_max, C36+1, IF(C36=income_max, income_total, IF(C36=income_total, "/1", IF(C36="/1", Expenses_header_row, IF(C36&lt;expenses_max_row, C36+1, IF(C36=expenses_max_row, expenses_total_row, IF(C36=expenses_total_row, "/2", IF(C36="/2", Savings_header_row, IF(C36&lt;savings_max_row, C36+1, IF(C36=savings_max_row, savings_total, -1)))))))))))</f>
        <v>-1</v>
      </c>
      <c r="D37" s="53">
        <f t="shared" si="0"/>
        <v>-1</v>
      </c>
      <c r="E37" s="52" cm="1">
        <f t="array" ref="E37">1*OR(row_id=income_header_row,row_id=Expenses_header_row,row_id=Savings_header_row)</f>
        <v>0</v>
      </c>
      <c r="F37" s="35">
        <f t="shared" si="1"/>
        <v>0</v>
      </c>
      <c r="G37" s="35" cm="1">
        <f t="array" ref="G37">1*OR(row_id=income_total,row_id=expenses_total_row,row_id=savings_total)</f>
        <v>0</v>
      </c>
      <c r="H37" s="53">
        <f t="shared" si="2"/>
        <v>1</v>
      </c>
      <c r="I37" s="52" t="str" cm="1">
        <f t="array" ref="I37">IFERROR(INDEX('Budget Planning'!$C:$C,header_row_id)," " )</f>
        <v xml:space="preserve"> </v>
      </c>
      <c r="J37" s="54" t="str" cm="1">
        <f t="array" ref="J37">IFERROR(INDEX('Budget Planning'!$C:$C,row_id)," ")</f>
        <v xml:space="preserve"> </v>
      </c>
      <c r="K37" s="55" t="str" cm="1">
        <f t="array" ref="K37">IF(OR(is_header, is_empty), "",
    IF(is_total,
        IF(selected_period="Total Year",
            SUM(Tracking[Amount] * (Tracking[Type]=type) * (YEAR(Tracking[Effective Date])=Selected_year)),
            SUM(Tracking[Amount] * (Tracking[Type]=type) * (YEAR(Tracking[Effective Date])=Selected_year) * (MONTH(Tracking[Effective Date])=selected_period))
        ),
        IF(selected_period="Total Year",
            SUM(Tracking[Amount] * (Tracking[Type]=type) * (Tracking[Category]=item) * (YEAR(Tracking[Effective Date])=Selected_year)),
            SUM(Tracking[Amount] * (Tracking[Type]=type) * (Tracking[Category]=item) * (YEAR(Tracking[Effective Date])=Selected_year) * (MONTH(Tracking[Effective Date])=selected_period))
        )
    )
)</f>
        <v/>
      </c>
      <c r="L37" s="35" t="str" cm="1">
        <f t="array" ref="L37">IF(OR(is_header, is_empty), "",
    IFERROR(
        INDEX('Budget Planning'!$E:$DY, row_id,
            MATCH(TRUE, INDEX('Budget Planning'!$E$5:$DY$5 = Selected_year, 0), 0)
            + IF(selected_period = "Total Year", 12, selected_period - 1)
        ),
        ""
    )
)</f>
        <v/>
      </c>
      <c r="M37" s="1" t="str" cm="1">
        <f t="array" ref="M37">IF(is_cat,IF(header_row_id=income_header_row,MATCH(income_min_row,$C:$C,0),IF(header_row_id=Expenses_header_row,MATCH(expenses_min_row,$C:$C,0),IF(header_row_id=Savings_header_row,MATCH(savings_min_row,$C:$C,0),""))),"")</f>
        <v/>
      </c>
      <c r="N37" s="2" t="str" cm="1">
        <f t="array" ref="N37">IF(is_cat,IF(header_row_id=income_header_row,MATCH(income_max,$C:$C,0),IF(header_row_id=Expenses_header_row,MATCH(expenses_max_row,$C:$C,0),IF(header_row_id=Savings_header_row,MATCH(savings_max_row,$C:$C,0),""))),"")</f>
        <v/>
      </c>
      <c r="O37" s="1" t="str">
        <f t="shared" si="3"/>
        <v/>
      </c>
      <c r="P37" t="str">
        <f t="shared" ca="1" si="4"/>
        <v/>
      </c>
      <c r="Q37" t="str">
        <f t="shared" si="5"/>
        <v/>
      </c>
      <c r="R37" s="2" t="str">
        <f t="shared" ca="1" si="6"/>
        <v/>
      </c>
      <c r="S37" s="1" t="str">
        <f t="shared" si="7"/>
        <v/>
      </c>
      <c r="T37" t="str">
        <f t="shared" si="8"/>
        <v/>
      </c>
      <c r="U37" t="str">
        <f t="shared" ca="1" si="9"/>
        <v/>
      </c>
      <c r="V37" t="str">
        <f t="shared" si="10"/>
        <v/>
      </c>
      <c r="W37" s="2" t="str">
        <f t="shared" ca="1" si="11"/>
        <v/>
      </c>
      <c r="X37" s="59">
        <f t="shared" si="12"/>
        <v>-1</v>
      </c>
      <c r="Y37" s="66" t="str">
        <f t="shared" si="13"/>
        <v/>
      </c>
      <c r="Z37" s="36" t="str">
        <f t="shared" si="14"/>
        <v/>
      </c>
      <c r="AA37" s="36" t="str">
        <f t="shared" si="15"/>
        <v/>
      </c>
      <c r="AB37" s="67" t="str">
        <f t="shared" si="19"/>
        <v/>
      </c>
      <c r="AC37" s="36" t="str">
        <f t="shared" si="17"/>
        <v/>
      </c>
      <c r="AD37" s="36" t="str">
        <f t="shared" si="18"/>
        <v/>
      </c>
      <c r="AF37" s="3"/>
      <c r="AG37" s="4"/>
      <c r="AH37" s="4"/>
      <c r="AI37" s="4"/>
      <c r="AJ37" s="4"/>
      <c r="AK37" s="5"/>
      <c r="AM37" s="3"/>
      <c r="AN37" s="4"/>
      <c r="AO37" s="4"/>
      <c r="AP37" s="4"/>
      <c r="AQ37" s="4"/>
      <c r="AR37" s="5"/>
    </row>
    <row r="38" spans="3:44" x14ac:dyDescent="0.3">
      <c r="C38" s="52" cm="1">
        <f t="array" ref="C38">IF(C37=-1, -1, IF(C37&lt;income_max, C37+1, IF(C37=income_max, income_total, IF(C37=income_total, "/1", IF(C37="/1", Expenses_header_row, IF(C37&lt;expenses_max_row, C37+1, IF(C37=expenses_max_row, expenses_total_row, IF(C37=expenses_total_row, "/2", IF(C37="/2", Savings_header_row, IF(C37&lt;savings_max_row, C37+1, IF(C37=savings_max_row, savings_total, -1)))))))))))</f>
        <v>-1</v>
      </c>
      <c r="D38" s="53">
        <f t="shared" si="0"/>
        <v>-1</v>
      </c>
      <c r="E38" s="52" cm="1">
        <f t="array" ref="E38">1*OR(row_id=income_header_row,row_id=Expenses_header_row,row_id=Savings_header_row)</f>
        <v>0</v>
      </c>
      <c r="F38" s="35">
        <f t="shared" si="1"/>
        <v>0</v>
      </c>
      <c r="G38" s="35" cm="1">
        <f t="array" ref="G38">1*OR(row_id=income_total,row_id=expenses_total_row,row_id=savings_total)</f>
        <v>0</v>
      </c>
      <c r="H38" s="53">
        <f t="shared" si="2"/>
        <v>1</v>
      </c>
      <c r="I38" s="52" t="str" cm="1">
        <f t="array" ref="I38">IFERROR(INDEX('Budget Planning'!$C:$C,header_row_id)," " )</f>
        <v xml:space="preserve"> </v>
      </c>
      <c r="J38" s="54" t="str" cm="1">
        <f t="array" ref="J38">IFERROR(INDEX('Budget Planning'!$C:$C,row_id)," ")</f>
        <v xml:space="preserve"> </v>
      </c>
      <c r="K38" s="55" t="str" cm="1">
        <f t="array" ref="K38">IF(OR(is_header, is_empty), "",
    IF(is_total,
        IF(selected_period="Total Year",
            SUM(Tracking[Amount] * (Tracking[Type]=type) * (YEAR(Tracking[Effective Date])=Selected_year)),
            SUM(Tracking[Amount] * (Tracking[Type]=type) * (YEAR(Tracking[Effective Date])=Selected_year) * (MONTH(Tracking[Effective Date])=selected_period))
        ),
        IF(selected_period="Total Year",
            SUM(Tracking[Amount] * (Tracking[Type]=type) * (Tracking[Category]=item) * (YEAR(Tracking[Effective Date])=Selected_year)),
            SUM(Tracking[Amount] * (Tracking[Type]=type) * (Tracking[Category]=item) * (YEAR(Tracking[Effective Date])=Selected_year) * (MONTH(Tracking[Effective Date])=selected_period))
        )
    )
)</f>
        <v/>
      </c>
      <c r="L38" s="35" t="str" cm="1">
        <f t="array" ref="L38">IF(OR(is_header, is_empty), "",
    IFERROR(
        INDEX('Budget Planning'!$E:$DY, row_id,
            MATCH(TRUE, INDEX('Budget Planning'!$E$5:$DY$5 = Selected_year, 0), 0)
            + IF(selected_period = "Total Year", 12, selected_period - 1)
        ),
        ""
    )
)</f>
        <v/>
      </c>
      <c r="M38" s="1" t="str" cm="1">
        <f t="array" ref="M38">IF(is_cat,IF(header_row_id=income_header_row,MATCH(income_min_row,$C:$C,0),IF(header_row_id=Expenses_header_row,MATCH(expenses_min_row,$C:$C,0),IF(header_row_id=Savings_header_row,MATCH(savings_min_row,$C:$C,0),""))),"")</f>
        <v/>
      </c>
      <c r="N38" s="2" t="str" cm="1">
        <f t="array" ref="N38">IF(is_cat,IF(header_row_id=income_header_row,MATCH(income_max,$C:$C,0),IF(header_row_id=Expenses_header_row,MATCH(expenses_max_row,$C:$C,0),IF(header_row_id=Savings_header_row,MATCH(savings_max_row,$C:$C,0),""))),"")</f>
        <v/>
      </c>
      <c r="O38" s="1" t="str">
        <f t="shared" si="3"/>
        <v/>
      </c>
      <c r="P38" t="str">
        <f t="shared" ca="1" si="4"/>
        <v/>
      </c>
      <c r="Q38" t="str">
        <f t="shared" si="5"/>
        <v/>
      </c>
      <c r="R38" s="2" t="str">
        <f t="shared" ca="1" si="6"/>
        <v/>
      </c>
      <c r="S38" s="1" t="str">
        <f t="shared" si="7"/>
        <v/>
      </c>
      <c r="T38" t="str">
        <f t="shared" si="8"/>
        <v/>
      </c>
      <c r="U38" t="str">
        <f t="shared" ca="1" si="9"/>
        <v/>
      </c>
      <c r="V38" t="str">
        <f t="shared" si="10"/>
        <v/>
      </c>
      <c r="W38" s="2" t="str">
        <f t="shared" ca="1" si="11"/>
        <v/>
      </c>
      <c r="X38" s="59">
        <f t="shared" si="12"/>
        <v>-1</v>
      </c>
      <c r="Y38" s="66" t="str">
        <f t="shared" si="13"/>
        <v/>
      </c>
      <c r="Z38" s="36" t="str">
        <f t="shared" si="14"/>
        <v/>
      </c>
      <c r="AA38" s="36" t="str">
        <f t="shared" si="15"/>
        <v/>
      </c>
      <c r="AB38" s="67" t="str">
        <f t="shared" si="19"/>
        <v/>
      </c>
      <c r="AC38" s="36" t="str">
        <f t="shared" si="17"/>
        <v/>
      </c>
      <c r="AD38" s="36" t="str">
        <f t="shared" si="18"/>
        <v/>
      </c>
    </row>
    <row r="39" spans="3:44" x14ac:dyDescent="0.3">
      <c r="C39" s="52" cm="1">
        <f t="array" ref="C39">IF(C38=-1, -1, IF(C38&lt;income_max, C38+1, IF(C38=income_max, income_total, IF(C38=income_total, "/1", IF(C38="/1", Expenses_header_row, IF(C38&lt;expenses_max_row, C38+1, IF(C38=expenses_max_row, expenses_total_row, IF(C38=expenses_total_row, "/2", IF(C38="/2", Savings_header_row, IF(C38&lt;savings_max_row, C38+1, IF(C38=savings_max_row, savings_total, -1)))))))))))</f>
        <v>-1</v>
      </c>
      <c r="D39" s="53">
        <f t="shared" si="0"/>
        <v>-1</v>
      </c>
      <c r="E39" s="52" cm="1">
        <f t="array" ref="E39">1*OR(row_id=income_header_row,row_id=Expenses_header_row,row_id=Savings_header_row)</f>
        <v>0</v>
      </c>
      <c r="F39" s="35">
        <f t="shared" si="1"/>
        <v>0</v>
      </c>
      <c r="G39" s="35" cm="1">
        <f t="array" ref="G39">1*OR(row_id=income_total,row_id=expenses_total_row,row_id=savings_total)</f>
        <v>0</v>
      </c>
      <c r="H39" s="53">
        <f t="shared" si="2"/>
        <v>1</v>
      </c>
      <c r="I39" s="52" t="str" cm="1">
        <f t="array" ref="I39">IFERROR(INDEX('Budget Planning'!$C:$C,header_row_id)," " )</f>
        <v xml:space="preserve"> </v>
      </c>
      <c r="J39" s="54" t="str" cm="1">
        <f t="array" ref="J39">IFERROR(INDEX('Budget Planning'!$C:$C,row_id)," ")</f>
        <v xml:space="preserve"> </v>
      </c>
      <c r="K39" s="55" t="str" cm="1">
        <f t="array" ref="K39">IF(OR(is_header, is_empty), "",
    IF(is_total,
        IF(selected_period="Total Year",
            SUM(Tracking[Amount] * (Tracking[Type]=type) * (YEAR(Tracking[Effective Date])=Selected_year)),
            SUM(Tracking[Amount] * (Tracking[Type]=type) * (YEAR(Tracking[Effective Date])=Selected_year) * (MONTH(Tracking[Effective Date])=selected_period))
        ),
        IF(selected_period="Total Year",
            SUM(Tracking[Amount] * (Tracking[Type]=type) * (Tracking[Category]=item) * (YEAR(Tracking[Effective Date])=Selected_year)),
            SUM(Tracking[Amount] * (Tracking[Type]=type) * (Tracking[Category]=item) * (YEAR(Tracking[Effective Date])=Selected_year) * (MONTH(Tracking[Effective Date])=selected_period))
        )
    )
)</f>
        <v/>
      </c>
      <c r="L39" s="35" t="str" cm="1">
        <f t="array" ref="L39">IF(OR(is_header, is_empty), "",
    IFERROR(
        INDEX('Budget Planning'!$E:$DY, row_id,
            MATCH(TRUE, INDEX('Budget Planning'!$E$5:$DY$5 = Selected_year, 0), 0)
            + IF(selected_period = "Total Year", 12, selected_period - 1)
        ),
        ""
    )
)</f>
        <v/>
      </c>
      <c r="M39" s="1" t="str" cm="1">
        <f t="array" ref="M39">IF(is_cat,IF(header_row_id=income_header_row,MATCH(income_min_row,$C:$C,0),IF(header_row_id=Expenses_header_row,MATCH(expenses_min_row,$C:$C,0),IF(header_row_id=Savings_header_row,MATCH(savings_min_row,$C:$C,0),""))),"")</f>
        <v/>
      </c>
      <c r="N39" s="2" t="str" cm="1">
        <f t="array" ref="N39">IF(is_cat,IF(header_row_id=income_header_row,MATCH(income_max,$C:$C,0),IF(header_row_id=Expenses_header_row,MATCH(expenses_max_row,$C:$C,0),IF(header_row_id=Savings_header_row,MATCH(savings_max_row,$C:$C,0),""))),"")</f>
        <v/>
      </c>
      <c r="O39" s="1" t="str">
        <f t="shared" si="3"/>
        <v/>
      </c>
      <c r="P39" t="str">
        <f t="shared" ca="1" si="4"/>
        <v/>
      </c>
      <c r="Q39" t="str">
        <f t="shared" si="5"/>
        <v/>
      </c>
      <c r="R39" s="2" t="str">
        <f t="shared" ca="1" si="6"/>
        <v/>
      </c>
      <c r="S39" s="1" t="str">
        <f t="shared" si="7"/>
        <v/>
      </c>
      <c r="T39" t="str">
        <f t="shared" si="8"/>
        <v/>
      </c>
      <c r="U39" t="str">
        <f t="shared" ca="1" si="9"/>
        <v/>
      </c>
      <c r="V39" t="str">
        <f t="shared" si="10"/>
        <v/>
      </c>
      <c r="W39" s="2" t="str">
        <f t="shared" ca="1" si="11"/>
        <v/>
      </c>
      <c r="X39" s="59">
        <f t="shared" si="12"/>
        <v>-1</v>
      </c>
      <c r="Y39" s="66" t="str">
        <f t="shared" si="13"/>
        <v/>
      </c>
      <c r="Z39" s="36" t="str">
        <f t="shared" si="14"/>
        <v/>
      </c>
      <c r="AA39" s="36" t="str">
        <f t="shared" si="15"/>
        <v/>
      </c>
      <c r="AB39" s="67" t="str">
        <f t="shared" si="19"/>
        <v/>
      </c>
      <c r="AC39" s="36" t="str">
        <f t="shared" si="17"/>
        <v/>
      </c>
      <c r="AD39" s="36" t="str">
        <f t="shared" si="18"/>
        <v/>
      </c>
    </row>
    <row r="40" spans="3:44" x14ac:dyDescent="0.3">
      <c r="C40" s="52" cm="1">
        <f t="array" ref="C40">IF(C39=-1, -1, IF(C39&lt;income_max, C39+1, IF(C39=income_max, income_total, IF(C39=income_total, "/1", IF(C39="/1", Expenses_header_row, IF(C39&lt;expenses_max_row, C39+1, IF(C39=expenses_max_row, expenses_total_row, IF(C39=expenses_total_row, "/2", IF(C39="/2", Savings_header_row, IF(C39&lt;savings_max_row, C39+1, IF(C39=savings_max_row, savings_total, -1)))))))))))</f>
        <v>-1</v>
      </c>
      <c r="D40" s="53">
        <f t="shared" si="0"/>
        <v>-1</v>
      </c>
      <c r="E40" s="52" cm="1">
        <f t="array" ref="E40">1*OR(row_id=income_header_row,row_id=Expenses_header_row,row_id=Savings_header_row)</f>
        <v>0</v>
      </c>
      <c r="F40" s="35">
        <f t="shared" si="1"/>
        <v>0</v>
      </c>
      <c r="G40" s="35" cm="1">
        <f t="array" ref="G40">1*OR(row_id=income_total,row_id=expenses_total_row,row_id=savings_total)</f>
        <v>0</v>
      </c>
      <c r="H40" s="53">
        <f t="shared" si="2"/>
        <v>1</v>
      </c>
      <c r="I40" s="52" t="str" cm="1">
        <f t="array" ref="I40">IFERROR(INDEX('Budget Planning'!$C:$C,header_row_id)," " )</f>
        <v xml:space="preserve"> </v>
      </c>
      <c r="J40" s="54" t="str" cm="1">
        <f t="array" ref="J40">IFERROR(INDEX('Budget Planning'!$C:$C,row_id)," ")</f>
        <v xml:space="preserve"> </v>
      </c>
      <c r="K40" s="55" t="str" cm="1">
        <f t="array" ref="K40">IF(OR(is_header, is_empty), "",
    IF(is_total,
        IF(selected_period="Total Year",
            SUM(Tracking[Amount] * (Tracking[Type]=type) * (YEAR(Tracking[Effective Date])=Selected_year)),
            SUM(Tracking[Amount] * (Tracking[Type]=type) * (YEAR(Tracking[Effective Date])=Selected_year) * (MONTH(Tracking[Effective Date])=selected_period))
        ),
        IF(selected_period="Total Year",
            SUM(Tracking[Amount] * (Tracking[Type]=type) * (Tracking[Category]=item) * (YEAR(Tracking[Effective Date])=Selected_year)),
            SUM(Tracking[Amount] * (Tracking[Type]=type) * (Tracking[Category]=item) * (YEAR(Tracking[Effective Date])=Selected_year) * (MONTH(Tracking[Effective Date])=selected_period))
        )
    )
)</f>
        <v/>
      </c>
      <c r="L40" s="35" t="str" cm="1">
        <f t="array" ref="L40">IF(OR(is_header, is_empty), "",
    IFERROR(
        INDEX('Budget Planning'!$E:$DY, row_id,
            MATCH(TRUE, INDEX('Budget Planning'!$E$5:$DY$5 = Selected_year, 0), 0)
            + IF(selected_period = "Total Year", 12, selected_period - 1)
        ),
        ""
    )
)</f>
        <v/>
      </c>
      <c r="M40" s="1" t="str" cm="1">
        <f t="array" ref="M40">IF(is_cat,IF(header_row_id=income_header_row,MATCH(income_min_row,$C:$C,0),IF(header_row_id=Expenses_header_row,MATCH(expenses_min_row,$C:$C,0),IF(header_row_id=Savings_header_row,MATCH(savings_min_row,$C:$C,0),""))),"")</f>
        <v/>
      </c>
      <c r="N40" s="2" t="str" cm="1">
        <f t="array" ref="N40">IF(is_cat,IF(header_row_id=income_header_row,MATCH(income_max,$C:$C,0),IF(header_row_id=Expenses_header_row,MATCH(expenses_max_row,$C:$C,0),IF(header_row_id=Savings_header_row,MATCH(savings_max_row,$C:$C,0),""))),"")</f>
        <v/>
      </c>
      <c r="O40" s="1" t="str">
        <f t="shared" si="3"/>
        <v/>
      </c>
      <c r="P40" t="str">
        <f t="shared" ca="1" si="4"/>
        <v/>
      </c>
      <c r="Q40" t="str">
        <f t="shared" si="5"/>
        <v/>
      </c>
      <c r="R40" s="2" t="str">
        <f t="shared" ca="1" si="6"/>
        <v/>
      </c>
      <c r="S40" s="1" t="str">
        <f t="shared" si="7"/>
        <v/>
      </c>
      <c r="T40" t="str">
        <f t="shared" si="8"/>
        <v/>
      </c>
      <c r="U40" t="str">
        <f t="shared" ca="1" si="9"/>
        <v/>
      </c>
      <c r="V40" t="str">
        <f t="shared" si="10"/>
        <v/>
      </c>
      <c r="W40" s="2" t="str">
        <f t="shared" ca="1" si="11"/>
        <v/>
      </c>
      <c r="X40" s="59">
        <f t="shared" si="12"/>
        <v>-1</v>
      </c>
      <c r="Y40" s="66" t="str">
        <f t="shared" si="13"/>
        <v/>
      </c>
      <c r="Z40" s="36" t="str">
        <f t="shared" si="14"/>
        <v/>
      </c>
      <c r="AA40" s="36" t="str">
        <f t="shared" si="15"/>
        <v/>
      </c>
      <c r="AB40" s="67" t="str">
        <f t="shared" si="19"/>
        <v/>
      </c>
      <c r="AC40" s="36" t="str">
        <f t="shared" si="17"/>
        <v/>
      </c>
      <c r="AD40" s="36" t="str">
        <f t="shared" si="18"/>
        <v/>
      </c>
    </row>
    <row r="41" spans="3:44" x14ac:dyDescent="0.3">
      <c r="C41" s="52" cm="1">
        <f t="array" ref="C41">IF(C40=-1, -1, IF(C40&lt;income_max, C40+1, IF(C40=income_max, income_total, IF(C40=income_total, "/1", IF(C40="/1", Expenses_header_row, IF(C40&lt;expenses_max_row, C40+1, IF(C40=expenses_max_row, expenses_total_row, IF(C40=expenses_total_row, "/2", IF(C40="/2", Savings_header_row, IF(C40&lt;savings_max_row, C40+1, IF(C40=savings_max_row, savings_total, -1)))))))))))</f>
        <v>-1</v>
      </c>
      <c r="D41" s="53">
        <f t="shared" si="0"/>
        <v>-1</v>
      </c>
      <c r="E41" s="52" cm="1">
        <f t="array" ref="E41">1*OR(row_id=income_header_row,row_id=Expenses_header_row,row_id=Savings_header_row)</f>
        <v>0</v>
      </c>
      <c r="F41" s="35">
        <f t="shared" si="1"/>
        <v>0</v>
      </c>
      <c r="G41" s="35" cm="1">
        <f t="array" ref="G41">1*OR(row_id=income_total,row_id=expenses_total_row,row_id=savings_total)</f>
        <v>0</v>
      </c>
      <c r="H41" s="53">
        <f t="shared" si="2"/>
        <v>1</v>
      </c>
      <c r="I41" s="52" t="str" cm="1">
        <f t="array" ref="I41">IFERROR(INDEX('Budget Planning'!$C:$C,header_row_id)," " )</f>
        <v xml:space="preserve"> </v>
      </c>
      <c r="J41" s="54" t="str" cm="1">
        <f t="array" ref="J41">IFERROR(INDEX('Budget Planning'!$C:$C,row_id)," ")</f>
        <v xml:space="preserve"> </v>
      </c>
      <c r="K41" s="55" t="str" cm="1">
        <f t="array" ref="K41">IF(OR(is_header, is_empty), "",
    IF(is_total,
        IF(selected_period="Total Year",
            SUM(Tracking[Amount] * (Tracking[Type]=type) * (YEAR(Tracking[Effective Date])=Selected_year)),
            SUM(Tracking[Amount] * (Tracking[Type]=type) * (YEAR(Tracking[Effective Date])=Selected_year) * (MONTH(Tracking[Effective Date])=selected_period))
        ),
        IF(selected_period="Total Year",
            SUM(Tracking[Amount] * (Tracking[Type]=type) * (Tracking[Category]=item) * (YEAR(Tracking[Effective Date])=Selected_year)),
            SUM(Tracking[Amount] * (Tracking[Type]=type) * (Tracking[Category]=item) * (YEAR(Tracking[Effective Date])=Selected_year) * (MONTH(Tracking[Effective Date])=selected_period))
        )
    )
)</f>
        <v/>
      </c>
      <c r="L41" s="35" t="str" cm="1">
        <f t="array" ref="L41">IF(OR(is_header, is_empty), "",
    IFERROR(
        INDEX('Budget Planning'!$E:$DY, row_id,
            MATCH(TRUE, INDEX('Budget Planning'!$E$5:$DY$5 = Selected_year, 0), 0)
            + IF(selected_period = "Total Year", 12, selected_period - 1)
        ),
        ""
    )
)</f>
        <v/>
      </c>
      <c r="M41" s="1" t="str" cm="1">
        <f t="array" ref="M41">IF(is_cat,IF(header_row_id=income_header_row,MATCH(income_min_row,$C:$C,0),IF(header_row_id=Expenses_header_row,MATCH(expenses_min_row,$C:$C,0),IF(header_row_id=Savings_header_row,MATCH(savings_min_row,$C:$C,0),""))),"")</f>
        <v/>
      </c>
      <c r="N41" s="2" t="str" cm="1">
        <f t="array" ref="N41">IF(is_cat,IF(header_row_id=income_header_row,MATCH(income_max,$C:$C,0),IF(header_row_id=Expenses_header_row,MATCH(expenses_max_row,$C:$C,0),IF(header_row_id=Savings_header_row,MATCH(savings_max_row,$C:$C,0),""))),"")</f>
        <v/>
      </c>
      <c r="O41" s="1" t="str">
        <f t="shared" si="3"/>
        <v/>
      </c>
      <c r="P41" t="str">
        <f t="shared" ca="1" si="4"/>
        <v/>
      </c>
      <c r="Q41" t="str">
        <f t="shared" si="5"/>
        <v/>
      </c>
      <c r="R41" s="2" t="str">
        <f t="shared" ca="1" si="6"/>
        <v/>
      </c>
      <c r="S41" s="1" t="str">
        <f t="shared" si="7"/>
        <v/>
      </c>
      <c r="T41" t="str">
        <f t="shared" si="8"/>
        <v/>
      </c>
      <c r="U41" t="str">
        <f t="shared" ca="1" si="9"/>
        <v/>
      </c>
      <c r="V41" t="str">
        <f t="shared" si="10"/>
        <v/>
      </c>
      <c r="W41" s="2" t="str">
        <f t="shared" ca="1" si="11"/>
        <v/>
      </c>
      <c r="X41" s="59">
        <f t="shared" si="12"/>
        <v>-1</v>
      </c>
      <c r="Y41" s="66" t="str">
        <f t="shared" si="13"/>
        <v/>
      </c>
      <c r="Z41" s="36" t="str">
        <f t="shared" si="14"/>
        <v/>
      </c>
      <c r="AA41" s="36" t="str">
        <f t="shared" si="15"/>
        <v/>
      </c>
      <c r="AB41" s="67" t="str">
        <f t="shared" si="19"/>
        <v/>
      </c>
      <c r="AC41" s="36" t="str">
        <f t="shared" si="17"/>
        <v/>
      </c>
      <c r="AD41" s="36" t="str">
        <f t="shared" si="18"/>
        <v/>
      </c>
    </row>
    <row r="42" spans="3:44" x14ac:dyDescent="0.3">
      <c r="C42" s="52" cm="1">
        <f t="array" ref="C42">IF(C41=-1, -1, IF(C41&lt;income_max, C41+1, IF(C41=income_max, income_total, IF(C41=income_total, "/1", IF(C41="/1", Expenses_header_row, IF(C41&lt;expenses_max_row, C41+1, IF(C41=expenses_max_row, expenses_total_row, IF(C41=expenses_total_row, "/2", IF(C41="/2", Savings_header_row, IF(C41&lt;savings_max_row, C41+1, IF(C41=savings_max_row, savings_total, -1)))))))))))</f>
        <v>-1</v>
      </c>
      <c r="D42" s="53">
        <f t="shared" si="0"/>
        <v>-1</v>
      </c>
      <c r="E42" s="52" cm="1">
        <f t="array" ref="E42">1*OR(row_id=income_header_row,row_id=Expenses_header_row,row_id=Savings_header_row)</f>
        <v>0</v>
      </c>
      <c r="F42" s="35">
        <f t="shared" si="1"/>
        <v>0</v>
      </c>
      <c r="G42" s="35" cm="1">
        <f t="array" ref="G42">1*OR(row_id=income_total,row_id=expenses_total_row,row_id=savings_total)</f>
        <v>0</v>
      </c>
      <c r="H42" s="53">
        <f t="shared" si="2"/>
        <v>1</v>
      </c>
      <c r="I42" s="52" t="str" cm="1">
        <f t="array" ref="I42">IFERROR(INDEX('Budget Planning'!$C:$C,header_row_id)," " )</f>
        <v xml:space="preserve"> </v>
      </c>
      <c r="J42" s="54" t="str" cm="1">
        <f t="array" ref="J42">IFERROR(INDEX('Budget Planning'!$C:$C,row_id)," ")</f>
        <v xml:space="preserve"> </v>
      </c>
      <c r="K42" s="55" t="str" cm="1">
        <f t="array" ref="K42">IF(OR(is_header, is_empty), "",
    IF(is_total,
        IF(selected_period="Total Year",
            SUM(Tracking[Amount] * (Tracking[Type]=type) * (YEAR(Tracking[Effective Date])=Selected_year)),
            SUM(Tracking[Amount] * (Tracking[Type]=type) * (YEAR(Tracking[Effective Date])=Selected_year) * (MONTH(Tracking[Effective Date])=selected_period))
        ),
        IF(selected_period="Total Year",
            SUM(Tracking[Amount] * (Tracking[Type]=type) * (Tracking[Category]=item) * (YEAR(Tracking[Effective Date])=Selected_year)),
            SUM(Tracking[Amount] * (Tracking[Type]=type) * (Tracking[Category]=item) * (YEAR(Tracking[Effective Date])=Selected_year) * (MONTH(Tracking[Effective Date])=selected_period))
        )
    )
)</f>
        <v/>
      </c>
      <c r="L42" s="35" t="str" cm="1">
        <f t="array" ref="L42">IF(OR(is_header, is_empty), "",
    IFERROR(
        INDEX('Budget Planning'!$E:$DY, row_id,
            MATCH(TRUE, INDEX('Budget Planning'!$E$5:$DY$5 = Selected_year, 0), 0)
            + IF(selected_period = "Total Year", 12, selected_period - 1)
        ),
        ""
    )
)</f>
        <v/>
      </c>
      <c r="M42" s="1" t="str" cm="1">
        <f t="array" ref="M42">IF(is_cat,IF(header_row_id=income_header_row,MATCH(income_min_row,$C:$C,0),IF(header_row_id=Expenses_header_row,MATCH(expenses_min_row,$C:$C,0),IF(header_row_id=Savings_header_row,MATCH(savings_min_row,$C:$C,0),""))),"")</f>
        <v/>
      </c>
      <c r="N42" s="2" t="str" cm="1">
        <f t="array" ref="N42">IF(is_cat,IF(header_row_id=income_header_row,MATCH(income_max,$C:$C,0),IF(header_row_id=Expenses_header_row,MATCH(expenses_max_row,$C:$C,0),IF(header_row_id=Savings_header_row,MATCH(savings_max_row,$C:$C,0),""))),"")</f>
        <v/>
      </c>
      <c r="O42" s="1" t="str">
        <f t="shared" si="3"/>
        <v/>
      </c>
      <c r="P42" t="str">
        <f t="shared" ca="1" si="4"/>
        <v/>
      </c>
      <c r="Q42" t="str">
        <f t="shared" si="5"/>
        <v/>
      </c>
      <c r="R42" s="2" t="str">
        <f t="shared" ca="1" si="6"/>
        <v/>
      </c>
      <c r="S42" s="1" t="str">
        <f t="shared" si="7"/>
        <v/>
      </c>
      <c r="T42" t="str">
        <f t="shared" si="8"/>
        <v/>
      </c>
      <c r="U42" t="str">
        <f t="shared" ca="1" si="9"/>
        <v/>
      </c>
      <c r="V42" t="str">
        <f t="shared" si="10"/>
        <v/>
      </c>
      <c r="W42" s="2" t="str">
        <f t="shared" ca="1" si="11"/>
        <v/>
      </c>
      <c r="X42" s="59">
        <f t="shared" si="12"/>
        <v>-1</v>
      </c>
      <c r="Y42" s="66" t="str">
        <f t="shared" si="13"/>
        <v/>
      </c>
      <c r="Z42" s="36" t="str">
        <f t="shared" si="14"/>
        <v/>
      </c>
      <c r="AA42" s="36" t="str">
        <f t="shared" si="15"/>
        <v/>
      </c>
      <c r="AB42" s="67" t="str">
        <f t="shared" si="19"/>
        <v/>
      </c>
      <c r="AC42" s="36" t="str">
        <f t="shared" si="17"/>
        <v/>
      </c>
      <c r="AD42" s="36" t="str">
        <f t="shared" si="18"/>
        <v/>
      </c>
    </row>
    <row r="43" spans="3:44" x14ac:dyDescent="0.3">
      <c r="C43" s="52" cm="1">
        <f t="array" ref="C43">IF(C42=-1, -1, IF(C42&lt;income_max, C42+1, IF(C42=income_max, income_total, IF(C42=income_total, "/1", IF(C42="/1", Expenses_header_row, IF(C42&lt;expenses_max_row, C42+1, IF(C42=expenses_max_row, expenses_total_row, IF(C42=expenses_total_row, "/2", IF(C42="/2", Savings_header_row, IF(C42&lt;savings_max_row, C42+1, IF(C42=savings_max_row, savings_total, -1)))))))))))</f>
        <v>-1</v>
      </c>
      <c r="D43" s="53">
        <f t="shared" si="0"/>
        <v>-1</v>
      </c>
      <c r="E43" s="52" cm="1">
        <f t="array" ref="E43">1*OR(row_id=income_header_row,row_id=Expenses_header_row,row_id=Savings_header_row)</f>
        <v>0</v>
      </c>
      <c r="F43" s="35">
        <f t="shared" si="1"/>
        <v>0</v>
      </c>
      <c r="G43" s="35" cm="1">
        <f t="array" ref="G43">1*OR(row_id=income_total,row_id=expenses_total_row,row_id=savings_total)</f>
        <v>0</v>
      </c>
      <c r="H43" s="53">
        <f t="shared" si="2"/>
        <v>1</v>
      </c>
      <c r="I43" s="52" t="str" cm="1">
        <f t="array" ref="I43">IFERROR(INDEX('Budget Planning'!$C:$C,header_row_id)," " )</f>
        <v xml:space="preserve"> </v>
      </c>
      <c r="J43" s="54" t="str" cm="1">
        <f t="array" ref="J43">IFERROR(INDEX('Budget Planning'!$C:$C,row_id)," ")</f>
        <v xml:space="preserve"> </v>
      </c>
      <c r="K43" s="55" t="str" cm="1">
        <f t="array" ref="K43">IF(OR(is_header, is_empty), "",
    IF(is_total,
        IF(selected_period="Total Year",
            SUM(Tracking[Amount] * (Tracking[Type]=type) * (YEAR(Tracking[Effective Date])=Selected_year)),
            SUM(Tracking[Amount] * (Tracking[Type]=type) * (YEAR(Tracking[Effective Date])=Selected_year) * (MONTH(Tracking[Effective Date])=selected_period))
        ),
        IF(selected_period="Total Year",
            SUM(Tracking[Amount] * (Tracking[Type]=type) * (Tracking[Category]=item) * (YEAR(Tracking[Effective Date])=Selected_year)),
            SUM(Tracking[Amount] * (Tracking[Type]=type) * (Tracking[Category]=item) * (YEAR(Tracking[Effective Date])=Selected_year) * (MONTH(Tracking[Effective Date])=selected_period))
        )
    )
)</f>
        <v/>
      </c>
      <c r="L43" s="35" t="str" cm="1">
        <f t="array" ref="L43">IF(OR(is_header, is_empty), "",
    IFERROR(
        INDEX('Budget Planning'!$E:$DY, row_id,
            MATCH(TRUE, INDEX('Budget Planning'!$E$5:$DY$5 = Selected_year, 0), 0)
            + IF(selected_period = "Total Year", 12, selected_period - 1)
        ),
        ""
    )
)</f>
        <v/>
      </c>
      <c r="M43" s="1" t="str" cm="1">
        <f t="array" ref="M43">IF(is_cat,IF(header_row_id=income_header_row,MATCH(income_min_row,$C:$C,0),IF(header_row_id=Expenses_header_row,MATCH(expenses_min_row,$C:$C,0),IF(header_row_id=Savings_header_row,MATCH(savings_min_row,$C:$C,0),""))),"")</f>
        <v/>
      </c>
      <c r="N43" s="2" t="str" cm="1">
        <f t="array" ref="N43">IF(is_cat,IF(header_row_id=income_header_row,MATCH(income_max,$C:$C,0),IF(header_row_id=Expenses_header_row,MATCH(expenses_max_row,$C:$C,0),IF(header_row_id=Savings_header_row,MATCH(savings_max_row,$C:$C,0),""))),"")</f>
        <v/>
      </c>
      <c r="O43" s="1" t="str">
        <f t="shared" si="3"/>
        <v/>
      </c>
      <c r="P43" t="str">
        <f t="shared" ca="1" si="4"/>
        <v/>
      </c>
      <c r="Q43" t="str">
        <f t="shared" si="5"/>
        <v/>
      </c>
      <c r="R43" s="2" t="str">
        <f t="shared" ca="1" si="6"/>
        <v/>
      </c>
      <c r="S43" s="1" t="str">
        <f t="shared" si="7"/>
        <v/>
      </c>
      <c r="T43" t="str">
        <f t="shared" si="8"/>
        <v/>
      </c>
      <c r="U43" t="str">
        <f t="shared" ca="1" si="9"/>
        <v/>
      </c>
      <c r="V43" t="str">
        <f t="shared" si="10"/>
        <v/>
      </c>
      <c r="W43" s="2" t="str">
        <f t="shared" ca="1" si="11"/>
        <v/>
      </c>
      <c r="X43" s="59">
        <f t="shared" si="12"/>
        <v>-1</v>
      </c>
      <c r="Y43" s="66" t="str">
        <f t="shared" si="13"/>
        <v/>
      </c>
      <c r="Z43" s="36" t="str">
        <f t="shared" si="14"/>
        <v/>
      </c>
      <c r="AA43" s="36" t="str">
        <f t="shared" si="15"/>
        <v/>
      </c>
      <c r="AB43" s="67" t="str">
        <f t="shared" si="19"/>
        <v/>
      </c>
      <c r="AC43" s="36" t="str">
        <f t="shared" si="17"/>
        <v/>
      </c>
      <c r="AD43" s="36" t="str">
        <f t="shared" si="18"/>
        <v/>
      </c>
    </row>
    <row r="44" spans="3:44" x14ac:dyDescent="0.3">
      <c r="C44" s="52" cm="1">
        <f t="array" ref="C44">IF(C43=-1, -1, IF(C43&lt;income_max, C43+1, IF(C43=income_max, income_total, IF(C43=income_total, "/1", IF(C43="/1", Expenses_header_row, IF(C43&lt;expenses_max_row, C43+1, IF(C43=expenses_max_row, expenses_total_row, IF(C43=expenses_total_row, "/2", IF(C43="/2", Savings_header_row, IF(C43&lt;savings_max_row, C43+1, IF(C43=savings_max_row, savings_total, -1)))))))))))</f>
        <v>-1</v>
      </c>
      <c r="D44" s="53">
        <f t="shared" si="0"/>
        <v>-1</v>
      </c>
      <c r="E44" s="52" cm="1">
        <f t="array" ref="E44">1*OR(row_id=income_header_row,row_id=Expenses_header_row,row_id=Savings_header_row)</f>
        <v>0</v>
      </c>
      <c r="F44" s="35">
        <f t="shared" si="1"/>
        <v>0</v>
      </c>
      <c r="G44" s="35" cm="1">
        <f t="array" ref="G44">1*OR(row_id=income_total,row_id=expenses_total_row,row_id=savings_total)</f>
        <v>0</v>
      </c>
      <c r="H44" s="53">
        <f t="shared" si="2"/>
        <v>1</v>
      </c>
      <c r="I44" s="52" t="str" cm="1">
        <f t="array" ref="I44">IFERROR(INDEX('Budget Planning'!$C:$C,header_row_id)," " )</f>
        <v xml:space="preserve"> </v>
      </c>
      <c r="J44" s="54" t="str" cm="1">
        <f t="array" ref="J44">IFERROR(INDEX('Budget Planning'!$C:$C,row_id)," ")</f>
        <v xml:space="preserve"> </v>
      </c>
      <c r="K44" s="55" t="str" cm="1">
        <f t="array" ref="K44">IF(OR(is_header, is_empty), "",
    IF(is_total,
        IF(selected_period="Total Year",
            SUM(Tracking[Amount] * (Tracking[Type]=type) * (YEAR(Tracking[Effective Date])=Selected_year)),
            SUM(Tracking[Amount] * (Tracking[Type]=type) * (YEAR(Tracking[Effective Date])=Selected_year) * (MONTH(Tracking[Effective Date])=selected_period))
        ),
        IF(selected_period="Total Year",
            SUM(Tracking[Amount] * (Tracking[Type]=type) * (Tracking[Category]=item) * (YEAR(Tracking[Effective Date])=Selected_year)),
            SUM(Tracking[Amount] * (Tracking[Type]=type) * (Tracking[Category]=item) * (YEAR(Tracking[Effective Date])=Selected_year) * (MONTH(Tracking[Effective Date])=selected_period))
        )
    )
)</f>
        <v/>
      </c>
      <c r="L44" s="35" t="str" cm="1">
        <f t="array" ref="L44">IF(OR(is_header, is_empty), "",
    IFERROR(
        INDEX('Budget Planning'!$E:$DY, row_id,
            MATCH(TRUE, INDEX('Budget Planning'!$E$5:$DY$5 = Selected_year, 0), 0)
            + IF(selected_period = "Total Year", 12, selected_period - 1)
        ),
        ""
    )
)</f>
        <v/>
      </c>
      <c r="M44" s="1" t="str" cm="1">
        <f t="array" ref="M44">IF(is_cat,IF(header_row_id=income_header_row,MATCH(income_min_row,$C:$C,0),IF(header_row_id=Expenses_header_row,MATCH(expenses_min_row,$C:$C,0),IF(header_row_id=Savings_header_row,MATCH(savings_min_row,$C:$C,0),""))),"")</f>
        <v/>
      </c>
      <c r="N44" s="2" t="str" cm="1">
        <f t="array" ref="N44">IF(is_cat,IF(header_row_id=income_header_row,MATCH(income_max,$C:$C,0),IF(header_row_id=Expenses_header_row,MATCH(expenses_max_row,$C:$C,0),IF(header_row_id=Savings_header_row,MATCH(savings_max_row,$C:$C,0),""))),"")</f>
        <v/>
      </c>
      <c r="O44" s="1" t="str">
        <f t="shared" si="3"/>
        <v/>
      </c>
      <c r="P44" t="str">
        <f t="shared" ca="1" si="4"/>
        <v/>
      </c>
      <c r="Q44" t="str">
        <f t="shared" si="5"/>
        <v/>
      </c>
      <c r="R44" s="2" t="str">
        <f t="shared" ca="1" si="6"/>
        <v/>
      </c>
      <c r="S44" s="1" t="str">
        <f t="shared" si="7"/>
        <v/>
      </c>
      <c r="T44" t="str">
        <f t="shared" si="8"/>
        <v/>
      </c>
      <c r="U44" t="str">
        <f t="shared" ca="1" si="9"/>
        <v/>
      </c>
      <c r="V44" t="str">
        <f t="shared" si="10"/>
        <v/>
      </c>
      <c r="W44" s="2" t="str">
        <f t="shared" ca="1" si="11"/>
        <v/>
      </c>
      <c r="X44" s="59">
        <f t="shared" si="12"/>
        <v>-1</v>
      </c>
      <c r="Y44" s="66" t="str">
        <f t="shared" si="13"/>
        <v/>
      </c>
      <c r="Z44" s="36" t="str">
        <f t="shared" si="14"/>
        <v/>
      </c>
      <c r="AA44" s="36" t="str">
        <f t="shared" si="15"/>
        <v/>
      </c>
      <c r="AB44" s="67" t="str">
        <f t="shared" si="19"/>
        <v/>
      </c>
      <c r="AC44" s="36" t="str">
        <f t="shared" si="17"/>
        <v/>
      </c>
      <c r="AD44" s="36" t="str">
        <f t="shared" si="18"/>
        <v/>
      </c>
    </row>
    <row r="45" spans="3:44" x14ac:dyDescent="0.3">
      <c r="C45" s="52" cm="1">
        <f t="array" ref="C45">IF(C44=-1, -1, IF(C44&lt;income_max, C44+1, IF(C44=income_max, income_total, IF(C44=income_total, "/1", IF(C44="/1", Expenses_header_row, IF(C44&lt;expenses_max_row, C44+1, IF(C44=expenses_max_row, expenses_total_row, IF(C44=expenses_total_row, "/2", IF(C44="/2", Savings_header_row, IF(C44&lt;savings_max_row, C44+1, IF(C44=savings_max_row, savings_total, -1)))))))))))</f>
        <v>-1</v>
      </c>
      <c r="D45" s="53">
        <f t="shared" si="0"/>
        <v>-1</v>
      </c>
      <c r="E45" s="52" cm="1">
        <f t="array" ref="E45">1*OR(row_id=income_header_row,row_id=Expenses_header_row,row_id=Savings_header_row)</f>
        <v>0</v>
      </c>
      <c r="F45" s="35">
        <f t="shared" si="1"/>
        <v>0</v>
      </c>
      <c r="G45" s="35" cm="1">
        <f t="array" ref="G45">1*OR(row_id=income_total,row_id=expenses_total_row,row_id=savings_total)</f>
        <v>0</v>
      </c>
      <c r="H45" s="53">
        <f t="shared" si="2"/>
        <v>1</v>
      </c>
      <c r="I45" s="52" t="str" cm="1">
        <f t="array" ref="I45">IFERROR(INDEX('Budget Planning'!$C:$C,header_row_id)," " )</f>
        <v xml:space="preserve"> </v>
      </c>
      <c r="J45" s="54" t="str" cm="1">
        <f t="array" ref="J45">IFERROR(INDEX('Budget Planning'!$C:$C,row_id)," ")</f>
        <v xml:space="preserve"> </v>
      </c>
      <c r="K45" s="55" t="str" cm="1">
        <f t="array" ref="K45">IF(OR(is_header, is_empty), "",
    IF(is_total,
        IF(selected_period="Total Year",
            SUM(Tracking[Amount] * (Tracking[Type]=type) * (YEAR(Tracking[Effective Date])=Selected_year)),
            SUM(Tracking[Amount] * (Tracking[Type]=type) * (YEAR(Tracking[Effective Date])=Selected_year) * (MONTH(Tracking[Effective Date])=selected_period))
        ),
        IF(selected_period="Total Year",
            SUM(Tracking[Amount] * (Tracking[Type]=type) * (Tracking[Category]=item) * (YEAR(Tracking[Effective Date])=Selected_year)),
            SUM(Tracking[Amount] * (Tracking[Type]=type) * (Tracking[Category]=item) * (YEAR(Tracking[Effective Date])=Selected_year) * (MONTH(Tracking[Effective Date])=selected_period))
        )
    )
)</f>
        <v/>
      </c>
      <c r="L45" s="35" t="str" cm="1">
        <f t="array" ref="L45">IF(OR(is_header, is_empty), "",
    IFERROR(
        INDEX('Budget Planning'!$E:$DY, row_id,
            MATCH(TRUE, INDEX('Budget Planning'!$E$5:$DY$5 = Selected_year, 0), 0)
            + IF(selected_period = "Total Year", 12, selected_period - 1)
        ),
        ""
    )
)</f>
        <v/>
      </c>
      <c r="M45" s="1" t="str" cm="1">
        <f t="array" ref="M45">IF(is_cat,IF(header_row_id=income_header_row,MATCH(income_min_row,$C:$C,0),IF(header_row_id=Expenses_header_row,MATCH(expenses_min_row,$C:$C,0),IF(header_row_id=Savings_header_row,MATCH(savings_min_row,$C:$C,0),""))),"")</f>
        <v/>
      </c>
      <c r="N45" s="2" t="str" cm="1">
        <f t="array" ref="N45">IF(is_cat,IF(header_row_id=income_header_row,MATCH(income_max,$C:$C,0),IF(header_row_id=Expenses_header_row,MATCH(expenses_max_row,$C:$C,0),IF(header_row_id=Savings_header_row,MATCH(savings_max_row,$C:$C,0),""))),"")</f>
        <v/>
      </c>
      <c r="O45" s="1" t="str">
        <f t="shared" si="3"/>
        <v/>
      </c>
      <c r="P45" t="str">
        <f t="shared" ca="1" si="4"/>
        <v/>
      </c>
      <c r="Q45" t="str">
        <f t="shared" si="5"/>
        <v/>
      </c>
      <c r="R45" s="2" t="str">
        <f t="shared" ca="1" si="6"/>
        <v/>
      </c>
      <c r="S45" s="1" t="str">
        <f t="shared" si="7"/>
        <v/>
      </c>
      <c r="T45" t="str">
        <f t="shared" si="8"/>
        <v/>
      </c>
      <c r="U45" t="str">
        <f t="shared" ca="1" si="9"/>
        <v/>
      </c>
      <c r="V45" t="str">
        <f t="shared" si="10"/>
        <v/>
      </c>
      <c r="W45" s="2" t="str">
        <f t="shared" ca="1" si="11"/>
        <v/>
      </c>
      <c r="X45" s="59">
        <f t="shared" si="12"/>
        <v>-1</v>
      </c>
      <c r="Y45" s="66" t="str">
        <f t="shared" si="13"/>
        <v/>
      </c>
      <c r="Z45" s="36" t="str">
        <f t="shared" si="14"/>
        <v/>
      </c>
      <c r="AA45" s="36" t="str">
        <f t="shared" si="15"/>
        <v/>
      </c>
      <c r="AB45" s="67" t="str">
        <f t="shared" si="19"/>
        <v/>
      </c>
      <c r="AC45" s="36" t="str">
        <f t="shared" si="17"/>
        <v/>
      </c>
      <c r="AD45" s="36" t="str">
        <f t="shared" si="18"/>
        <v/>
      </c>
    </row>
    <row r="46" spans="3:44" x14ac:dyDescent="0.3">
      <c r="C46" s="52" cm="1">
        <f t="array" ref="C46">IF(C45=-1, -1, IF(C45&lt;income_max, C45+1, IF(C45=income_max, income_total, IF(C45=income_total, "/1", IF(C45="/1", Expenses_header_row, IF(C45&lt;expenses_max_row, C45+1, IF(C45=expenses_max_row, expenses_total_row, IF(C45=expenses_total_row, "/2", IF(C45="/2", Savings_header_row, IF(C45&lt;savings_max_row, C45+1, IF(C45=savings_max_row, savings_total, -1)))))))))))</f>
        <v>-1</v>
      </c>
      <c r="D46" s="53">
        <f t="shared" si="0"/>
        <v>-1</v>
      </c>
      <c r="E46" s="52" cm="1">
        <f t="array" ref="E46">1*OR(row_id=income_header_row,row_id=Expenses_header_row,row_id=Savings_header_row)</f>
        <v>0</v>
      </c>
      <c r="F46" s="35">
        <f t="shared" si="1"/>
        <v>0</v>
      </c>
      <c r="G46" s="35" cm="1">
        <f t="array" ref="G46">1*OR(row_id=income_total,row_id=expenses_total_row,row_id=savings_total)</f>
        <v>0</v>
      </c>
      <c r="H46" s="53">
        <f t="shared" si="2"/>
        <v>1</v>
      </c>
      <c r="I46" s="52" t="str" cm="1">
        <f t="array" ref="I46">IFERROR(INDEX('Budget Planning'!$C:$C,header_row_id)," " )</f>
        <v xml:space="preserve"> </v>
      </c>
      <c r="J46" s="54" t="str" cm="1">
        <f t="array" ref="J46">IFERROR(INDEX('Budget Planning'!$C:$C,row_id)," ")</f>
        <v xml:space="preserve"> </v>
      </c>
      <c r="K46" s="55" t="str" cm="1">
        <f t="array" ref="K46">IF(OR(is_header, is_empty), "",
    IF(is_total,
        IF(selected_period="Total Year",
            SUM(Tracking[Amount] * (Tracking[Type]=type) * (YEAR(Tracking[Effective Date])=Selected_year)),
            SUM(Tracking[Amount] * (Tracking[Type]=type) * (YEAR(Tracking[Effective Date])=Selected_year) * (MONTH(Tracking[Effective Date])=selected_period))
        ),
        IF(selected_period="Total Year",
            SUM(Tracking[Amount] * (Tracking[Type]=type) * (Tracking[Category]=item) * (YEAR(Tracking[Effective Date])=Selected_year)),
            SUM(Tracking[Amount] * (Tracking[Type]=type) * (Tracking[Category]=item) * (YEAR(Tracking[Effective Date])=Selected_year) * (MONTH(Tracking[Effective Date])=selected_period))
        )
    )
)</f>
        <v/>
      </c>
      <c r="L46" s="35" t="str" cm="1">
        <f t="array" ref="L46">IF(OR(is_header, is_empty), "",
    IFERROR(
        INDEX('Budget Planning'!$E:$DY, row_id,
            MATCH(TRUE, INDEX('Budget Planning'!$E$5:$DY$5 = Selected_year, 0), 0)
            + IF(selected_period = "Total Year", 12, selected_period - 1)
        ),
        ""
    )
)</f>
        <v/>
      </c>
      <c r="M46" s="1" t="str" cm="1">
        <f t="array" ref="M46">IF(is_cat,IF(header_row_id=income_header_row,MATCH(income_min_row,$C:$C,0),IF(header_row_id=Expenses_header_row,MATCH(expenses_min_row,$C:$C,0),IF(header_row_id=Savings_header_row,MATCH(savings_min_row,$C:$C,0),""))),"")</f>
        <v/>
      </c>
      <c r="N46" s="2" t="str" cm="1">
        <f t="array" ref="N46">IF(is_cat,IF(header_row_id=income_header_row,MATCH(income_max,$C:$C,0),IF(header_row_id=Expenses_header_row,MATCH(expenses_max_row,$C:$C,0),IF(header_row_id=Savings_header_row,MATCH(savings_max_row,$C:$C,0),""))),"")</f>
        <v/>
      </c>
      <c r="O46" s="1" t="str">
        <f t="shared" si="3"/>
        <v/>
      </c>
      <c r="P46" t="str">
        <f t="shared" ca="1" si="4"/>
        <v/>
      </c>
      <c r="Q46" t="str">
        <f t="shared" si="5"/>
        <v/>
      </c>
      <c r="R46" s="2" t="str">
        <f t="shared" ca="1" si="6"/>
        <v/>
      </c>
      <c r="S46" s="1" t="str">
        <f t="shared" si="7"/>
        <v/>
      </c>
      <c r="T46" t="str">
        <f t="shared" si="8"/>
        <v/>
      </c>
      <c r="U46" t="str">
        <f t="shared" ca="1" si="9"/>
        <v/>
      </c>
      <c r="V46" t="str">
        <f t="shared" si="10"/>
        <v/>
      </c>
      <c r="W46" s="2" t="str">
        <f t="shared" ca="1" si="11"/>
        <v/>
      </c>
      <c r="X46" s="59">
        <f t="shared" si="12"/>
        <v>-1</v>
      </c>
      <c r="Y46" s="66" t="str">
        <f t="shared" si="13"/>
        <v/>
      </c>
      <c r="Z46" s="36" t="str">
        <f t="shared" si="14"/>
        <v/>
      </c>
      <c r="AA46" s="36" t="str">
        <f t="shared" si="15"/>
        <v/>
      </c>
      <c r="AB46" s="67" t="str">
        <f t="shared" si="19"/>
        <v/>
      </c>
      <c r="AC46" s="36" t="str">
        <f t="shared" si="17"/>
        <v/>
      </c>
      <c r="AD46" s="36" t="str">
        <f t="shared" si="18"/>
        <v/>
      </c>
    </row>
    <row r="47" spans="3:44" x14ac:dyDescent="0.3">
      <c r="C47" s="52" cm="1">
        <f t="array" ref="C47">IF(C46=-1, -1, IF(C46&lt;income_max, C46+1, IF(C46=income_max, income_total, IF(C46=income_total, "/1", IF(C46="/1", Expenses_header_row, IF(C46&lt;expenses_max_row, C46+1, IF(C46=expenses_max_row, expenses_total_row, IF(C46=expenses_total_row, "/2", IF(C46="/2", Savings_header_row, IF(C46&lt;savings_max_row, C46+1, IF(C46=savings_max_row, savings_total, -1)))))))))))</f>
        <v>-1</v>
      </c>
      <c r="D47" s="53">
        <f t="shared" si="0"/>
        <v>-1</v>
      </c>
      <c r="E47" s="52" cm="1">
        <f t="array" ref="E47">1*OR(row_id=income_header_row,row_id=Expenses_header_row,row_id=Savings_header_row)</f>
        <v>0</v>
      </c>
      <c r="F47" s="35">
        <f t="shared" si="1"/>
        <v>0</v>
      </c>
      <c r="G47" s="35" cm="1">
        <f t="array" ref="G47">1*OR(row_id=income_total,row_id=expenses_total_row,row_id=savings_total)</f>
        <v>0</v>
      </c>
      <c r="H47" s="53">
        <f t="shared" si="2"/>
        <v>1</v>
      </c>
      <c r="I47" s="52" t="str" cm="1">
        <f t="array" ref="I47">IFERROR(INDEX('Budget Planning'!$C:$C,header_row_id)," " )</f>
        <v xml:space="preserve"> </v>
      </c>
      <c r="J47" s="54" t="str" cm="1">
        <f t="array" ref="J47">IFERROR(INDEX('Budget Planning'!$C:$C,row_id)," ")</f>
        <v xml:space="preserve"> </v>
      </c>
      <c r="K47" s="55" t="str" cm="1">
        <f t="array" ref="K47">IF(OR(is_header, is_empty), "",
    IF(is_total,
        IF(selected_period="Total Year",
            SUM(Tracking[Amount] * (Tracking[Type]=type) * (YEAR(Tracking[Effective Date])=Selected_year)),
            SUM(Tracking[Amount] * (Tracking[Type]=type) * (YEAR(Tracking[Effective Date])=Selected_year) * (MONTH(Tracking[Effective Date])=selected_period))
        ),
        IF(selected_period="Total Year",
            SUM(Tracking[Amount] * (Tracking[Type]=type) * (Tracking[Category]=item) * (YEAR(Tracking[Effective Date])=Selected_year)),
            SUM(Tracking[Amount] * (Tracking[Type]=type) * (Tracking[Category]=item) * (YEAR(Tracking[Effective Date])=Selected_year) * (MONTH(Tracking[Effective Date])=selected_period))
        )
    )
)</f>
        <v/>
      </c>
      <c r="L47" s="35" t="str" cm="1">
        <f t="array" ref="L47">IF(OR(is_header, is_empty), "",
    IFERROR(
        INDEX('Budget Planning'!$E:$DY, row_id,
            MATCH(TRUE, INDEX('Budget Planning'!$E$5:$DY$5 = Selected_year, 0), 0)
            + IF(selected_period = "Total Year", 12, selected_period - 1)
        ),
        ""
    )
)</f>
        <v/>
      </c>
      <c r="M47" s="1" t="str" cm="1">
        <f t="array" ref="M47">IF(is_cat,IF(header_row_id=income_header_row,MATCH(income_min_row,$C:$C,0),IF(header_row_id=Expenses_header_row,MATCH(expenses_min_row,$C:$C,0),IF(header_row_id=Savings_header_row,MATCH(savings_min_row,$C:$C,0),""))),"")</f>
        <v/>
      </c>
      <c r="N47" s="2" t="str" cm="1">
        <f t="array" ref="N47">IF(is_cat,IF(header_row_id=income_header_row,MATCH(income_max,$C:$C,0),IF(header_row_id=Expenses_header_row,MATCH(expenses_max_row,$C:$C,0),IF(header_row_id=Savings_header_row,MATCH(savings_max_row,$C:$C,0),""))),"")</f>
        <v/>
      </c>
      <c r="O47" s="1" t="str">
        <f t="shared" si="3"/>
        <v/>
      </c>
      <c r="P47" t="str">
        <f t="shared" ca="1" si="4"/>
        <v/>
      </c>
      <c r="Q47" t="str">
        <f t="shared" si="5"/>
        <v/>
      </c>
      <c r="R47" s="2" t="str">
        <f t="shared" ca="1" si="6"/>
        <v/>
      </c>
      <c r="S47" s="1" t="str">
        <f t="shared" si="7"/>
        <v/>
      </c>
      <c r="T47" t="str">
        <f t="shared" si="8"/>
        <v/>
      </c>
      <c r="U47" t="str">
        <f t="shared" ca="1" si="9"/>
        <v/>
      </c>
      <c r="V47" t="str">
        <f t="shared" si="10"/>
        <v/>
      </c>
      <c r="W47" s="2" t="str">
        <f t="shared" ca="1" si="11"/>
        <v/>
      </c>
      <c r="X47" s="59">
        <f t="shared" si="12"/>
        <v>-1</v>
      </c>
      <c r="Y47" s="66" t="str">
        <f t="shared" si="13"/>
        <v/>
      </c>
      <c r="Z47" s="36" t="str">
        <f t="shared" si="14"/>
        <v/>
      </c>
      <c r="AA47" s="36" t="str">
        <f t="shared" si="15"/>
        <v/>
      </c>
      <c r="AB47" s="67" t="str">
        <f t="shared" si="19"/>
        <v/>
      </c>
      <c r="AC47" s="36" t="str">
        <f t="shared" si="17"/>
        <v/>
      </c>
      <c r="AD47" s="36" t="str">
        <f t="shared" si="18"/>
        <v/>
      </c>
    </row>
    <row r="48" spans="3:44" x14ac:dyDescent="0.3">
      <c r="C48" s="52" cm="1">
        <f t="array" ref="C48">IF(C47=-1, -1, IF(C47&lt;income_max, C47+1, IF(C47=income_max, income_total, IF(C47=income_total, "/1", IF(C47="/1", Expenses_header_row, IF(C47&lt;expenses_max_row, C47+1, IF(C47=expenses_max_row, expenses_total_row, IF(C47=expenses_total_row, "/2", IF(C47="/2", Savings_header_row, IF(C47&lt;savings_max_row, C47+1, IF(C47=savings_max_row, savings_total, -1)))))))))))</f>
        <v>-1</v>
      </c>
      <c r="D48" s="53">
        <f t="shared" si="0"/>
        <v>-1</v>
      </c>
      <c r="E48" s="52" cm="1">
        <f t="array" ref="E48">1*OR(row_id=income_header_row,row_id=Expenses_header_row,row_id=Savings_header_row)</f>
        <v>0</v>
      </c>
      <c r="F48" s="35">
        <f t="shared" si="1"/>
        <v>0</v>
      </c>
      <c r="G48" s="35" cm="1">
        <f t="array" ref="G48">1*OR(row_id=income_total,row_id=expenses_total_row,row_id=savings_total)</f>
        <v>0</v>
      </c>
      <c r="H48" s="53">
        <f t="shared" si="2"/>
        <v>1</v>
      </c>
      <c r="I48" s="52" t="str" cm="1">
        <f t="array" ref="I48">IFERROR(INDEX('Budget Planning'!$C:$C,header_row_id)," " )</f>
        <v xml:space="preserve"> </v>
      </c>
      <c r="J48" s="54" t="str" cm="1">
        <f t="array" ref="J48">IFERROR(INDEX('Budget Planning'!$C:$C,row_id)," ")</f>
        <v xml:space="preserve"> </v>
      </c>
      <c r="K48" s="55" t="str" cm="1">
        <f t="array" ref="K48">IF(OR(is_header, is_empty), "",
    IF(is_total,
        IF(selected_period="Total Year",
            SUM(Tracking[Amount] * (Tracking[Type]=type) * (YEAR(Tracking[Effective Date])=Selected_year)),
            SUM(Tracking[Amount] * (Tracking[Type]=type) * (YEAR(Tracking[Effective Date])=Selected_year) * (MONTH(Tracking[Effective Date])=selected_period))
        ),
        IF(selected_period="Total Year",
            SUM(Tracking[Amount] * (Tracking[Type]=type) * (Tracking[Category]=item) * (YEAR(Tracking[Effective Date])=Selected_year)),
            SUM(Tracking[Amount] * (Tracking[Type]=type) * (Tracking[Category]=item) * (YEAR(Tracking[Effective Date])=Selected_year) * (MONTH(Tracking[Effective Date])=selected_period))
        )
    )
)</f>
        <v/>
      </c>
      <c r="L48" s="35" t="str" cm="1">
        <f t="array" ref="L48">IF(OR(is_header, is_empty), "",
    IFERROR(
        INDEX('Budget Planning'!$E:$DY, row_id,
            MATCH(TRUE, INDEX('Budget Planning'!$E$5:$DY$5 = Selected_year, 0), 0)
            + IF(selected_period = "Total Year", 12, selected_period - 1)
        ),
        ""
    )
)</f>
        <v/>
      </c>
      <c r="M48" s="1" t="str" cm="1">
        <f t="array" ref="M48">IF(is_cat,IF(header_row_id=income_header_row,MATCH(income_min_row,$C:$C,0),IF(header_row_id=Expenses_header_row,MATCH(expenses_min_row,$C:$C,0),IF(header_row_id=Savings_header_row,MATCH(savings_min_row,$C:$C,0),""))),"")</f>
        <v/>
      </c>
      <c r="N48" s="2" t="str" cm="1">
        <f t="array" ref="N48">IF(is_cat,IF(header_row_id=income_header_row,MATCH(income_max,$C:$C,0),IF(header_row_id=Expenses_header_row,MATCH(expenses_max_row,$C:$C,0),IF(header_row_id=Savings_header_row,MATCH(savings_max_row,$C:$C,0),""))),"")</f>
        <v/>
      </c>
      <c r="O48" s="1" t="str">
        <f t="shared" si="3"/>
        <v/>
      </c>
      <c r="P48" t="str">
        <f t="shared" ca="1" si="4"/>
        <v/>
      </c>
      <c r="Q48" t="str">
        <f t="shared" si="5"/>
        <v/>
      </c>
      <c r="R48" s="2" t="str">
        <f t="shared" ca="1" si="6"/>
        <v/>
      </c>
      <c r="S48" s="1" t="str">
        <f t="shared" si="7"/>
        <v/>
      </c>
      <c r="T48" t="str">
        <f t="shared" si="8"/>
        <v/>
      </c>
      <c r="U48" t="str">
        <f t="shared" ca="1" si="9"/>
        <v/>
      </c>
      <c r="V48" t="str">
        <f t="shared" si="10"/>
        <v/>
      </c>
      <c r="W48" s="2" t="str">
        <f t="shared" ca="1" si="11"/>
        <v/>
      </c>
      <c r="X48" s="59">
        <f t="shared" si="12"/>
        <v>-1</v>
      </c>
      <c r="Y48" s="66" t="str">
        <f t="shared" si="13"/>
        <v/>
      </c>
      <c r="Z48" s="36" t="str">
        <f t="shared" si="14"/>
        <v/>
      </c>
      <c r="AA48" s="36" t="str">
        <f t="shared" si="15"/>
        <v/>
      </c>
      <c r="AB48" s="67" t="str">
        <f t="shared" si="19"/>
        <v/>
      </c>
      <c r="AC48" s="36" t="str">
        <f t="shared" si="17"/>
        <v/>
      </c>
      <c r="AD48" s="36" t="str">
        <f t="shared" si="18"/>
        <v/>
      </c>
    </row>
    <row r="49" spans="3:30" x14ac:dyDescent="0.3">
      <c r="C49" s="52" cm="1">
        <f t="array" ref="C49">IF(C48=-1, -1, IF(C48&lt;income_max, C48+1, IF(C48=income_max, income_total, IF(C48=income_total, "/1", IF(C48="/1", Expenses_header_row, IF(C48&lt;expenses_max_row, C48+1, IF(C48=expenses_max_row, expenses_total_row, IF(C48=expenses_total_row, "/2", IF(C48="/2", Savings_header_row, IF(C48&lt;savings_max_row, C48+1, IF(C48=savings_max_row, savings_total, -1)))))))))))</f>
        <v>-1</v>
      </c>
      <c r="D49" s="53">
        <f t="shared" si="0"/>
        <v>-1</v>
      </c>
      <c r="E49" s="52" cm="1">
        <f t="array" ref="E49">1*OR(row_id=income_header_row,row_id=Expenses_header_row,row_id=Savings_header_row)</f>
        <v>0</v>
      </c>
      <c r="F49" s="35">
        <f t="shared" si="1"/>
        <v>0</v>
      </c>
      <c r="G49" s="35" cm="1">
        <f t="array" ref="G49">1*OR(row_id=income_total,row_id=expenses_total_row,row_id=savings_total)</f>
        <v>0</v>
      </c>
      <c r="H49" s="53">
        <f t="shared" si="2"/>
        <v>1</v>
      </c>
      <c r="I49" s="52" t="str" cm="1">
        <f t="array" ref="I49">IFERROR(INDEX('Budget Planning'!$C:$C,header_row_id)," " )</f>
        <v xml:space="preserve"> </v>
      </c>
      <c r="J49" s="54" t="str" cm="1">
        <f t="array" ref="J49">IFERROR(INDEX('Budget Planning'!$C:$C,row_id)," ")</f>
        <v xml:space="preserve"> </v>
      </c>
      <c r="K49" s="55" t="str" cm="1">
        <f t="array" ref="K49">IF(OR(is_header, is_empty), "",
    IF(is_total,
        IF(selected_period="Total Year",
            SUM(Tracking[Amount] * (Tracking[Type]=type) * (YEAR(Tracking[Effective Date])=Selected_year)),
            SUM(Tracking[Amount] * (Tracking[Type]=type) * (YEAR(Tracking[Effective Date])=Selected_year) * (MONTH(Tracking[Effective Date])=selected_period))
        ),
        IF(selected_period="Total Year",
            SUM(Tracking[Amount] * (Tracking[Type]=type) * (Tracking[Category]=item) * (YEAR(Tracking[Effective Date])=Selected_year)),
            SUM(Tracking[Amount] * (Tracking[Type]=type) * (Tracking[Category]=item) * (YEAR(Tracking[Effective Date])=Selected_year) * (MONTH(Tracking[Effective Date])=selected_period))
        )
    )
)</f>
        <v/>
      </c>
      <c r="L49" s="35" t="str" cm="1">
        <f t="array" ref="L49">IF(OR(is_header, is_empty), "",
    IFERROR(
        INDEX('Budget Planning'!$E:$DY, row_id,
            MATCH(TRUE, INDEX('Budget Planning'!$E$5:$DY$5 = Selected_year, 0), 0)
            + IF(selected_period = "Total Year", 12, selected_period - 1)
        ),
        ""
    )
)</f>
        <v/>
      </c>
      <c r="M49" s="1" t="str" cm="1">
        <f t="array" ref="M49">IF(is_cat,IF(header_row_id=income_header_row,MATCH(income_min_row,$C:$C,0),IF(header_row_id=Expenses_header_row,MATCH(expenses_min_row,$C:$C,0),IF(header_row_id=Savings_header_row,MATCH(savings_min_row,$C:$C,0),""))),"")</f>
        <v/>
      </c>
      <c r="N49" s="2" t="str" cm="1">
        <f t="array" ref="N49">IF(is_cat,IF(header_row_id=income_header_row,MATCH(income_max,$C:$C,0),IF(header_row_id=Expenses_header_row,MATCH(expenses_max_row,$C:$C,0),IF(header_row_id=Savings_header_row,MATCH(savings_max_row,$C:$C,0),""))),"")</f>
        <v/>
      </c>
      <c r="O49" s="1" t="str">
        <f t="shared" si="3"/>
        <v/>
      </c>
      <c r="P49" t="str">
        <f t="shared" ca="1" si="4"/>
        <v/>
      </c>
      <c r="Q49" t="str">
        <f t="shared" si="5"/>
        <v/>
      </c>
      <c r="R49" s="2" t="str">
        <f t="shared" ca="1" si="6"/>
        <v/>
      </c>
      <c r="S49" s="1" t="str">
        <f t="shared" si="7"/>
        <v/>
      </c>
      <c r="T49" t="str">
        <f t="shared" si="8"/>
        <v/>
      </c>
      <c r="U49" t="str">
        <f t="shared" ca="1" si="9"/>
        <v/>
      </c>
      <c r="V49" t="str">
        <f t="shared" si="10"/>
        <v/>
      </c>
      <c r="W49" s="2" t="str">
        <f t="shared" ca="1" si="11"/>
        <v/>
      </c>
      <c r="X49" s="59">
        <f t="shared" si="12"/>
        <v>-1</v>
      </c>
      <c r="Y49" s="66" t="str">
        <f t="shared" si="13"/>
        <v/>
      </c>
      <c r="Z49" s="36" t="str">
        <f t="shared" si="14"/>
        <v/>
      </c>
      <c r="AA49" s="36" t="str">
        <f t="shared" si="15"/>
        <v/>
      </c>
      <c r="AB49" s="67" t="str">
        <f t="shared" si="19"/>
        <v/>
      </c>
      <c r="AC49" s="36" t="str">
        <f t="shared" si="17"/>
        <v/>
      </c>
      <c r="AD49" s="36" t="str">
        <f t="shared" si="18"/>
        <v/>
      </c>
    </row>
    <row r="50" spans="3:30" x14ac:dyDescent="0.3">
      <c r="C50" s="52" cm="1">
        <f t="array" ref="C50">IF(C49=-1, -1, IF(C49&lt;income_max, C49+1, IF(C49=income_max, income_total, IF(C49=income_total, "/1", IF(C49="/1", Expenses_header_row, IF(C49&lt;expenses_max_row, C49+1, IF(C49=expenses_max_row, expenses_total_row, IF(C49=expenses_total_row, "/2", IF(C49="/2", Savings_header_row, IF(C49&lt;savings_max_row, C49+1, IF(C49=savings_max_row, savings_total, -1)))))))))))</f>
        <v>-1</v>
      </c>
      <c r="D50" s="53">
        <f t="shared" si="0"/>
        <v>-1</v>
      </c>
      <c r="E50" s="52" cm="1">
        <f t="array" ref="E50">1*OR(row_id=income_header_row,row_id=Expenses_header_row,row_id=Savings_header_row)</f>
        <v>0</v>
      </c>
      <c r="F50" s="35">
        <f t="shared" si="1"/>
        <v>0</v>
      </c>
      <c r="G50" s="35" cm="1">
        <f t="array" ref="G50">1*OR(row_id=income_total,row_id=expenses_total_row,row_id=savings_total)</f>
        <v>0</v>
      </c>
      <c r="H50" s="53">
        <f t="shared" si="2"/>
        <v>1</v>
      </c>
      <c r="I50" s="52" t="str" cm="1">
        <f t="array" ref="I50">IFERROR(INDEX('Budget Planning'!$C:$C,header_row_id)," " )</f>
        <v xml:space="preserve"> </v>
      </c>
      <c r="J50" s="54" t="str" cm="1">
        <f t="array" ref="J50">IFERROR(INDEX('Budget Planning'!$C:$C,row_id)," ")</f>
        <v xml:space="preserve"> </v>
      </c>
      <c r="K50" s="55" t="str" cm="1">
        <f t="array" ref="K50">IF(OR(is_header, is_empty), "",
    IF(is_total,
        IF(selected_period="Total Year",
            SUM(Tracking[Amount] * (Tracking[Type]=type) * (YEAR(Tracking[Effective Date])=Selected_year)),
            SUM(Tracking[Amount] * (Tracking[Type]=type) * (YEAR(Tracking[Effective Date])=Selected_year) * (MONTH(Tracking[Effective Date])=selected_period))
        ),
        IF(selected_period="Total Year",
            SUM(Tracking[Amount] * (Tracking[Type]=type) * (Tracking[Category]=item) * (YEAR(Tracking[Effective Date])=Selected_year)),
            SUM(Tracking[Amount] * (Tracking[Type]=type) * (Tracking[Category]=item) * (YEAR(Tracking[Effective Date])=Selected_year) * (MONTH(Tracking[Effective Date])=selected_period))
        )
    )
)</f>
        <v/>
      </c>
      <c r="L50" s="35" t="str" cm="1">
        <f t="array" ref="L50">IF(OR(is_header, is_empty), "",
    IFERROR(
        INDEX('Budget Planning'!$E:$DY, row_id,
            MATCH(TRUE, INDEX('Budget Planning'!$E$5:$DY$5 = Selected_year, 0), 0)
            + IF(selected_period = "Total Year", 12, selected_period - 1)
        ),
        ""
    )
)</f>
        <v/>
      </c>
      <c r="M50" s="1" t="str" cm="1">
        <f t="array" ref="M50">IF(is_cat,IF(header_row_id=income_header_row,MATCH(income_min_row,$C:$C,0),IF(header_row_id=Expenses_header_row,MATCH(expenses_min_row,$C:$C,0),IF(header_row_id=Savings_header_row,MATCH(savings_min_row,$C:$C,0),""))),"")</f>
        <v/>
      </c>
      <c r="N50" s="2" t="str" cm="1">
        <f t="array" ref="N50">IF(is_cat,IF(header_row_id=income_header_row,MATCH(income_max,$C:$C,0),IF(header_row_id=Expenses_header_row,MATCH(expenses_max_row,$C:$C,0),IF(header_row_id=Savings_header_row,MATCH(savings_max_row,$C:$C,0),""))),"")</f>
        <v/>
      </c>
      <c r="O50" s="1" t="str">
        <f t="shared" si="3"/>
        <v/>
      </c>
      <c r="P50" t="str">
        <f t="shared" ca="1" si="4"/>
        <v/>
      </c>
      <c r="Q50" t="str">
        <f t="shared" si="5"/>
        <v/>
      </c>
      <c r="R50" s="2" t="str">
        <f t="shared" ca="1" si="6"/>
        <v/>
      </c>
      <c r="S50" s="1" t="str">
        <f t="shared" si="7"/>
        <v/>
      </c>
      <c r="T50" t="str">
        <f t="shared" si="8"/>
        <v/>
      </c>
      <c r="U50" t="str">
        <f t="shared" ca="1" si="9"/>
        <v/>
      </c>
      <c r="V50" t="str">
        <f t="shared" si="10"/>
        <v/>
      </c>
      <c r="W50" s="2" t="str">
        <f t="shared" ca="1" si="11"/>
        <v/>
      </c>
      <c r="X50" s="59">
        <f t="shared" si="12"/>
        <v>-1</v>
      </c>
      <c r="Y50" s="66" t="str">
        <f t="shared" si="13"/>
        <v/>
      </c>
      <c r="Z50" s="36" t="str">
        <f t="shared" si="14"/>
        <v/>
      </c>
      <c r="AA50" s="36" t="str">
        <f t="shared" si="15"/>
        <v/>
      </c>
      <c r="AB50" s="67" t="str">
        <f t="shared" si="19"/>
        <v/>
      </c>
      <c r="AC50" s="36" t="str">
        <f t="shared" si="17"/>
        <v/>
      </c>
      <c r="AD50" s="36" t="str">
        <f t="shared" si="18"/>
        <v/>
      </c>
    </row>
    <row r="51" spans="3:30" x14ac:dyDescent="0.3">
      <c r="C51" s="52" cm="1">
        <f t="array" ref="C51">IF(C50=-1, -1, IF(C50&lt;income_max, C50+1, IF(C50=income_max, income_total, IF(C50=income_total, "/1", IF(C50="/1", Expenses_header_row, IF(C50&lt;expenses_max_row, C50+1, IF(C50=expenses_max_row, expenses_total_row, IF(C50=expenses_total_row, "/2", IF(C50="/2", Savings_header_row, IF(C50&lt;savings_max_row, C50+1, IF(C50=savings_max_row, savings_total, -1)))))))))))</f>
        <v>-1</v>
      </c>
      <c r="D51" s="53">
        <f t="shared" si="0"/>
        <v>-1</v>
      </c>
      <c r="E51" s="52" t="b">
        <v>0</v>
      </c>
      <c r="F51" s="35">
        <f t="shared" si="1"/>
        <v>0</v>
      </c>
      <c r="G51" s="35" cm="1">
        <f t="array" ref="G51">1*OR(row_id=income_total,row_id=expenses_total_row,row_id=savings_total)</f>
        <v>0</v>
      </c>
      <c r="H51" s="53">
        <f t="shared" si="2"/>
        <v>1</v>
      </c>
      <c r="I51" s="52" t="str" cm="1">
        <f t="array" ref="I51">IFERROR(INDEX('Budget Planning'!$C:$C,header_row_id)," " )</f>
        <v xml:space="preserve"> </v>
      </c>
      <c r="J51" s="54" t="str" cm="1">
        <f t="array" ref="J51">IFERROR(INDEX('Budget Planning'!$C:$C,row_id)," ")</f>
        <v xml:space="preserve"> </v>
      </c>
      <c r="K51" s="55" t="str" cm="1">
        <f t="array" ref="K51">IF(OR(is_header, is_empty), "",
    IF(is_total,
        IF(selected_period="Total Year",
            SUM(Tracking[Amount] * (Tracking[Type]=type) * (YEAR(Tracking[Effective Date])=Selected_year)),
            SUM(Tracking[Amount] * (Tracking[Type]=type) * (YEAR(Tracking[Effective Date])=Selected_year) * (MONTH(Tracking[Effective Date])=selected_period))
        ),
        IF(selected_period="Total Year",
            SUM(Tracking[Amount] * (Tracking[Type]=type) * (Tracking[Category]=item) * (YEAR(Tracking[Effective Date])=Selected_year)),
            SUM(Tracking[Amount] * (Tracking[Type]=type) * (Tracking[Category]=item) * (YEAR(Tracking[Effective Date])=Selected_year) * (MONTH(Tracking[Effective Date])=selected_period))
        )
    )
)</f>
        <v/>
      </c>
      <c r="L51" s="35" t="str" cm="1">
        <f t="array" ref="L51">IF(OR(is_header, is_empty), "",
    IFERROR(
        INDEX('Budget Planning'!$E:$DY, row_id,
            MATCH(TRUE, INDEX('Budget Planning'!$E$5:$DY$5 = Selected_year, 0), 0)
            + IF(selected_period = "Total Year", 12, selected_period - 1)
        ),
        ""
    )
)</f>
        <v/>
      </c>
      <c r="M51" s="1" t="str" cm="1">
        <f t="array" ref="M51">IF(is_cat,IF(header_row_id=income_header_row,MATCH(income_min_row,$C:$C,0),IF(header_row_id=Expenses_header_row,MATCH(expenses_min_row,$C:$C,0),IF(header_row_id=Savings_header_row,MATCH(savings_min_row,$C:$C,0),""))),"")</f>
        <v/>
      </c>
      <c r="N51" s="2" t="str" cm="1">
        <f t="array" ref="N51">IF(is_cat,IF(header_row_id=income_header_row,MATCH(income_max,$C:$C,0),IF(header_row_id=Expenses_header_row,MATCH(expenses_max_row,$C:$C,0),IF(header_row_id=Savings_header_row,MATCH(savings_max_row,$C:$C,0),""))),"")</f>
        <v/>
      </c>
      <c r="O51" s="1" t="str">
        <f t="shared" si="3"/>
        <v/>
      </c>
      <c r="P51" t="str">
        <f t="shared" ca="1" si="4"/>
        <v/>
      </c>
      <c r="Q51" t="str">
        <f t="shared" si="5"/>
        <v/>
      </c>
      <c r="R51" s="2" t="str">
        <f t="shared" ca="1" si="6"/>
        <v/>
      </c>
      <c r="S51" s="1" t="str">
        <f t="shared" si="7"/>
        <v/>
      </c>
      <c r="T51" t="str">
        <f t="shared" si="8"/>
        <v/>
      </c>
      <c r="U51" t="str">
        <f t="shared" ca="1" si="9"/>
        <v/>
      </c>
      <c r="V51" t="str">
        <f t="shared" si="10"/>
        <v/>
      </c>
      <c r="W51" s="2" t="str">
        <f t="shared" ca="1" si="11"/>
        <v/>
      </c>
      <c r="X51" s="59">
        <f t="shared" si="12"/>
        <v>-1</v>
      </c>
      <c r="Y51" s="66" t="str">
        <f t="shared" si="13"/>
        <v/>
      </c>
      <c r="Z51" s="36" t="str">
        <f t="shared" si="14"/>
        <v/>
      </c>
      <c r="AA51" s="36" t="str">
        <f t="shared" si="15"/>
        <v/>
      </c>
      <c r="AB51" s="67" t="str">
        <f t="shared" si="19"/>
        <v/>
      </c>
      <c r="AC51" s="36" t="str">
        <f t="shared" si="17"/>
        <v/>
      </c>
      <c r="AD51" s="36" t="str">
        <f t="shared" si="18"/>
        <v/>
      </c>
    </row>
    <row r="52" spans="3:30" x14ac:dyDescent="0.3">
      <c r="C52" s="52" cm="1">
        <f t="array" ref="C52">IF(C51=-1, -1, IF(C51&lt;income_max, C51+1, IF(C51=income_max, income_total, IF(C51=income_total, "/1", IF(C51="/1", Expenses_header_row, IF(C51&lt;expenses_max_row, C51+1, IF(C51=expenses_max_row, expenses_total_row, IF(C51=expenses_total_row, "/2", IF(C51="/2", Savings_header_row, IF(C51&lt;savings_max_row, C51+1, IF(C51=savings_max_row, savings_total, -1)))))))))))</f>
        <v>-1</v>
      </c>
      <c r="D52" s="53">
        <f t="shared" si="0"/>
        <v>-1</v>
      </c>
      <c r="E52" s="52" cm="1">
        <f t="array" ref="E52">1*OR(row_id=income_header_row,row_id=Expenses_header_row,row_id=Savings_header_row)</f>
        <v>0</v>
      </c>
      <c r="F52" s="35">
        <f t="shared" si="1"/>
        <v>0</v>
      </c>
      <c r="G52" s="35" cm="1">
        <f t="array" ref="G52">1*OR(row_id=income_total,row_id=expenses_total_row,row_id=savings_total)</f>
        <v>0</v>
      </c>
      <c r="H52" s="53">
        <f t="shared" si="2"/>
        <v>1</v>
      </c>
      <c r="I52" s="52" t="str" cm="1">
        <f t="array" ref="I52">IFERROR(INDEX('Budget Planning'!$C:$C,header_row_id)," " )</f>
        <v xml:space="preserve"> </v>
      </c>
      <c r="J52" s="54" t="str" cm="1">
        <f t="array" ref="J52">IFERROR(INDEX('Budget Planning'!$C:$C,row_id)," ")</f>
        <v xml:space="preserve"> </v>
      </c>
      <c r="K52" s="55" t="str" cm="1">
        <f t="array" ref="K52">IF(OR(is_header, is_empty), "",
    IF(is_total,
        IF(selected_period="Total Year",
            SUM(Tracking[Amount] * (Tracking[Type]=type) * (YEAR(Tracking[Effective Date])=Selected_year)),
            SUM(Tracking[Amount] * (Tracking[Type]=type) * (YEAR(Tracking[Effective Date])=Selected_year) * (MONTH(Tracking[Effective Date])=selected_period))
        ),
        IF(selected_period="Total Year",
            SUM(Tracking[Amount] * (Tracking[Type]=type) * (Tracking[Category]=item) * (YEAR(Tracking[Effective Date])=Selected_year)),
            SUM(Tracking[Amount] * (Tracking[Type]=type) * (Tracking[Category]=item) * (YEAR(Tracking[Effective Date])=Selected_year) * (MONTH(Tracking[Effective Date])=selected_period))
        )
    )
)</f>
        <v/>
      </c>
      <c r="L52" s="35" t="str" cm="1">
        <f t="array" ref="L52">IF(OR(is_header, is_empty), "",
    IFERROR(
        INDEX('Budget Planning'!$E:$DY, row_id,
            MATCH(TRUE, INDEX('Budget Planning'!$E$5:$DY$5 = Selected_year, 0), 0)
            + IF(selected_period = "Total Year", 12, selected_period - 1)
        ),
        ""
    )
)</f>
        <v/>
      </c>
      <c r="M52" s="1" t="str" cm="1">
        <f t="array" ref="M52">IF(is_cat,IF(header_row_id=income_header_row,MATCH(income_min_row,$C:$C,0),IF(header_row_id=Expenses_header_row,MATCH(expenses_min_row,$C:$C,0),IF(header_row_id=Savings_header_row,MATCH(savings_min_row,$C:$C,0),""))),"")</f>
        <v/>
      </c>
      <c r="N52" s="2" t="str" cm="1">
        <f t="array" ref="N52">IF(is_cat,IF(header_row_id=income_header_row,MATCH(income_max,$C:$C,0),IF(header_row_id=Expenses_header_row,MATCH(expenses_max_row,$C:$C,0),IF(header_row_id=Savings_header_row,MATCH(savings_max_row,$C:$C,0),""))),"")</f>
        <v/>
      </c>
      <c r="O52" s="1" t="str">
        <f t="shared" si="3"/>
        <v/>
      </c>
      <c r="P52" t="str">
        <f t="shared" ca="1" si="4"/>
        <v/>
      </c>
      <c r="Q52" t="str">
        <f t="shared" si="5"/>
        <v/>
      </c>
      <c r="R52" s="2" t="str">
        <f t="shared" ca="1" si="6"/>
        <v/>
      </c>
      <c r="S52" s="1" t="str">
        <f t="shared" si="7"/>
        <v/>
      </c>
      <c r="T52" t="str">
        <f t="shared" si="8"/>
        <v/>
      </c>
      <c r="U52" t="str">
        <f t="shared" ca="1" si="9"/>
        <v/>
      </c>
      <c r="V52" t="str">
        <f t="shared" si="10"/>
        <v/>
      </c>
      <c r="W52" s="2" t="str">
        <f t="shared" ca="1" si="11"/>
        <v/>
      </c>
      <c r="X52" s="59">
        <f t="shared" si="12"/>
        <v>-1</v>
      </c>
      <c r="Y52" s="66" t="str">
        <f t="shared" si="13"/>
        <v/>
      </c>
      <c r="Z52" s="36" t="str">
        <f t="shared" si="14"/>
        <v/>
      </c>
      <c r="AA52" s="36" t="str">
        <f t="shared" si="15"/>
        <v/>
      </c>
      <c r="AB52" s="67" t="str">
        <f t="shared" si="19"/>
        <v/>
      </c>
      <c r="AC52" s="36" t="str">
        <f t="shared" si="17"/>
        <v/>
      </c>
      <c r="AD52" s="36" t="str">
        <f t="shared" si="18"/>
        <v/>
      </c>
    </row>
    <row r="53" spans="3:30" x14ac:dyDescent="0.3">
      <c r="C53" s="52" cm="1">
        <f t="array" ref="C53">IF(C52=-1, -1, IF(C52&lt;income_max, C52+1, IF(C52=income_max, income_total, IF(C52=income_total, "/1", IF(C52="/1", Expenses_header_row, IF(C52&lt;expenses_max_row, C52+1, IF(C52=expenses_max_row, expenses_total_row, IF(C52=expenses_total_row, "/2", IF(C52="/2", Savings_header_row, IF(C52&lt;savings_max_row, C52+1, IF(C52=savings_max_row, savings_total, -1)))))))))))</f>
        <v>-1</v>
      </c>
      <c r="D53" s="53">
        <f t="shared" si="0"/>
        <v>-1</v>
      </c>
      <c r="E53" s="52" cm="1">
        <f t="array" ref="E53">1*OR(row_id=income_header_row,row_id=Expenses_header_row,row_id=Savings_header_row)</f>
        <v>0</v>
      </c>
      <c r="F53" s="35">
        <f t="shared" si="1"/>
        <v>0</v>
      </c>
      <c r="G53" s="35" cm="1">
        <f t="array" ref="G53">1*OR(row_id=income_total,row_id=expenses_total_row,row_id=savings_total)</f>
        <v>0</v>
      </c>
      <c r="H53" s="53">
        <f t="shared" si="2"/>
        <v>1</v>
      </c>
      <c r="I53" s="52" t="str" cm="1">
        <f t="array" ref="I53">IFERROR(INDEX('Budget Planning'!$C:$C,header_row_id)," " )</f>
        <v xml:space="preserve"> </v>
      </c>
      <c r="J53" s="54" t="str" cm="1">
        <f t="array" ref="J53">IFERROR(INDEX('Budget Planning'!$C:$C,row_id)," ")</f>
        <v xml:space="preserve"> </v>
      </c>
      <c r="K53" s="55" t="str" cm="1">
        <f t="array" ref="K53">IF(OR(is_header, is_empty), "",
    IF(is_total,
        IF(selected_period="Total Year",
            SUM(Tracking[Amount] * (Tracking[Type]=type) * (YEAR(Tracking[Effective Date])=Selected_year)),
            SUM(Tracking[Amount] * (Tracking[Type]=type) * (YEAR(Tracking[Effective Date])=Selected_year) * (MONTH(Tracking[Effective Date])=selected_period))
        ),
        IF(selected_period="Total Year",
            SUM(Tracking[Amount] * (Tracking[Type]=type) * (Tracking[Category]=item) * (YEAR(Tracking[Effective Date])=Selected_year)),
            SUM(Tracking[Amount] * (Tracking[Type]=type) * (Tracking[Category]=item) * (YEAR(Tracking[Effective Date])=Selected_year) * (MONTH(Tracking[Effective Date])=selected_period))
        )
    )
)</f>
        <v/>
      </c>
      <c r="L53" s="35" t="str" cm="1">
        <f t="array" ref="L53">IF(OR(is_header, is_empty), "",
    IFERROR(
        INDEX('Budget Planning'!$E:$DY, row_id,
            MATCH(TRUE, INDEX('Budget Planning'!$E$5:$DY$5 = Selected_year, 0), 0)
            + IF(selected_period = "Total Year", 12, selected_period - 1)
        ),
        ""
    )
)</f>
        <v/>
      </c>
      <c r="M53" s="1" t="str" cm="1">
        <f t="array" ref="M53">IF(is_cat,IF(header_row_id=income_header_row,MATCH(income_min_row,$C:$C,0),IF(header_row_id=Expenses_header_row,MATCH(expenses_min_row,$C:$C,0),IF(header_row_id=Savings_header_row,MATCH(savings_min_row,$C:$C,0),""))),"")</f>
        <v/>
      </c>
      <c r="N53" s="2" t="str" cm="1">
        <f t="array" ref="N53">IF(is_cat,IF(header_row_id=income_header_row,MATCH(income_max,$C:$C,0),IF(header_row_id=Expenses_header_row,MATCH(expenses_max_row,$C:$C,0),IF(header_row_id=Savings_header_row,MATCH(savings_max_row,$C:$C,0),""))),"")</f>
        <v/>
      </c>
      <c r="O53" s="1" t="str">
        <f t="shared" si="3"/>
        <v/>
      </c>
      <c r="P53" t="str">
        <f t="shared" ca="1" si="4"/>
        <v/>
      </c>
      <c r="Q53" t="str">
        <f t="shared" si="5"/>
        <v/>
      </c>
      <c r="R53" s="2" t="str">
        <f t="shared" ca="1" si="6"/>
        <v/>
      </c>
      <c r="S53" s="1" t="str">
        <f t="shared" si="7"/>
        <v/>
      </c>
      <c r="T53" t="str">
        <f t="shared" si="8"/>
        <v/>
      </c>
      <c r="U53" t="str">
        <f t="shared" ca="1" si="9"/>
        <v/>
      </c>
      <c r="V53" t="str">
        <f t="shared" si="10"/>
        <v/>
      </c>
      <c r="W53" s="2" t="str">
        <f t="shared" ca="1" si="11"/>
        <v/>
      </c>
      <c r="X53" s="59">
        <f t="shared" si="12"/>
        <v>-1</v>
      </c>
      <c r="Y53" s="66" t="str">
        <f t="shared" si="13"/>
        <v/>
      </c>
      <c r="Z53" s="36" t="str">
        <f t="shared" si="14"/>
        <v/>
      </c>
      <c r="AA53" s="36" t="str">
        <f t="shared" si="15"/>
        <v/>
      </c>
      <c r="AB53" s="67" t="str">
        <f t="shared" si="19"/>
        <v/>
      </c>
      <c r="AC53" s="36" t="str">
        <f t="shared" si="17"/>
        <v/>
      </c>
      <c r="AD53" s="36" t="str">
        <f t="shared" si="18"/>
        <v/>
      </c>
    </row>
    <row r="54" spans="3:30" x14ac:dyDescent="0.3">
      <c r="C54" s="52" cm="1">
        <f t="array" ref="C54">IF(C53=-1, -1, IF(C53&lt;income_max, C53+1, IF(C53=income_max, income_total, IF(C53=income_total, "/1", IF(C53="/1", Expenses_header_row, IF(C53&lt;expenses_max_row, C53+1, IF(C53=expenses_max_row, expenses_total_row, IF(C53=expenses_total_row, "/2", IF(C53="/2", Savings_header_row, IF(C53&lt;savings_max_row, C53+1, IF(C53=savings_max_row, savings_total, -1)))))))))))</f>
        <v>-1</v>
      </c>
      <c r="D54" s="53">
        <f t="shared" si="0"/>
        <v>-1</v>
      </c>
      <c r="E54" s="52" cm="1">
        <f t="array" ref="E54">1*OR(row_id=income_header_row,row_id=Expenses_header_row,row_id=Savings_header_row)</f>
        <v>0</v>
      </c>
      <c r="F54" s="35">
        <f t="shared" si="1"/>
        <v>0</v>
      </c>
      <c r="G54" s="35" cm="1">
        <f t="array" ref="G54">1*OR(row_id=income_total,row_id=expenses_total_row,row_id=savings_total)</f>
        <v>0</v>
      </c>
      <c r="H54" s="53">
        <f t="shared" si="2"/>
        <v>1</v>
      </c>
      <c r="I54" s="52" t="str" cm="1">
        <f t="array" ref="I54">IFERROR(INDEX('Budget Planning'!$C:$C,header_row_id)," " )</f>
        <v xml:space="preserve"> </v>
      </c>
      <c r="J54" s="54" t="str" cm="1">
        <f t="array" ref="J54">IFERROR(INDEX('Budget Planning'!$C:$C,row_id)," ")</f>
        <v xml:space="preserve"> </v>
      </c>
      <c r="K54" s="55" t="str" cm="1">
        <f t="array" ref="K54">IF(OR(is_header, is_empty), "",
    IF(is_total,
        IF(selected_period="Total Year",
            SUM(Tracking[Amount] * (Tracking[Type]=type) * (YEAR(Tracking[Effective Date])=Selected_year)),
            SUM(Tracking[Amount] * (Tracking[Type]=type) * (YEAR(Tracking[Effective Date])=Selected_year) * (MONTH(Tracking[Effective Date])=selected_period))
        ),
        IF(selected_period="Total Year",
            SUM(Tracking[Amount] * (Tracking[Type]=type) * (Tracking[Category]=item) * (YEAR(Tracking[Effective Date])=Selected_year)),
            SUM(Tracking[Amount] * (Tracking[Type]=type) * (Tracking[Category]=item) * (YEAR(Tracking[Effective Date])=Selected_year) * (MONTH(Tracking[Effective Date])=selected_period))
        )
    )
)</f>
        <v/>
      </c>
      <c r="L54" s="35" t="str" cm="1">
        <f t="array" ref="L54">IF(OR(is_header, is_empty), "",
    IFERROR(
        INDEX('Budget Planning'!$E:$DY, row_id,
            MATCH(TRUE, INDEX('Budget Planning'!$E$5:$DY$5 = Selected_year, 0), 0)
            + IF(selected_period = "Total Year", 12, selected_period - 1)
        ),
        ""
    )
)</f>
        <v/>
      </c>
      <c r="M54" s="1" t="str" cm="1">
        <f t="array" ref="M54">IF(is_cat,IF(header_row_id=income_header_row,MATCH(income_min_row,$C:$C,0),IF(header_row_id=Expenses_header_row,MATCH(expenses_min_row,$C:$C,0),IF(header_row_id=Savings_header_row,MATCH(savings_min_row,$C:$C,0),""))),"")</f>
        <v/>
      </c>
      <c r="N54" s="2" t="str" cm="1">
        <f t="array" ref="N54">IF(is_cat,IF(header_row_id=income_header_row,MATCH(income_max,$C:$C,0),IF(header_row_id=Expenses_header_row,MATCH(expenses_max_row,$C:$C,0),IF(header_row_id=Savings_header_row,MATCH(savings_max_row,$C:$C,0),""))),"")</f>
        <v/>
      </c>
      <c r="O54" s="1" t="str">
        <f t="shared" si="3"/>
        <v/>
      </c>
      <c r="P54" t="str">
        <f t="shared" ca="1" si="4"/>
        <v/>
      </c>
      <c r="Q54" t="str">
        <f t="shared" si="5"/>
        <v/>
      </c>
      <c r="R54" s="2" t="str">
        <f t="shared" ca="1" si="6"/>
        <v/>
      </c>
      <c r="S54" s="1" t="str">
        <f t="shared" si="7"/>
        <v/>
      </c>
      <c r="T54" t="str">
        <f t="shared" si="8"/>
        <v/>
      </c>
      <c r="U54" t="str">
        <f t="shared" ca="1" si="9"/>
        <v/>
      </c>
      <c r="V54" t="str">
        <f t="shared" si="10"/>
        <v/>
      </c>
      <c r="W54" s="2" t="str">
        <f t="shared" ca="1" si="11"/>
        <v/>
      </c>
      <c r="X54" s="59">
        <f t="shared" si="12"/>
        <v>-1</v>
      </c>
      <c r="Y54" s="66" t="str">
        <f t="shared" si="13"/>
        <v/>
      </c>
      <c r="Z54" s="36" t="str">
        <f t="shared" si="14"/>
        <v/>
      </c>
      <c r="AA54" s="36" t="str">
        <f t="shared" si="15"/>
        <v/>
      </c>
      <c r="AB54" s="67" t="str">
        <f t="shared" si="19"/>
        <v/>
      </c>
      <c r="AC54" s="36" t="str">
        <f t="shared" si="17"/>
        <v/>
      </c>
      <c r="AD54" s="36" t="str">
        <f t="shared" si="18"/>
        <v/>
      </c>
    </row>
    <row r="55" spans="3:30" x14ac:dyDescent="0.3">
      <c r="C55" s="52" cm="1">
        <f t="array" ref="C55">IF(C54=-1, -1, IF(C54&lt;income_max, C54+1, IF(C54=income_max, income_total, IF(C54=income_total, "/1", IF(C54="/1", Expenses_header_row, IF(C54&lt;expenses_max_row, C54+1, IF(C54=expenses_max_row, expenses_total_row, IF(C54=expenses_total_row, "/2", IF(C54="/2", Savings_header_row, IF(C54&lt;savings_max_row, C54+1, IF(C54=savings_max_row, savings_total, -1)))))))))))</f>
        <v>-1</v>
      </c>
      <c r="D55" s="53">
        <f t="shared" si="0"/>
        <v>-1</v>
      </c>
      <c r="E55" s="52" cm="1">
        <f t="array" ref="E55">1*OR(row_id=income_header_row,row_id=Expenses_header_row,row_id=Savings_header_row)</f>
        <v>0</v>
      </c>
      <c r="F55" s="35">
        <f t="shared" si="1"/>
        <v>0</v>
      </c>
      <c r="G55" s="35" cm="1">
        <f t="array" ref="G55">1*OR(row_id=income_total,row_id=expenses_total_row,row_id=savings_total)</f>
        <v>0</v>
      </c>
      <c r="H55" s="53">
        <f t="shared" si="2"/>
        <v>1</v>
      </c>
      <c r="I55" s="52" t="str" cm="1">
        <f t="array" ref="I55">IFERROR(INDEX('Budget Planning'!$C:$C,header_row_id)," " )</f>
        <v xml:space="preserve"> </v>
      </c>
      <c r="J55" s="54" t="str" cm="1">
        <f t="array" ref="J55">IFERROR(INDEX('Budget Planning'!$C:$C,row_id)," ")</f>
        <v xml:space="preserve"> </v>
      </c>
      <c r="K55" s="55" t="str" cm="1">
        <f t="array" ref="K55">IF(OR(is_header, is_empty), "",
    IF(is_total,
        IF(selected_period="Total Year",
            SUM(Tracking[Amount] * (Tracking[Type]=type) * (YEAR(Tracking[Effective Date])=Selected_year)),
            SUM(Tracking[Amount] * (Tracking[Type]=type) * (YEAR(Tracking[Effective Date])=Selected_year) * (MONTH(Tracking[Effective Date])=selected_period))
        ),
        IF(selected_period="Total Year",
            SUM(Tracking[Amount] * (Tracking[Type]=type) * (Tracking[Category]=item) * (YEAR(Tracking[Effective Date])=Selected_year)),
            SUM(Tracking[Amount] * (Tracking[Type]=type) * (Tracking[Category]=item) * (YEAR(Tracking[Effective Date])=Selected_year) * (MONTH(Tracking[Effective Date])=selected_period))
        )
    )
)</f>
        <v/>
      </c>
      <c r="L55" s="35" t="str" cm="1">
        <f t="array" ref="L55">IF(OR(is_header, is_empty), "",
    IFERROR(
        INDEX('Budget Planning'!$E:$DY, row_id,
            MATCH(TRUE, INDEX('Budget Planning'!$E$5:$DY$5 = Selected_year, 0), 0)
            + IF(selected_period = "Total Year", 12, selected_period - 1)
        ),
        ""
    )
)</f>
        <v/>
      </c>
      <c r="M55" s="1" t="str" cm="1">
        <f t="array" ref="M55">IF(is_cat,IF(header_row_id=income_header_row,MATCH(income_min_row,$C:$C,0),IF(header_row_id=Expenses_header_row,MATCH(expenses_min_row,$C:$C,0),IF(header_row_id=Savings_header_row,MATCH(savings_min_row,$C:$C,0),""))),"")</f>
        <v/>
      </c>
      <c r="N55" s="2" t="str" cm="1">
        <f t="array" ref="N55">IF(is_cat,IF(header_row_id=income_header_row,MATCH(income_max,$C:$C,0),IF(header_row_id=Expenses_header_row,MATCH(expenses_max_row,$C:$C,0),IF(header_row_id=Savings_header_row,MATCH(savings_max_row,$C:$C,0),""))),"")</f>
        <v/>
      </c>
      <c r="O55" s="1" t="str">
        <f t="shared" si="3"/>
        <v/>
      </c>
      <c r="P55" t="str">
        <f t="shared" ca="1" si="4"/>
        <v/>
      </c>
      <c r="Q55" t="str">
        <f t="shared" si="5"/>
        <v/>
      </c>
      <c r="R55" s="2" t="str">
        <f t="shared" ca="1" si="6"/>
        <v/>
      </c>
      <c r="S55" s="1" t="str">
        <f t="shared" si="7"/>
        <v/>
      </c>
      <c r="T55" t="str">
        <f t="shared" si="8"/>
        <v/>
      </c>
      <c r="U55" t="str">
        <f t="shared" ca="1" si="9"/>
        <v/>
      </c>
      <c r="V55" t="str">
        <f t="shared" si="10"/>
        <v/>
      </c>
      <c r="W55" s="2" t="str">
        <f t="shared" ca="1" si="11"/>
        <v/>
      </c>
      <c r="X55" s="59">
        <f t="shared" si="12"/>
        <v>-1</v>
      </c>
      <c r="Y55" s="66" t="str">
        <f t="shared" si="13"/>
        <v/>
      </c>
      <c r="Z55" s="36" t="str">
        <f t="shared" si="14"/>
        <v/>
      </c>
      <c r="AA55" s="36" t="str">
        <f t="shared" si="15"/>
        <v/>
      </c>
      <c r="AB55" s="67" t="str">
        <f t="shared" si="19"/>
        <v/>
      </c>
      <c r="AC55" s="36" t="str">
        <f t="shared" si="17"/>
        <v/>
      </c>
      <c r="AD55" s="36" t="str">
        <f t="shared" si="18"/>
        <v/>
      </c>
    </row>
    <row r="56" spans="3:30" x14ac:dyDescent="0.3">
      <c r="C56" s="52" cm="1">
        <f t="array" ref="C56">IF(C55=-1, -1, IF(C55&lt;income_max, C55+1, IF(C55=income_max, income_total, IF(C55=income_total, "/1", IF(C55="/1", Expenses_header_row, IF(C55&lt;expenses_max_row, C55+1, IF(C55=expenses_max_row, expenses_total_row, IF(C55=expenses_total_row, "/2", IF(C55="/2", Savings_header_row, IF(C55&lt;savings_max_row, C55+1, IF(C55=savings_max_row, savings_total, -1)))))))))))</f>
        <v>-1</v>
      </c>
      <c r="D56" s="53">
        <f t="shared" si="0"/>
        <v>-1</v>
      </c>
      <c r="E56" s="52" cm="1">
        <f t="array" ref="E56">1*OR(row_id=income_header_row,row_id=Expenses_header_row,row_id=Savings_header_row)</f>
        <v>0</v>
      </c>
      <c r="F56" s="35">
        <f t="shared" si="1"/>
        <v>0</v>
      </c>
      <c r="G56" s="35" cm="1">
        <f t="array" ref="G56">1*OR(row_id=income_total,row_id=expenses_total_row,row_id=savings_total)</f>
        <v>0</v>
      </c>
      <c r="H56" s="53">
        <f t="shared" si="2"/>
        <v>1</v>
      </c>
      <c r="I56" s="52" t="str" cm="1">
        <f t="array" ref="I56">IFERROR(INDEX('Budget Planning'!$C:$C,header_row_id)," " )</f>
        <v xml:space="preserve"> </v>
      </c>
      <c r="J56" s="54" t="str" cm="1">
        <f t="array" ref="J56">IFERROR(INDEX('Budget Planning'!$C:$C,row_id)," ")</f>
        <v xml:space="preserve"> </v>
      </c>
      <c r="K56" s="55" t="str" cm="1">
        <f t="array" ref="K56">IF(OR(is_header, is_empty), "",
    IF(is_total,
        IF(selected_period="Total Year",
            SUM(Tracking[Amount] * (Tracking[Type]=type) * (YEAR(Tracking[Effective Date])=Selected_year)),
            SUM(Tracking[Amount] * (Tracking[Type]=type) * (YEAR(Tracking[Effective Date])=Selected_year) * (MONTH(Tracking[Effective Date])=selected_period))
        ),
        IF(selected_period="Total Year",
            SUM(Tracking[Amount] * (Tracking[Type]=type) * (Tracking[Category]=item) * (YEAR(Tracking[Effective Date])=Selected_year)),
            SUM(Tracking[Amount] * (Tracking[Type]=type) * (Tracking[Category]=item) * (YEAR(Tracking[Effective Date])=Selected_year) * (MONTH(Tracking[Effective Date])=selected_period))
        )
    )
)</f>
        <v/>
      </c>
      <c r="L56" s="35" t="str" cm="1">
        <f t="array" ref="L56">IF(OR(is_header, is_empty), "",
    IFERROR(
        INDEX('Budget Planning'!$E:$DY, row_id,
            MATCH(TRUE, INDEX('Budget Planning'!$E$5:$DY$5 = Selected_year, 0), 0)
            + IF(selected_period = "Total Year", 12, selected_period - 1)
        ),
        ""
    )
)</f>
        <v/>
      </c>
      <c r="M56" s="1" t="str" cm="1">
        <f t="array" ref="M56">IF(is_cat,IF(header_row_id=income_header_row,MATCH(income_min_row,$C:$C,0),IF(header_row_id=Expenses_header_row,MATCH(expenses_min_row,$C:$C,0),IF(header_row_id=Savings_header_row,MATCH(savings_min_row,$C:$C,0),""))),"")</f>
        <v/>
      </c>
      <c r="N56" s="2" t="str" cm="1">
        <f t="array" ref="N56">IF(is_cat,IF(header_row_id=income_header_row,MATCH(income_max,$C:$C,0),IF(header_row_id=Expenses_header_row,MATCH(expenses_max_row,$C:$C,0),IF(header_row_id=Savings_header_row,MATCH(savings_max_row,$C:$C,0),""))),"")</f>
        <v/>
      </c>
      <c r="O56" s="1" t="str">
        <f t="shared" si="3"/>
        <v/>
      </c>
      <c r="P56" t="str">
        <f t="shared" ca="1" si="4"/>
        <v/>
      </c>
      <c r="Q56" t="str">
        <f t="shared" si="5"/>
        <v/>
      </c>
      <c r="R56" s="2" t="str">
        <f t="shared" ca="1" si="6"/>
        <v/>
      </c>
      <c r="S56" s="1" t="str">
        <f t="shared" si="7"/>
        <v/>
      </c>
      <c r="T56" t="str">
        <f t="shared" si="8"/>
        <v/>
      </c>
      <c r="U56" t="str">
        <f t="shared" ca="1" si="9"/>
        <v/>
      </c>
      <c r="V56" t="str">
        <f t="shared" si="10"/>
        <v/>
      </c>
      <c r="W56" s="2" t="str">
        <f t="shared" ca="1" si="11"/>
        <v/>
      </c>
      <c r="X56" s="59">
        <f t="shared" si="12"/>
        <v>-1</v>
      </c>
      <c r="Y56" s="66" t="str">
        <f t="shared" si="13"/>
        <v/>
      </c>
      <c r="Z56" s="36" t="str">
        <f t="shared" si="14"/>
        <v/>
      </c>
      <c r="AA56" s="36" t="str">
        <f t="shared" si="15"/>
        <v/>
      </c>
      <c r="AB56" s="67" t="str">
        <f t="shared" si="19"/>
        <v/>
      </c>
      <c r="AC56" s="36" t="str">
        <f t="shared" si="17"/>
        <v/>
      </c>
      <c r="AD56" s="36" t="str">
        <f t="shared" si="18"/>
        <v/>
      </c>
    </row>
    <row r="57" spans="3:30" x14ac:dyDescent="0.3">
      <c r="C57" s="52" cm="1">
        <f t="array" ref="C57">IF(C56=-1, -1, IF(C56&lt;income_max, C56+1, IF(C56=income_max, income_total, IF(C56=income_total, "/1", IF(C56="/1", Expenses_header_row, IF(C56&lt;expenses_max_row, C56+1, IF(C56=expenses_max_row, expenses_total_row, IF(C56=expenses_total_row, "/2", IF(C56="/2", Savings_header_row, IF(C56&lt;savings_max_row, C56+1, IF(C56=savings_max_row, savings_total, -1)))))))))))</f>
        <v>-1</v>
      </c>
      <c r="D57" s="53">
        <f t="shared" si="0"/>
        <v>-1</v>
      </c>
      <c r="E57" s="52" cm="1">
        <f t="array" ref="E57">1*OR(row_id=income_header_row,row_id=Expenses_header_row,row_id=Savings_header_row)</f>
        <v>0</v>
      </c>
      <c r="F57" s="35">
        <f t="shared" si="1"/>
        <v>0</v>
      </c>
      <c r="G57" s="35" cm="1">
        <f t="array" ref="G57">1*OR(row_id=income_total,row_id=expenses_total_row,row_id=savings_total)</f>
        <v>0</v>
      </c>
      <c r="H57" s="53">
        <f t="shared" si="2"/>
        <v>1</v>
      </c>
      <c r="I57" s="52" t="str" cm="1">
        <f t="array" ref="I57">IFERROR(INDEX('Budget Planning'!$C:$C,header_row_id)," " )</f>
        <v xml:space="preserve"> </v>
      </c>
      <c r="J57" s="54" t="str" cm="1">
        <f t="array" ref="J57">IFERROR(INDEX('Budget Planning'!$C:$C,row_id)," ")</f>
        <v xml:space="preserve"> </v>
      </c>
      <c r="K57" s="55" t="str" cm="1">
        <f t="array" ref="K57">IF(OR(is_header, is_empty), "",
    IF(is_total,
        IF(selected_period="Total Year",
            SUM(Tracking[Amount] * (Tracking[Type]=type) * (YEAR(Tracking[Effective Date])=Selected_year)),
            SUM(Tracking[Amount] * (Tracking[Type]=type) * (YEAR(Tracking[Effective Date])=Selected_year) * (MONTH(Tracking[Effective Date])=selected_period))
        ),
        IF(selected_period="Total Year",
            SUM(Tracking[Amount] * (Tracking[Type]=type) * (Tracking[Category]=item) * (YEAR(Tracking[Effective Date])=Selected_year)),
            SUM(Tracking[Amount] * (Tracking[Type]=type) * (Tracking[Category]=item) * (YEAR(Tracking[Effective Date])=Selected_year) * (MONTH(Tracking[Effective Date])=selected_period))
        )
    )
)</f>
        <v/>
      </c>
      <c r="L57" s="35" t="str" cm="1">
        <f t="array" ref="L57">IF(OR(is_header, is_empty), "",
    IFERROR(
        INDEX('Budget Planning'!$E:$DY, row_id,
            MATCH(TRUE, INDEX('Budget Planning'!$E$5:$DY$5 = Selected_year, 0), 0)
            + IF(selected_period = "Total Year", 12, selected_period - 1)
        ),
        ""
    )
)</f>
        <v/>
      </c>
      <c r="M57" s="1" t="str" cm="1">
        <f t="array" ref="M57">IF(is_cat,IF(header_row_id=income_header_row,MATCH(income_min_row,$C:$C,0),IF(header_row_id=Expenses_header_row,MATCH(expenses_min_row,$C:$C,0),IF(header_row_id=Savings_header_row,MATCH(savings_min_row,$C:$C,0),""))),"")</f>
        <v/>
      </c>
      <c r="N57" s="2" t="str" cm="1">
        <f t="array" ref="N57">IF(is_cat,IF(header_row_id=income_header_row,MATCH(income_max,$C:$C,0),IF(header_row_id=Expenses_header_row,MATCH(expenses_max_row,$C:$C,0),IF(header_row_id=Savings_header_row,MATCH(savings_max_row,$C:$C,0),""))),"")</f>
        <v/>
      </c>
      <c r="O57" s="1" t="str">
        <f t="shared" si="3"/>
        <v/>
      </c>
      <c r="P57" t="str">
        <f t="shared" ca="1" si="4"/>
        <v/>
      </c>
      <c r="Q57" t="str">
        <f t="shared" si="5"/>
        <v/>
      </c>
      <c r="R57" s="2" t="str">
        <f t="shared" ca="1" si="6"/>
        <v/>
      </c>
      <c r="S57" s="1" t="str">
        <f t="shared" si="7"/>
        <v/>
      </c>
      <c r="T57" t="str">
        <f t="shared" si="8"/>
        <v/>
      </c>
      <c r="U57" t="str">
        <f t="shared" ca="1" si="9"/>
        <v/>
      </c>
      <c r="V57" t="str">
        <f t="shared" si="10"/>
        <v/>
      </c>
      <c r="W57" s="2" t="str">
        <f t="shared" ca="1" si="11"/>
        <v/>
      </c>
      <c r="X57" s="59">
        <f t="shared" si="12"/>
        <v>-1</v>
      </c>
      <c r="Y57" s="66" t="str">
        <f t="shared" si="13"/>
        <v/>
      </c>
      <c r="Z57" s="36" t="str">
        <f t="shared" si="14"/>
        <v/>
      </c>
      <c r="AA57" s="36" t="str">
        <f t="shared" si="15"/>
        <v/>
      </c>
      <c r="AB57" s="67" t="str">
        <f t="shared" si="19"/>
        <v/>
      </c>
      <c r="AC57" s="36" t="str">
        <f t="shared" si="17"/>
        <v/>
      </c>
      <c r="AD57" s="36" t="str">
        <f t="shared" si="18"/>
        <v/>
      </c>
    </row>
    <row r="58" spans="3:30" x14ac:dyDescent="0.3">
      <c r="C58" s="52" cm="1">
        <f t="array" ref="C58">IF(C57=-1, -1, IF(C57&lt;income_max, C57+1, IF(C57=income_max, income_total, IF(C57=income_total, "/1", IF(C57="/1", Expenses_header_row, IF(C57&lt;expenses_max_row, C57+1, IF(C57=expenses_max_row, expenses_total_row, IF(C57=expenses_total_row, "/2", IF(C57="/2", Savings_header_row, IF(C57&lt;savings_max_row, C57+1, IF(C57=savings_max_row, savings_total, -1)))))))))))</f>
        <v>-1</v>
      </c>
      <c r="D58" s="53">
        <f t="shared" si="0"/>
        <v>-1</v>
      </c>
      <c r="E58" s="52" cm="1">
        <f t="array" ref="E58">1*OR(row_id=income_header_row,row_id=Expenses_header_row,row_id=Savings_header_row)</f>
        <v>0</v>
      </c>
      <c r="F58" s="35">
        <f t="shared" si="1"/>
        <v>0</v>
      </c>
      <c r="G58" s="35" cm="1">
        <f t="array" ref="G58">1*OR(row_id=income_total,row_id=expenses_total_row,row_id=savings_total)</f>
        <v>0</v>
      </c>
      <c r="H58" s="53">
        <f t="shared" si="2"/>
        <v>1</v>
      </c>
      <c r="I58" s="52" t="str" cm="1">
        <f t="array" ref="I58">IFERROR(INDEX('Budget Planning'!$C:$C,header_row_id)," " )</f>
        <v xml:space="preserve"> </v>
      </c>
      <c r="J58" s="54" t="str" cm="1">
        <f t="array" ref="J58">IFERROR(INDEX('Budget Planning'!$C:$C,row_id)," ")</f>
        <v xml:space="preserve"> </v>
      </c>
      <c r="K58" s="55" t="str" cm="1">
        <f t="array" ref="K58">IF(OR(is_header, is_empty), "",
    IF(is_total,
        IF(selected_period="Total Year",
            SUM(Tracking[Amount] * (Tracking[Type]=type) * (YEAR(Tracking[Effective Date])=Selected_year)),
            SUM(Tracking[Amount] * (Tracking[Type]=type) * (YEAR(Tracking[Effective Date])=Selected_year) * (MONTH(Tracking[Effective Date])=selected_period))
        ),
        IF(selected_period="Total Year",
            SUM(Tracking[Amount] * (Tracking[Type]=type) * (Tracking[Category]=item) * (YEAR(Tracking[Effective Date])=Selected_year)),
            SUM(Tracking[Amount] * (Tracking[Type]=type) * (Tracking[Category]=item) * (YEAR(Tracking[Effective Date])=Selected_year) * (MONTH(Tracking[Effective Date])=selected_period))
        )
    )
)</f>
        <v/>
      </c>
      <c r="L58" s="35" t="str" cm="1">
        <f t="array" ref="L58">IF(OR(is_header, is_empty), "",
    IFERROR(
        INDEX('Budget Planning'!$E:$DY, row_id,
            MATCH(TRUE, INDEX('Budget Planning'!$E$5:$DY$5 = Selected_year, 0), 0)
            + IF(selected_period = "Total Year", 12, selected_period - 1)
        ),
        ""
    )
)</f>
        <v/>
      </c>
      <c r="M58" s="1" t="str" cm="1">
        <f t="array" ref="M58">IF(is_cat,IF(header_row_id=income_header_row,MATCH(income_min_row,$C:$C,0),IF(header_row_id=Expenses_header_row,MATCH(expenses_min_row,$C:$C,0),IF(header_row_id=Savings_header_row,MATCH(savings_min_row,$C:$C,0),""))),"")</f>
        <v/>
      </c>
      <c r="N58" s="2" t="str" cm="1">
        <f t="array" ref="N58">IF(is_cat,IF(header_row_id=income_header_row,MATCH(income_max,$C:$C,0),IF(header_row_id=Expenses_header_row,MATCH(expenses_max_row,$C:$C,0),IF(header_row_id=Savings_header_row,MATCH(savings_max_row,$C:$C,0),""))),"")</f>
        <v/>
      </c>
      <c r="O58" s="1" t="str">
        <f t="shared" si="3"/>
        <v/>
      </c>
      <c r="P58" t="str">
        <f t="shared" ca="1" si="4"/>
        <v/>
      </c>
      <c r="Q58" t="str">
        <f t="shared" si="5"/>
        <v/>
      </c>
      <c r="R58" s="2" t="str">
        <f t="shared" ca="1" si="6"/>
        <v/>
      </c>
      <c r="S58" s="1" t="str">
        <f t="shared" si="7"/>
        <v/>
      </c>
      <c r="T58" t="str">
        <f t="shared" si="8"/>
        <v/>
      </c>
      <c r="U58" t="str">
        <f t="shared" ca="1" si="9"/>
        <v/>
      </c>
      <c r="V58" t="str">
        <f t="shared" si="10"/>
        <v/>
      </c>
      <c r="W58" s="2" t="str">
        <f t="shared" ca="1" si="11"/>
        <v/>
      </c>
      <c r="X58" s="59">
        <f t="shared" si="12"/>
        <v>-1</v>
      </c>
      <c r="Y58" s="66" t="str">
        <f t="shared" si="13"/>
        <v/>
      </c>
      <c r="Z58" s="36" t="str">
        <f t="shared" si="14"/>
        <v/>
      </c>
      <c r="AA58" s="36" t="str">
        <f t="shared" si="15"/>
        <v/>
      </c>
      <c r="AB58" s="67" t="str">
        <f t="shared" si="19"/>
        <v/>
      </c>
      <c r="AC58" s="36" t="str">
        <f t="shared" si="17"/>
        <v/>
      </c>
      <c r="AD58" s="36" t="str">
        <f t="shared" si="18"/>
        <v/>
      </c>
    </row>
    <row r="59" spans="3:30" x14ac:dyDescent="0.3">
      <c r="C59" s="52" cm="1">
        <f t="array" ref="C59">IF(C58=-1, -1, IF(C58&lt;income_max, C58+1, IF(C58=income_max, income_total, IF(C58=income_total, "/1", IF(C58="/1", Expenses_header_row, IF(C58&lt;expenses_max_row, C58+1, IF(C58=expenses_max_row, expenses_total_row, IF(C58=expenses_total_row, "/2", IF(C58="/2", Savings_header_row, IF(C58&lt;savings_max_row, C58+1, IF(C58=savings_max_row, savings_total, -1)))))))))))</f>
        <v>-1</v>
      </c>
      <c r="D59" s="53">
        <f t="shared" si="0"/>
        <v>-1</v>
      </c>
      <c r="E59" s="52" cm="1">
        <f t="array" ref="E59">1*OR(row_id=income_header_row,row_id=Expenses_header_row,row_id=Savings_header_row)</f>
        <v>0</v>
      </c>
      <c r="F59" s="35">
        <f t="shared" si="1"/>
        <v>0</v>
      </c>
      <c r="G59" s="35" cm="1">
        <f t="array" ref="G59">1*OR(row_id=income_total,row_id=expenses_total_row,row_id=savings_total)</f>
        <v>0</v>
      </c>
      <c r="H59" s="53">
        <f t="shared" si="2"/>
        <v>1</v>
      </c>
      <c r="I59" s="52" t="str" cm="1">
        <f t="array" ref="I59">IFERROR(INDEX('Budget Planning'!$C:$C,header_row_id)," " )</f>
        <v xml:space="preserve"> </v>
      </c>
      <c r="J59" s="54" t="str" cm="1">
        <f t="array" ref="J59">IFERROR(INDEX('Budget Planning'!$C:$C,row_id)," ")</f>
        <v xml:space="preserve"> </v>
      </c>
      <c r="K59" s="55" t="str" cm="1">
        <f t="array" ref="K59">IF(OR(is_header, is_empty), "",
    IF(is_total,
        IF(selected_period="Total Year",
            SUM(Tracking[Amount] * (Tracking[Type]=type) * (YEAR(Tracking[Effective Date])=Selected_year)),
            SUM(Tracking[Amount] * (Tracking[Type]=type) * (YEAR(Tracking[Effective Date])=Selected_year) * (MONTH(Tracking[Effective Date])=selected_period))
        ),
        IF(selected_period="Total Year",
            SUM(Tracking[Amount] * (Tracking[Type]=type) * (Tracking[Category]=item) * (YEAR(Tracking[Effective Date])=Selected_year)),
            SUM(Tracking[Amount] * (Tracking[Type]=type) * (Tracking[Category]=item) * (YEAR(Tracking[Effective Date])=Selected_year) * (MONTH(Tracking[Effective Date])=selected_period))
        )
    )
)</f>
        <v/>
      </c>
      <c r="L59" s="35" t="str" cm="1">
        <f t="array" ref="L59">IF(OR(is_header, is_empty), "",
    IFERROR(
        INDEX('Budget Planning'!$E:$DY, row_id,
            MATCH(TRUE, INDEX('Budget Planning'!$E$5:$DY$5 = Selected_year, 0), 0)
            + IF(selected_period = "Total Year", 12, selected_period - 1)
        ),
        ""
    )
)</f>
        <v/>
      </c>
      <c r="M59" s="1" t="str" cm="1">
        <f t="array" ref="M59">IF(is_cat,IF(header_row_id=income_header_row,MATCH(income_min_row,$C:$C,0),IF(header_row_id=Expenses_header_row,MATCH(expenses_min_row,$C:$C,0),IF(header_row_id=Savings_header_row,MATCH(savings_min_row,$C:$C,0),""))),"")</f>
        <v/>
      </c>
      <c r="N59" s="2" t="str" cm="1">
        <f t="array" ref="N59">IF(is_cat,IF(header_row_id=income_header_row,MATCH(income_max,$C:$C,0),IF(header_row_id=Expenses_header_row,MATCH(expenses_max_row,$C:$C,0),IF(header_row_id=Savings_header_row,MATCH(savings_max_row,$C:$C,0),""))),"")</f>
        <v/>
      </c>
      <c r="O59" s="1" t="str">
        <f t="shared" si="3"/>
        <v/>
      </c>
      <c r="P59" t="str">
        <f t="shared" ca="1" si="4"/>
        <v/>
      </c>
      <c r="Q59" t="str">
        <f t="shared" si="5"/>
        <v/>
      </c>
      <c r="R59" s="2" t="str">
        <f t="shared" ca="1" si="6"/>
        <v/>
      </c>
      <c r="S59" s="1" t="str">
        <f t="shared" si="7"/>
        <v/>
      </c>
      <c r="T59" t="str">
        <f t="shared" si="8"/>
        <v/>
      </c>
      <c r="U59" t="str">
        <f t="shared" ca="1" si="9"/>
        <v/>
      </c>
      <c r="V59" t="str">
        <f t="shared" si="10"/>
        <v/>
      </c>
      <c r="W59" s="2" t="str">
        <f t="shared" ca="1" si="11"/>
        <v/>
      </c>
      <c r="X59" s="59">
        <f t="shared" si="12"/>
        <v>-1</v>
      </c>
      <c r="Y59" s="66" t="str">
        <f t="shared" si="13"/>
        <v/>
      </c>
      <c r="Z59" s="36" t="str">
        <f t="shared" si="14"/>
        <v/>
      </c>
      <c r="AA59" s="36" t="str">
        <f t="shared" si="15"/>
        <v/>
      </c>
      <c r="AB59" s="67" t="str">
        <f t="shared" si="19"/>
        <v/>
      </c>
      <c r="AC59" s="36" t="str">
        <f t="shared" si="17"/>
        <v/>
      </c>
      <c r="AD59" s="36" t="str">
        <f t="shared" si="18"/>
        <v/>
      </c>
    </row>
    <row r="60" spans="3:30" x14ac:dyDescent="0.3">
      <c r="C60" s="52" cm="1">
        <f t="array" ref="C60">IF(C59=-1, -1, IF(C59&lt;income_max, C59+1, IF(C59=income_max, income_total, IF(C59=income_total, "/1", IF(C59="/1", Expenses_header_row, IF(C59&lt;expenses_max_row, C59+1, IF(C59=expenses_max_row, expenses_total_row, IF(C59=expenses_total_row, "/2", IF(C59="/2", Savings_header_row, IF(C59&lt;savings_max_row, C59+1, IF(C59=savings_max_row, savings_total, -1)))))))))))</f>
        <v>-1</v>
      </c>
      <c r="D60" s="53">
        <f t="shared" si="0"/>
        <v>-1</v>
      </c>
      <c r="E60" s="52" cm="1">
        <f t="array" ref="E60">1*OR(row_id=income_header_row,row_id=Expenses_header_row,row_id=Savings_header_row)</f>
        <v>0</v>
      </c>
      <c r="F60" s="35">
        <f t="shared" si="1"/>
        <v>0</v>
      </c>
      <c r="G60" s="35" cm="1">
        <f t="array" ref="G60">1*OR(row_id=income_total,row_id=expenses_total_row,row_id=savings_total)</f>
        <v>0</v>
      </c>
      <c r="H60" s="53">
        <f t="shared" si="2"/>
        <v>1</v>
      </c>
      <c r="I60" s="52" t="str" cm="1">
        <f t="array" ref="I60">IFERROR(INDEX('Budget Planning'!$C:$C,header_row_id)," " )</f>
        <v xml:space="preserve"> </v>
      </c>
      <c r="J60" s="54" t="str" cm="1">
        <f t="array" ref="J60">IFERROR(INDEX('Budget Planning'!$C:$C,row_id)," ")</f>
        <v xml:space="preserve"> </v>
      </c>
      <c r="K60" s="55" t="str" cm="1">
        <f t="array" ref="K60">IF(OR(is_header, is_empty), "",
    IF(is_total,
        IF(selected_period="Total Year",
            SUM(Tracking[Amount] * (Tracking[Type]=type) * (YEAR(Tracking[Effective Date])=Selected_year)),
            SUM(Tracking[Amount] * (Tracking[Type]=type) * (YEAR(Tracking[Effective Date])=Selected_year) * (MONTH(Tracking[Effective Date])=selected_period))
        ),
        IF(selected_period="Total Year",
            SUM(Tracking[Amount] * (Tracking[Type]=type) * (Tracking[Category]=item) * (YEAR(Tracking[Effective Date])=Selected_year)),
            SUM(Tracking[Amount] * (Tracking[Type]=type) * (Tracking[Category]=item) * (YEAR(Tracking[Effective Date])=Selected_year) * (MONTH(Tracking[Effective Date])=selected_period))
        )
    )
)</f>
        <v/>
      </c>
      <c r="L60" s="35" t="str" cm="1">
        <f t="array" ref="L60">IF(OR(is_header, is_empty), "",
    IFERROR(
        INDEX('Budget Planning'!$E:$DY, row_id,
            MATCH(TRUE, INDEX('Budget Planning'!$E$5:$DY$5 = Selected_year, 0), 0)
            + IF(selected_period = "Total Year", 12, selected_period - 1)
        ),
        ""
    )
)</f>
        <v/>
      </c>
      <c r="M60" s="1" t="str" cm="1">
        <f t="array" ref="M60">IF(is_cat,IF(header_row_id=income_header_row,MATCH(income_min_row,$C:$C,0),IF(header_row_id=Expenses_header_row,MATCH(expenses_min_row,$C:$C,0),IF(header_row_id=Savings_header_row,MATCH(savings_min_row,$C:$C,0),""))),"")</f>
        <v/>
      </c>
      <c r="N60" s="2" t="str" cm="1">
        <f t="array" ref="N60">IF(is_cat,IF(header_row_id=income_header_row,MATCH(income_max,$C:$C,0),IF(header_row_id=Expenses_header_row,MATCH(expenses_max_row,$C:$C,0),IF(header_row_id=Savings_header_row,MATCH(savings_max_row,$C:$C,0),""))),"")</f>
        <v/>
      </c>
      <c r="O60" s="1" t="str">
        <f t="shared" si="3"/>
        <v/>
      </c>
      <c r="P60" t="str">
        <f t="shared" ca="1" si="4"/>
        <v/>
      </c>
      <c r="Q60" t="str">
        <f t="shared" si="5"/>
        <v/>
      </c>
      <c r="R60" s="2" t="str">
        <f t="shared" ca="1" si="6"/>
        <v/>
      </c>
      <c r="S60" s="1" t="str">
        <f t="shared" si="7"/>
        <v/>
      </c>
      <c r="T60" t="str">
        <f t="shared" si="8"/>
        <v/>
      </c>
      <c r="U60" t="str">
        <f t="shared" ca="1" si="9"/>
        <v/>
      </c>
      <c r="V60" t="str">
        <f t="shared" si="10"/>
        <v/>
      </c>
      <c r="W60" s="2" t="str">
        <f t="shared" ca="1" si="11"/>
        <v/>
      </c>
      <c r="X60" s="59">
        <f t="shared" si="12"/>
        <v>-1</v>
      </c>
      <c r="Y60" s="66" t="str">
        <f t="shared" si="13"/>
        <v/>
      </c>
      <c r="Z60" s="36" t="str">
        <f t="shared" si="14"/>
        <v/>
      </c>
      <c r="AA60" s="36" t="str">
        <f t="shared" si="15"/>
        <v/>
      </c>
      <c r="AB60" s="67" t="str">
        <f t="shared" si="19"/>
        <v/>
      </c>
      <c r="AC60" s="36" t="str">
        <f t="shared" si="17"/>
        <v/>
      </c>
      <c r="AD60" s="36" t="str">
        <f t="shared" si="18"/>
        <v/>
      </c>
    </row>
    <row r="61" spans="3:30" x14ac:dyDescent="0.3">
      <c r="C61" s="52" cm="1">
        <f t="array" ref="C61">IF(C60=-1, -1, IF(C60&lt;income_max, C60+1, IF(C60=income_max, income_total, IF(C60=income_total, "/1", IF(C60="/1", Expenses_header_row, IF(C60&lt;expenses_max_row, C60+1, IF(C60=expenses_max_row, expenses_total_row, IF(C60=expenses_total_row, "/2", IF(C60="/2", Savings_header_row, IF(C60&lt;savings_max_row, C60+1, IF(C60=savings_max_row, savings_total, -1)))))))))))</f>
        <v>-1</v>
      </c>
      <c r="D61" s="53">
        <f t="shared" si="0"/>
        <v>-1</v>
      </c>
      <c r="E61" s="52" cm="1">
        <f t="array" ref="E61">1*OR(row_id=income_header_row,row_id=Expenses_header_row,row_id=Savings_header_row)</f>
        <v>0</v>
      </c>
      <c r="F61" s="35">
        <f t="shared" si="1"/>
        <v>0</v>
      </c>
      <c r="G61" s="35" cm="1">
        <f t="array" ref="G61">1*OR(row_id=income_total,row_id=expenses_total_row,row_id=savings_total)</f>
        <v>0</v>
      </c>
      <c r="H61" s="53">
        <f t="shared" si="2"/>
        <v>1</v>
      </c>
      <c r="I61" s="52" t="str" cm="1">
        <f t="array" ref="I61">IFERROR(INDEX('Budget Planning'!$C:$C,header_row_id)," " )</f>
        <v xml:space="preserve"> </v>
      </c>
      <c r="J61" s="54" t="str" cm="1">
        <f t="array" ref="J61">IFERROR(INDEX('Budget Planning'!$C:$C,row_id)," ")</f>
        <v xml:space="preserve"> </v>
      </c>
      <c r="K61" s="55" t="str" cm="1">
        <f t="array" ref="K61">IF(OR(is_header, is_empty), "",
    IF(is_total,
        IF(selected_period="Total Year",
            SUM(Tracking[Amount] * (Tracking[Type]=type) * (YEAR(Tracking[Effective Date])=Selected_year)),
            SUM(Tracking[Amount] * (Tracking[Type]=type) * (YEAR(Tracking[Effective Date])=Selected_year) * (MONTH(Tracking[Effective Date])=selected_period))
        ),
        IF(selected_period="Total Year",
            SUM(Tracking[Amount] * (Tracking[Type]=type) * (Tracking[Category]=item) * (YEAR(Tracking[Effective Date])=Selected_year)),
            SUM(Tracking[Amount] * (Tracking[Type]=type) * (Tracking[Category]=item) * (YEAR(Tracking[Effective Date])=Selected_year) * (MONTH(Tracking[Effective Date])=selected_period))
        )
    )
)</f>
        <v/>
      </c>
      <c r="L61" s="35" t="str" cm="1">
        <f t="array" ref="L61">IF(OR(is_header, is_empty), "",
    IFERROR(
        INDEX('Budget Planning'!$E:$DY, row_id,
            MATCH(TRUE, INDEX('Budget Planning'!$E$5:$DY$5 = Selected_year, 0), 0)
            + IF(selected_period = "Total Year", 12, selected_period - 1)
        ),
        ""
    )
)</f>
        <v/>
      </c>
      <c r="M61" s="1" t="str" cm="1">
        <f t="array" ref="M61">IF(is_cat,IF(header_row_id=income_header_row,MATCH(income_min_row,$C:$C,0),IF(header_row_id=Expenses_header_row,MATCH(expenses_min_row,$C:$C,0),IF(header_row_id=Savings_header_row,MATCH(savings_min_row,$C:$C,0),""))),"")</f>
        <v/>
      </c>
      <c r="N61" s="2" t="str" cm="1">
        <f t="array" ref="N61">IF(is_cat,IF(header_row_id=income_header_row,MATCH(income_max,$C:$C,0),IF(header_row_id=Expenses_header_row,MATCH(expenses_max_row,$C:$C,0),IF(header_row_id=Savings_header_row,MATCH(savings_max_row,$C:$C,0),""))),"")</f>
        <v/>
      </c>
      <c r="O61" s="1" t="str">
        <f t="shared" si="3"/>
        <v/>
      </c>
      <c r="P61" t="str">
        <f t="shared" ca="1" si="4"/>
        <v/>
      </c>
      <c r="Q61" t="str">
        <f t="shared" si="5"/>
        <v/>
      </c>
      <c r="R61" s="2" t="str">
        <f t="shared" ca="1" si="6"/>
        <v/>
      </c>
      <c r="S61" s="1" t="str">
        <f t="shared" si="7"/>
        <v/>
      </c>
      <c r="T61" t="str">
        <f t="shared" si="8"/>
        <v/>
      </c>
      <c r="U61" t="str">
        <f t="shared" ca="1" si="9"/>
        <v/>
      </c>
      <c r="V61" t="str">
        <f t="shared" si="10"/>
        <v/>
      </c>
      <c r="W61" s="2" t="str">
        <f t="shared" ca="1" si="11"/>
        <v/>
      </c>
      <c r="X61" s="59">
        <f t="shared" si="12"/>
        <v>-1</v>
      </c>
      <c r="Y61" s="66" t="str">
        <f t="shared" si="13"/>
        <v/>
      </c>
      <c r="Z61" s="36" t="str">
        <f t="shared" si="14"/>
        <v/>
      </c>
      <c r="AA61" s="36" t="str">
        <f t="shared" si="15"/>
        <v/>
      </c>
      <c r="AB61" s="67" t="str">
        <f t="shared" si="19"/>
        <v/>
      </c>
      <c r="AC61" s="36" t="str">
        <f t="shared" si="17"/>
        <v/>
      </c>
      <c r="AD61" s="36" t="str">
        <f t="shared" si="18"/>
        <v/>
      </c>
    </row>
    <row r="62" spans="3:30" x14ac:dyDescent="0.3">
      <c r="C62" s="52" cm="1">
        <f t="array" ref="C62">IF(C61=-1, -1, IF(C61&lt;income_max, C61+1, IF(C61=income_max, income_total, IF(C61=income_total, "/1", IF(C61="/1", Expenses_header_row, IF(C61&lt;expenses_max_row, C61+1, IF(C61=expenses_max_row, expenses_total_row, IF(C61=expenses_total_row, "/2", IF(C61="/2", Savings_header_row, IF(C61&lt;savings_max_row, C61+1, IF(C61=savings_max_row, savings_total, -1)))))))))))</f>
        <v>-1</v>
      </c>
      <c r="D62" s="53">
        <f t="shared" si="0"/>
        <v>-1</v>
      </c>
      <c r="E62" s="52" cm="1">
        <f t="array" ref="E62">1*OR(row_id=income_header_row,row_id=Expenses_header_row,row_id=Savings_header_row)</f>
        <v>0</v>
      </c>
      <c r="F62" s="35">
        <f t="shared" si="1"/>
        <v>0</v>
      </c>
      <c r="G62" s="35" cm="1">
        <f t="array" ref="G62">1*OR(row_id=income_total,row_id=expenses_total_row,row_id=savings_total)</f>
        <v>0</v>
      </c>
      <c r="H62" s="53">
        <f t="shared" si="2"/>
        <v>1</v>
      </c>
      <c r="I62" s="52" t="str" cm="1">
        <f t="array" ref="I62">IFERROR(INDEX('Budget Planning'!$C:$C,header_row_id)," " )</f>
        <v xml:space="preserve"> </v>
      </c>
      <c r="J62" s="54" t="str" cm="1">
        <f t="array" ref="J62">IFERROR(INDEX('Budget Planning'!$C:$C,row_id)," ")</f>
        <v xml:space="preserve"> </v>
      </c>
      <c r="K62" s="55" t="str" cm="1">
        <f t="array" ref="K62">IF(OR(is_header, is_empty), "",
    IF(is_total,
        IF(selected_period="Total Year",
            SUM(Tracking[Amount] * (Tracking[Type]=type) * (YEAR(Tracking[Effective Date])=Selected_year)),
            SUM(Tracking[Amount] * (Tracking[Type]=type) * (YEAR(Tracking[Effective Date])=Selected_year) * (MONTH(Tracking[Effective Date])=selected_period))
        ),
        IF(selected_period="Total Year",
            SUM(Tracking[Amount] * (Tracking[Type]=type) * (Tracking[Category]=item) * (YEAR(Tracking[Effective Date])=Selected_year)),
            SUM(Tracking[Amount] * (Tracking[Type]=type) * (Tracking[Category]=item) * (YEAR(Tracking[Effective Date])=Selected_year) * (MONTH(Tracking[Effective Date])=selected_period))
        )
    )
)</f>
        <v/>
      </c>
      <c r="L62" s="35" t="str" cm="1">
        <f t="array" ref="L62">IF(OR(is_header, is_empty), "",
    IFERROR(
        INDEX('Budget Planning'!$E:$DY, row_id,
            MATCH(TRUE, INDEX('Budget Planning'!$E$5:$DY$5 = Selected_year, 0), 0)
            + IF(selected_period = "Total Year", 12, selected_period - 1)
        ),
        ""
    )
)</f>
        <v/>
      </c>
      <c r="M62" s="1" t="str" cm="1">
        <f t="array" ref="M62">IF(is_cat,IF(header_row_id=income_header_row,MATCH(income_min_row,$C:$C,0),IF(header_row_id=Expenses_header_row,MATCH(expenses_min_row,$C:$C,0),IF(header_row_id=Savings_header_row,MATCH(savings_min_row,$C:$C,0),""))),"")</f>
        <v/>
      </c>
      <c r="N62" s="2" t="str" cm="1">
        <f t="array" ref="N62">IF(is_cat,IF(header_row_id=income_header_row,MATCH(income_max,$C:$C,0),IF(header_row_id=Expenses_header_row,MATCH(expenses_max_row,$C:$C,0),IF(header_row_id=Savings_header_row,MATCH(savings_max_row,$C:$C,0),""))),"")</f>
        <v/>
      </c>
      <c r="O62" s="1" t="str">
        <f t="shared" si="3"/>
        <v/>
      </c>
      <c r="P62" t="str">
        <f t="shared" ca="1" si="4"/>
        <v/>
      </c>
      <c r="Q62" t="str">
        <f t="shared" si="5"/>
        <v/>
      </c>
      <c r="R62" s="2" t="str">
        <f t="shared" ca="1" si="6"/>
        <v/>
      </c>
      <c r="S62" s="1" t="str">
        <f t="shared" si="7"/>
        <v/>
      </c>
      <c r="T62" t="str">
        <f t="shared" si="8"/>
        <v/>
      </c>
      <c r="U62" t="str">
        <f t="shared" ca="1" si="9"/>
        <v/>
      </c>
      <c r="V62" t="str">
        <f t="shared" si="10"/>
        <v/>
      </c>
      <c r="W62" s="2" t="str">
        <f t="shared" ca="1" si="11"/>
        <v/>
      </c>
      <c r="X62" s="59">
        <f t="shared" si="12"/>
        <v>-1</v>
      </c>
      <c r="Y62" s="66" t="str">
        <f t="shared" si="13"/>
        <v/>
      </c>
      <c r="Z62" s="36" t="str">
        <f t="shared" si="14"/>
        <v/>
      </c>
      <c r="AA62" s="36" t="str">
        <f t="shared" si="15"/>
        <v/>
      </c>
      <c r="AB62" s="67" t="str">
        <f t="shared" si="19"/>
        <v/>
      </c>
      <c r="AC62" s="36" t="str">
        <f t="shared" si="17"/>
        <v/>
      </c>
      <c r="AD62" s="36" t="str">
        <f t="shared" si="18"/>
        <v/>
      </c>
    </row>
    <row r="63" spans="3:30" x14ac:dyDescent="0.3">
      <c r="C63" s="52" cm="1">
        <f t="array" ref="C63">IF(C62=-1, -1, IF(C62&lt;income_max, C62+1, IF(C62=income_max, income_total, IF(C62=income_total, "/1", IF(C62="/1", Expenses_header_row, IF(C62&lt;expenses_max_row, C62+1, IF(C62=expenses_max_row, expenses_total_row, IF(C62=expenses_total_row, "/2", IF(C62="/2", Savings_header_row, IF(C62&lt;savings_max_row, C62+1, IF(C62=savings_max_row, savings_total, -1)))))))))))</f>
        <v>-1</v>
      </c>
      <c r="D63" s="53">
        <f t="shared" si="0"/>
        <v>-1</v>
      </c>
      <c r="E63" s="52" cm="1">
        <f t="array" ref="E63">1*OR(row_id=income_header_row,row_id=Expenses_header_row,row_id=Savings_header_row)</f>
        <v>0</v>
      </c>
      <c r="F63" s="35">
        <f t="shared" si="1"/>
        <v>0</v>
      </c>
      <c r="G63" s="35" cm="1">
        <f t="array" ref="G63">1*OR(row_id=income_total,row_id=expenses_total_row,row_id=savings_total)</f>
        <v>0</v>
      </c>
      <c r="H63" s="53">
        <f t="shared" si="2"/>
        <v>1</v>
      </c>
      <c r="I63" s="52" t="str" cm="1">
        <f t="array" ref="I63">IFERROR(INDEX('Budget Planning'!$C:$C,header_row_id)," " )</f>
        <v xml:space="preserve"> </v>
      </c>
      <c r="J63" s="54" t="str" cm="1">
        <f t="array" ref="J63">IFERROR(INDEX('Budget Planning'!$C:$C,row_id)," ")</f>
        <v xml:space="preserve"> </v>
      </c>
      <c r="K63" s="55" t="str" cm="1">
        <f t="array" ref="K63">IF(OR(is_header, is_empty), "",
    IF(is_total,
        IF(selected_period="Total Year",
            SUM(Tracking[Amount] * (Tracking[Type]=type) * (YEAR(Tracking[Effective Date])=Selected_year)),
            SUM(Tracking[Amount] * (Tracking[Type]=type) * (YEAR(Tracking[Effective Date])=Selected_year) * (MONTH(Tracking[Effective Date])=selected_period))
        ),
        IF(selected_period="Total Year",
            SUM(Tracking[Amount] * (Tracking[Type]=type) * (Tracking[Category]=item) * (YEAR(Tracking[Effective Date])=Selected_year)),
            SUM(Tracking[Amount] * (Tracking[Type]=type) * (Tracking[Category]=item) * (YEAR(Tracking[Effective Date])=Selected_year) * (MONTH(Tracking[Effective Date])=selected_period))
        )
    )
)</f>
        <v/>
      </c>
      <c r="L63" s="35" t="str" cm="1">
        <f t="array" ref="L63">IF(OR(is_header, is_empty), "",
    IFERROR(
        INDEX('Budget Planning'!$E:$DY, row_id,
            MATCH(TRUE, INDEX('Budget Planning'!$E$5:$DY$5 = Selected_year, 0), 0)
            + IF(selected_period = "Total Year", 12, selected_period - 1)
        ),
        ""
    )
)</f>
        <v/>
      </c>
      <c r="M63" s="1" t="str" cm="1">
        <f t="array" ref="M63">IF(is_cat,IF(header_row_id=income_header_row,MATCH(income_min_row,$C:$C,0),IF(header_row_id=Expenses_header_row,MATCH(expenses_min_row,$C:$C,0),IF(header_row_id=Savings_header_row,MATCH(savings_min_row,$C:$C,0),""))),"")</f>
        <v/>
      </c>
      <c r="N63" s="2" t="str" cm="1">
        <f t="array" ref="N63">IF(is_cat,IF(header_row_id=income_header_row,MATCH(income_max,$C:$C,0),IF(header_row_id=Expenses_header_row,MATCH(expenses_max_row,$C:$C,0),IF(header_row_id=Savings_header_row,MATCH(savings_max_row,$C:$C,0),""))),"")</f>
        <v/>
      </c>
      <c r="O63" s="1" t="str">
        <f t="shared" si="3"/>
        <v/>
      </c>
      <c r="P63" t="str">
        <f t="shared" ca="1" si="4"/>
        <v/>
      </c>
      <c r="Q63" t="str">
        <f t="shared" si="5"/>
        <v/>
      </c>
      <c r="R63" s="2" t="str">
        <f t="shared" ca="1" si="6"/>
        <v/>
      </c>
      <c r="S63" s="1" t="str">
        <f t="shared" si="7"/>
        <v/>
      </c>
      <c r="T63" t="str">
        <f t="shared" si="8"/>
        <v/>
      </c>
      <c r="U63" t="str">
        <f t="shared" ca="1" si="9"/>
        <v/>
      </c>
      <c r="V63" t="str">
        <f t="shared" si="10"/>
        <v/>
      </c>
      <c r="W63" s="2" t="str">
        <f t="shared" ca="1" si="11"/>
        <v/>
      </c>
      <c r="X63" s="59">
        <f t="shared" si="12"/>
        <v>-1</v>
      </c>
      <c r="Y63" s="66" t="str">
        <f t="shared" si="13"/>
        <v/>
      </c>
      <c r="Z63" s="36" t="str">
        <f t="shared" si="14"/>
        <v/>
      </c>
      <c r="AA63" s="36" t="str">
        <f t="shared" si="15"/>
        <v/>
      </c>
      <c r="AB63" s="67" t="str">
        <f t="shared" si="19"/>
        <v/>
      </c>
      <c r="AC63" s="36" t="str">
        <f t="shared" si="17"/>
        <v/>
      </c>
      <c r="AD63" s="36" t="str">
        <f t="shared" si="18"/>
        <v/>
      </c>
    </row>
    <row r="64" spans="3:30" x14ac:dyDescent="0.3">
      <c r="C64" s="52" cm="1">
        <f t="array" ref="C64">IF(C63=-1, -1, IF(C63&lt;income_max, C63+1, IF(C63=income_max, income_total, IF(C63=income_total, "/1", IF(C63="/1", Expenses_header_row, IF(C63&lt;expenses_max_row, C63+1, IF(C63=expenses_max_row, expenses_total_row, IF(C63=expenses_total_row, "/2", IF(C63="/2", Savings_header_row, IF(C63&lt;savings_max_row, C63+1, IF(C63=savings_max_row, savings_total, -1)))))))))))</f>
        <v>-1</v>
      </c>
      <c r="D64" s="53">
        <f t="shared" si="0"/>
        <v>-1</v>
      </c>
      <c r="E64" s="52" cm="1">
        <f t="array" ref="E64">1*OR(row_id=income_header_row,row_id=Expenses_header_row,row_id=Savings_header_row)</f>
        <v>0</v>
      </c>
      <c r="F64" s="35">
        <f t="shared" si="1"/>
        <v>0</v>
      </c>
      <c r="G64" s="35" cm="1">
        <f t="array" ref="G64">1*OR(row_id=income_total,row_id=expenses_total_row,row_id=savings_total)</f>
        <v>0</v>
      </c>
      <c r="H64" s="53">
        <f t="shared" si="2"/>
        <v>1</v>
      </c>
      <c r="I64" s="52" t="str" cm="1">
        <f t="array" ref="I64">IFERROR(INDEX('Budget Planning'!$C:$C,header_row_id)," " )</f>
        <v xml:space="preserve"> </v>
      </c>
      <c r="J64" s="54" t="str" cm="1">
        <f t="array" ref="J64">IFERROR(INDEX('Budget Planning'!$C:$C,row_id)," ")</f>
        <v xml:space="preserve"> </v>
      </c>
      <c r="K64" s="55" t="str" cm="1">
        <f t="array" ref="K64">IF(OR(is_header, is_empty), "",
    IF(is_total,
        IF(selected_period="Total Year",
            SUM(Tracking[Amount] * (Tracking[Type]=type) * (YEAR(Tracking[Effective Date])=Selected_year)),
            SUM(Tracking[Amount] * (Tracking[Type]=type) * (YEAR(Tracking[Effective Date])=Selected_year) * (MONTH(Tracking[Effective Date])=selected_period))
        ),
        IF(selected_period="Total Year",
            SUM(Tracking[Amount] * (Tracking[Type]=type) * (Tracking[Category]=item) * (YEAR(Tracking[Effective Date])=Selected_year)),
            SUM(Tracking[Amount] * (Tracking[Type]=type) * (Tracking[Category]=item) * (YEAR(Tracking[Effective Date])=Selected_year) * (MONTH(Tracking[Effective Date])=selected_period))
        )
    )
)</f>
        <v/>
      </c>
      <c r="L64" s="35" t="str" cm="1">
        <f t="array" ref="L64">IF(OR(is_header, is_empty), "",
    IFERROR(
        INDEX('Budget Planning'!$E:$DY, row_id,
            MATCH(TRUE, INDEX('Budget Planning'!$E$5:$DY$5 = Selected_year, 0), 0)
            + IF(selected_period = "Total Year", 12, selected_period - 1)
        ),
        ""
    )
)</f>
        <v/>
      </c>
      <c r="M64" s="1" t="str" cm="1">
        <f t="array" ref="M64">IF(is_cat,IF(header_row_id=income_header_row,MATCH(income_min_row,$C:$C,0),IF(header_row_id=Expenses_header_row,MATCH(expenses_min_row,$C:$C,0),IF(header_row_id=Savings_header_row,MATCH(savings_min_row,$C:$C,0),""))),"")</f>
        <v/>
      </c>
      <c r="N64" s="2" t="str" cm="1">
        <f t="array" ref="N64">IF(is_cat,IF(header_row_id=income_header_row,MATCH(income_max,$C:$C,0),IF(header_row_id=Expenses_header_row,MATCH(expenses_max_row,$C:$C,0),IF(header_row_id=Savings_header_row,MATCH(savings_max_row,$C:$C,0),""))),"")</f>
        <v/>
      </c>
      <c r="O64" s="1" t="str">
        <f t="shared" si="3"/>
        <v/>
      </c>
      <c r="P64" t="str">
        <f t="shared" ca="1" si="4"/>
        <v/>
      </c>
      <c r="Q64" t="str">
        <f t="shared" si="5"/>
        <v/>
      </c>
      <c r="R64" s="2" t="str">
        <f t="shared" ca="1" si="6"/>
        <v/>
      </c>
      <c r="S64" s="1" t="str">
        <f t="shared" si="7"/>
        <v/>
      </c>
      <c r="T64" t="str">
        <f t="shared" si="8"/>
        <v/>
      </c>
      <c r="U64" t="str">
        <f t="shared" ca="1" si="9"/>
        <v/>
      </c>
      <c r="V64" t="str">
        <f t="shared" si="10"/>
        <v/>
      </c>
      <c r="W64" s="2" t="str">
        <f t="shared" ca="1" si="11"/>
        <v/>
      </c>
      <c r="X64" s="59">
        <f t="shared" si="12"/>
        <v>-1</v>
      </c>
      <c r="Y64" s="66" t="str">
        <f t="shared" si="13"/>
        <v/>
      </c>
      <c r="Z64" s="36" t="str">
        <f t="shared" si="14"/>
        <v/>
      </c>
      <c r="AA64" s="36" t="str">
        <f t="shared" si="15"/>
        <v/>
      </c>
      <c r="AB64" s="67" t="str">
        <f t="shared" si="19"/>
        <v/>
      </c>
      <c r="AC64" s="36" t="str">
        <f t="shared" si="17"/>
        <v/>
      </c>
      <c r="AD64" s="36" t="str">
        <f t="shared" si="18"/>
        <v/>
      </c>
    </row>
    <row r="65" spans="3:30" x14ac:dyDescent="0.3">
      <c r="C65" s="52" cm="1">
        <f t="array" ref="C65">IF(C64=-1, -1, IF(C64&lt;income_max, C64+1, IF(C64=income_max, income_total, IF(C64=income_total, "/1", IF(C64="/1", Expenses_header_row, IF(C64&lt;expenses_max_row, C64+1, IF(C64=expenses_max_row, expenses_total_row, IF(C64=expenses_total_row, "/2", IF(C64="/2", Savings_header_row, IF(C64&lt;savings_max_row, C64+1, IF(C64=savings_max_row, savings_total, -1)))))))))))</f>
        <v>-1</v>
      </c>
      <c r="D65" s="53">
        <f t="shared" si="0"/>
        <v>-1</v>
      </c>
      <c r="E65" s="52" cm="1">
        <f t="array" ref="E65">1*OR(row_id=income_header_row,row_id=Expenses_header_row,row_id=Savings_header_row)</f>
        <v>0</v>
      </c>
      <c r="F65" s="35">
        <f t="shared" si="1"/>
        <v>0</v>
      </c>
      <c r="G65" s="35" cm="1">
        <f t="array" ref="G65">1*OR(row_id=income_total,row_id=expenses_total_row,row_id=savings_total)</f>
        <v>0</v>
      </c>
      <c r="H65" s="53">
        <f t="shared" si="2"/>
        <v>1</v>
      </c>
      <c r="I65" s="52" t="str" cm="1">
        <f t="array" ref="I65">IFERROR(INDEX('Budget Planning'!$C:$C,header_row_id)," " )</f>
        <v xml:space="preserve"> </v>
      </c>
      <c r="J65" s="54" t="str" cm="1">
        <f t="array" ref="J65">IFERROR(INDEX('Budget Planning'!$C:$C,row_id)," ")</f>
        <v xml:space="preserve"> </v>
      </c>
      <c r="K65" s="55" t="str" cm="1">
        <f t="array" ref="K65">IF(OR(is_header, is_empty), "",
    IF(is_total,
        IF(selected_period="Total Year",
            SUM(Tracking[Amount] * (Tracking[Type]=type) * (YEAR(Tracking[Effective Date])=Selected_year)),
            SUM(Tracking[Amount] * (Tracking[Type]=type) * (YEAR(Tracking[Effective Date])=Selected_year) * (MONTH(Tracking[Effective Date])=selected_period))
        ),
        IF(selected_period="Total Year",
            SUM(Tracking[Amount] * (Tracking[Type]=type) * (Tracking[Category]=item) * (YEAR(Tracking[Effective Date])=Selected_year)),
            SUM(Tracking[Amount] * (Tracking[Type]=type) * (Tracking[Category]=item) * (YEAR(Tracking[Effective Date])=Selected_year) * (MONTH(Tracking[Effective Date])=selected_period))
        )
    )
)</f>
        <v/>
      </c>
      <c r="L65" s="35" t="str" cm="1">
        <f t="array" ref="L65">IF(OR(is_header, is_empty), "",
    IFERROR(
        INDEX('Budget Planning'!$E:$DY, row_id,
            MATCH(TRUE, INDEX('Budget Planning'!$E$5:$DY$5 = Selected_year, 0), 0)
            + IF(selected_period = "Total Year", 12, selected_period - 1)
        ),
        ""
    )
)</f>
        <v/>
      </c>
      <c r="M65" s="1" t="str" cm="1">
        <f t="array" ref="M65">IF(is_cat,IF(header_row_id=income_header_row,MATCH(income_min_row,$C:$C,0),IF(header_row_id=Expenses_header_row,MATCH(expenses_min_row,$C:$C,0),IF(header_row_id=Savings_header_row,MATCH(savings_min_row,$C:$C,0),""))),"")</f>
        <v/>
      </c>
      <c r="N65" s="2" t="str" cm="1">
        <f t="array" ref="N65">IF(is_cat,IF(header_row_id=income_header_row,MATCH(income_max,$C:$C,0),IF(header_row_id=Expenses_header_row,MATCH(expenses_max_row,$C:$C,0),IF(header_row_id=Savings_header_row,MATCH(savings_max_row,$C:$C,0),""))),"")</f>
        <v/>
      </c>
      <c r="O65" s="1" t="str">
        <f t="shared" si="3"/>
        <v/>
      </c>
      <c r="P65" t="str">
        <f t="shared" ca="1" si="4"/>
        <v/>
      </c>
      <c r="Q65" t="str">
        <f t="shared" si="5"/>
        <v/>
      </c>
      <c r="R65" s="2" t="str">
        <f t="shared" ca="1" si="6"/>
        <v/>
      </c>
      <c r="S65" s="1" t="str">
        <f t="shared" si="7"/>
        <v/>
      </c>
      <c r="T65" t="str">
        <f t="shared" si="8"/>
        <v/>
      </c>
      <c r="U65" t="str">
        <f t="shared" ca="1" si="9"/>
        <v/>
      </c>
      <c r="V65" t="str">
        <f t="shared" si="10"/>
        <v/>
      </c>
      <c r="W65" s="2" t="str">
        <f t="shared" ca="1" si="11"/>
        <v/>
      </c>
      <c r="X65" s="59">
        <f t="shared" si="12"/>
        <v>-1</v>
      </c>
      <c r="Y65" s="66" t="str">
        <f t="shared" si="13"/>
        <v/>
      </c>
      <c r="Z65" s="36" t="str">
        <f t="shared" si="14"/>
        <v/>
      </c>
      <c r="AA65" s="36" t="str">
        <f t="shared" si="15"/>
        <v/>
      </c>
      <c r="AB65" s="67" t="str">
        <f t="shared" si="19"/>
        <v/>
      </c>
      <c r="AC65" s="36" t="str">
        <f t="shared" si="17"/>
        <v/>
      </c>
      <c r="AD65" s="36" t="str">
        <f t="shared" si="18"/>
        <v/>
      </c>
    </row>
    <row r="66" spans="3:30" x14ac:dyDescent="0.3">
      <c r="C66" s="52" cm="1">
        <f t="array" ref="C66">IF(C65=-1, -1, IF(C65&lt;income_max, C65+1, IF(C65=income_max, income_total, IF(C65=income_total, "/1", IF(C65="/1", Expenses_header_row, IF(C65&lt;expenses_max_row, C65+1, IF(C65=expenses_max_row, expenses_total_row, IF(C65=expenses_total_row, "/2", IF(C65="/2", Savings_header_row, IF(C65&lt;savings_max_row, C65+1, IF(C65=savings_max_row, savings_total, -1)))))))))))</f>
        <v>-1</v>
      </c>
      <c r="D66" s="53">
        <f t="shared" si="0"/>
        <v>-1</v>
      </c>
      <c r="E66" s="52" cm="1">
        <f t="array" ref="E66">1*OR(row_id=income_header_row,row_id=Expenses_header_row,row_id=Savings_header_row)</f>
        <v>0</v>
      </c>
      <c r="F66" s="35">
        <f t="shared" si="1"/>
        <v>0</v>
      </c>
      <c r="G66" s="35" cm="1">
        <f t="array" ref="G66">1*OR(row_id=income_total,row_id=expenses_total_row,row_id=savings_total)</f>
        <v>0</v>
      </c>
      <c r="H66" s="53">
        <f t="shared" si="2"/>
        <v>1</v>
      </c>
      <c r="I66" s="52" t="str" cm="1">
        <f t="array" ref="I66">IFERROR(INDEX('Budget Planning'!$C:$C,header_row_id)," " )</f>
        <v xml:space="preserve"> </v>
      </c>
      <c r="J66" s="54" t="str" cm="1">
        <f t="array" ref="J66">IFERROR(INDEX('Budget Planning'!$C:$C,row_id)," ")</f>
        <v xml:space="preserve"> </v>
      </c>
      <c r="K66" s="55" t="str" cm="1">
        <f t="array" ref="K66">IF(OR(is_header, is_empty), "",
    IF(is_total,
        IF(selected_period="Total Year",
            SUM(Tracking[Amount] * (Tracking[Type]=type) * (YEAR(Tracking[Effective Date])=Selected_year)),
            SUM(Tracking[Amount] * (Tracking[Type]=type) * (YEAR(Tracking[Effective Date])=Selected_year) * (MONTH(Tracking[Effective Date])=selected_period))
        ),
        IF(selected_period="Total Year",
            SUM(Tracking[Amount] * (Tracking[Type]=type) * (Tracking[Category]=item) * (YEAR(Tracking[Effective Date])=Selected_year)),
            SUM(Tracking[Amount] * (Tracking[Type]=type) * (Tracking[Category]=item) * (YEAR(Tracking[Effective Date])=Selected_year) * (MONTH(Tracking[Effective Date])=selected_period))
        )
    )
)</f>
        <v/>
      </c>
      <c r="L66" s="35" t="str" cm="1">
        <f t="array" ref="L66">IF(OR(is_header, is_empty), "",
    IFERROR(
        INDEX('Budget Planning'!$E:$DY, row_id,
            MATCH(TRUE, INDEX('Budget Planning'!$E$5:$DY$5 = Selected_year, 0), 0)
            + IF(selected_period = "Total Year", 12, selected_period - 1)
        ),
        ""
    )
)</f>
        <v/>
      </c>
      <c r="M66" s="1" t="str" cm="1">
        <f t="array" ref="M66">IF(is_cat,IF(header_row_id=income_header_row,MATCH(income_min_row,$C:$C,0),IF(header_row_id=Expenses_header_row,MATCH(expenses_min_row,$C:$C,0),IF(header_row_id=Savings_header_row,MATCH(savings_min_row,$C:$C,0),""))),"")</f>
        <v/>
      </c>
      <c r="N66" s="2" t="str" cm="1">
        <f t="array" ref="N66">IF(is_cat,IF(header_row_id=income_header_row,MATCH(income_max,$C:$C,0),IF(header_row_id=Expenses_header_row,MATCH(expenses_max_row,$C:$C,0),IF(header_row_id=Savings_header_row,MATCH(savings_max_row,$C:$C,0),""))),"")</f>
        <v/>
      </c>
      <c r="O66" s="1" t="str">
        <f t="shared" si="3"/>
        <v/>
      </c>
      <c r="P66" t="str">
        <f t="shared" ca="1" si="4"/>
        <v/>
      </c>
      <c r="Q66" t="str">
        <f t="shared" si="5"/>
        <v/>
      </c>
      <c r="R66" s="2" t="str">
        <f t="shared" ca="1" si="6"/>
        <v/>
      </c>
      <c r="S66" s="1" t="str">
        <f t="shared" si="7"/>
        <v/>
      </c>
      <c r="T66" t="str">
        <f t="shared" si="8"/>
        <v/>
      </c>
      <c r="U66" t="str">
        <f t="shared" ca="1" si="9"/>
        <v/>
      </c>
      <c r="V66" t="str">
        <f t="shared" si="10"/>
        <v/>
      </c>
      <c r="W66" s="2" t="str">
        <f t="shared" ca="1" si="11"/>
        <v/>
      </c>
      <c r="X66" s="59">
        <f t="shared" si="12"/>
        <v>-1</v>
      </c>
      <c r="Y66" s="66" t="str">
        <f t="shared" si="13"/>
        <v/>
      </c>
      <c r="Z66" s="36" t="str">
        <f t="shared" si="14"/>
        <v/>
      </c>
      <c r="AA66" s="36" t="str">
        <f t="shared" si="15"/>
        <v/>
      </c>
      <c r="AB66" s="67" t="str">
        <f t="shared" si="19"/>
        <v/>
      </c>
      <c r="AC66" s="36" t="str">
        <f t="shared" si="17"/>
        <v/>
      </c>
      <c r="AD66" s="36" t="str">
        <f t="shared" si="18"/>
        <v/>
      </c>
    </row>
    <row r="67" spans="3:30" x14ac:dyDescent="0.3">
      <c r="C67" s="52" cm="1">
        <f t="array" ref="C67">IF(C66=-1, -1, IF(C66&lt;income_max, C66+1, IF(C66=income_max, income_total, IF(C66=income_total, "/1", IF(C66="/1", Expenses_header_row, IF(C66&lt;expenses_max_row, C66+1, IF(C66=expenses_max_row, expenses_total_row, IF(C66=expenses_total_row, "/2", IF(C66="/2", Savings_header_row, IF(C66&lt;savings_max_row, C66+1, IF(C66=savings_max_row, savings_total, -1)))))))))))</f>
        <v>-1</v>
      </c>
      <c r="D67" s="53">
        <f t="shared" si="0"/>
        <v>-1</v>
      </c>
      <c r="E67" s="52" cm="1">
        <f t="array" ref="E67">1*OR(row_id=income_header_row,row_id=Expenses_header_row,row_id=Savings_header_row)</f>
        <v>0</v>
      </c>
      <c r="F67" s="35">
        <f t="shared" si="1"/>
        <v>0</v>
      </c>
      <c r="G67" s="35" cm="1">
        <f t="array" ref="G67">1*OR(row_id=income_total,row_id=expenses_total_row,row_id=savings_total)</f>
        <v>0</v>
      </c>
      <c r="H67" s="53">
        <f t="shared" si="2"/>
        <v>1</v>
      </c>
      <c r="I67" s="52" t="str" cm="1">
        <f t="array" ref="I67">IFERROR(INDEX('Budget Planning'!$C:$C,header_row_id)," " )</f>
        <v xml:space="preserve"> </v>
      </c>
      <c r="J67" s="54" t="str" cm="1">
        <f t="array" ref="J67">IFERROR(INDEX('Budget Planning'!$C:$C,row_id)," ")</f>
        <v xml:space="preserve"> </v>
      </c>
      <c r="K67" s="55" t="str" cm="1">
        <f t="array" ref="K67">IF(OR(is_header, is_empty), "",
    IF(is_total,
        IF(selected_period="Total Year",
            SUM(Tracking[Amount] * (Tracking[Type]=type) * (YEAR(Tracking[Effective Date])=Selected_year)),
            SUM(Tracking[Amount] * (Tracking[Type]=type) * (YEAR(Tracking[Effective Date])=Selected_year) * (MONTH(Tracking[Effective Date])=selected_period))
        ),
        IF(selected_period="Total Year",
            SUM(Tracking[Amount] * (Tracking[Type]=type) * (Tracking[Category]=item) * (YEAR(Tracking[Effective Date])=Selected_year)),
            SUM(Tracking[Amount] * (Tracking[Type]=type) * (Tracking[Category]=item) * (YEAR(Tracking[Effective Date])=Selected_year) * (MONTH(Tracking[Effective Date])=selected_period))
        )
    )
)</f>
        <v/>
      </c>
      <c r="L67" s="35" t="str" cm="1">
        <f t="array" ref="L67">IF(OR(is_header, is_empty), "",
    IFERROR(
        INDEX('Budget Planning'!$E:$DY, row_id,
            MATCH(TRUE, INDEX('Budget Planning'!$E$5:$DY$5 = Selected_year, 0), 0)
            + IF(selected_period = "Total Year", 12, selected_period - 1)
        ),
        ""
    )
)</f>
        <v/>
      </c>
      <c r="M67" s="1" t="str" cm="1">
        <f t="array" ref="M67">IF(is_cat,IF(header_row_id=income_header_row,MATCH(income_min_row,$C:$C,0),IF(header_row_id=Expenses_header_row,MATCH(expenses_min_row,$C:$C,0),IF(header_row_id=Savings_header_row,MATCH(savings_min_row,$C:$C,0),""))),"")</f>
        <v/>
      </c>
      <c r="N67" s="2" t="str" cm="1">
        <f t="array" ref="N67">IF(is_cat,IF(header_row_id=income_header_row,MATCH(income_max,$C:$C,0),IF(header_row_id=Expenses_header_row,MATCH(expenses_max_row,$C:$C,0),IF(header_row_id=Savings_header_row,MATCH(savings_max_row,$C:$C,0),""))),"")</f>
        <v/>
      </c>
      <c r="O67" s="1" t="str">
        <f t="shared" si="3"/>
        <v/>
      </c>
      <c r="P67" t="str">
        <f t="shared" ca="1" si="4"/>
        <v/>
      </c>
      <c r="Q67" t="str">
        <f t="shared" si="5"/>
        <v/>
      </c>
      <c r="R67" s="2" t="str">
        <f t="shared" ca="1" si="6"/>
        <v/>
      </c>
      <c r="S67" s="1" t="str">
        <f t="shared" si="7"/>
        <v/>
      </c>
      <c r="T67" t="str">
        <f t="shared" si="8"/>
        <v/>
      </c>
      <c r="U67" t="str">
        <f t="shared" ca="1" si="9"/>
        <v/>
      </c>
      <c r="V67" t="str">
        <f t="shared" si="10"/>
        <v/>
      </c>
      <c r="W67" s="2" t="str">
        <f t="shared" ca="1" si="11"/>
        <v/>
      </c>
      <c r="X67" s="59">
        <f t="shared" si="12"/>
        <v>-1</v>
      </c>
      <c r="Y67" s="66" t="str">
        <f t="shared" si="13"/>
        <v/>
      </c>
      <c r="Z67" s="36" t="str">
        <f t="shared" si="14"/>
        <v/>
      </c>
      <c r="AA67" s="36" t="str">
        <f t="shared" si="15"/>
        <v/>
      </c>
      <c r="AB67" s="67" t="str">
        <f t="shared" si="19"/>
        <v/>
      </c>
      <c r="AC67" s="36" t="str">
        <f t="shared" si="17"/>
        <v/>
      </c>
      <c r="AD67" s="36" t="str">
        <f t="shared" si="18"/>
        <v/>
      </c>
    </row>
    <row r="68" spans="3:30" x14ac:dyDescent="0.3">
      <c r="C68" s="52" cm="1">
        <f t="array" ref="C68">IF(C67=-1, -1, IF(C67&lt;income_max, C67+1, IF(C67=income_max, income_total, IF(C67=income_total, "/1", IF(C67="/1", Expenses_header_row, IF(C67&lt;expenses_max_row, C67+1, IF(C67=expenses_max_row, expenses_total_row, IF(C67=expenses_total_row, "/2", IF(C67="/2", Savings_header_row, IF(C67&lt;savings_max_row, C67+1, IF(C67=savings_max_row, savings_total, -1)))))))))))</f>
        <v>-1</v>
      </c>
      <c r="D68" s="53">
        <f t="shared" si="0"/>
        <v>-1</v>
      </c>
      <c r="E68" s="52" cm="1">
        <f t="array" ref="E68">1*OR(row_id=income_header_row,row_id=Expenses_header_row,row_id=Savings_header_row)</f>
        <v>0</v>
      </c>
      <c r="F68" s="35">
        <f t="shared" si="1"/>
        <v>0</v>
      </c>
      <c r="G68" s="35" cm="1">
        <f t="array" ref="G68">1*OR(row_id=income_total,row_id=expenses_total_row,row_id=savings_total)</f>
        <v>0</v>
      </c>
      <c r="H68" s="53">
        <f t="shared" si="2"/>
        <v>1</v>
      </c>
      <c r="I68" s="52" t="str" cm="1">
        <f t="array" ref="I68">IFERROR(INDEX('Budget Planning'!$C:$C,header_row_id)," " )</f>
        <v xml:space="preserve"> </v>
      </c>
      <c r="J68" s="54" t="str" cm="1">
        <f t="array" ref="J68">IFERROR(INDEX('Budget Planning'!$C:$C,row_id)," ")</f>
        <v xml:space="preserve"> </v>
      </c>
      <c r="K68" s="55" t="str" cm="1">
        <f t="array" ref="K68">IF(OR(is_header, is_empty), "",
    IF(is_total,
        IF(selected_period="Total Year",
            SUM(Tracking[Amount] * (Tracking[Type]=type) * (YEAR(Tracking[Effective Date])=Selected_year)),
            SUM(Tracking[Amount] * (Tracking[Type]=type) * (YEAR(Tracking[Effective Date])=Selected_year) * (MONTH(Tracking[Effective Date])=selected_period))
        ),
        IF(selected_period="Total Year",
            SUM(Tracking[Amount] * (Tracking[Type]=type) * (Tracking[Category]=item) * (YEAR(Tracking[Effective Date])=Selected_year)),
            SUM(Tracking[Amount] * (Tracking[Type]=type) * (Tracking[Category]=item) * (YEAR(Tracking[Effective Date])=Selected_year) * (MONTH(Tracking[Effective Date])=selected_period))
        )
    )
)</f>
        <v/>
      </c>
      <c r="L68" s="35" t="str" cm="1">
        <f t="array" ref="L68">IF(OR(is_header, is_empty), "",
    IFERROR(
        INDEX('Budget Planning'!$E:$DY, row_id,
            MATCH(TRUE, INDEX('Budget Planning'!$E$5:$DY$5 = Selected_year, 0), 0)
            + IF(selected_period = "Total Year", 12, selected_period - 1)
        ),
        ""
    )
)</f>
        <v/>
      </c>
      <c r="M68" s="1" t="str" cm="1">
        <f t="array" ref="M68">IF(is_cat,IF(header_row_id=income_header_row,MATCH(income_min_row,$C:$C,0),IF(header_row_id=Expenses_header_row,MATCH(expenses_min_row,$C:$C,0),IF(header_row_id=Savings_header_row,MATCH(savings_min_row,$C:$C,0),""))),"")</f>
        <v/>
      </c>
      <c r="N68" s="2" t="str" cm="1">
        <f t="array" ref="N68">IF(is_cat,IF(header_row_id=income_header_row,MATCH(income_max,$C:$C,0),IF(header_row_id=Expenses_header_row,MATCH(expenses_max_row,$C:$C,0),IF(header_row_id=Savings_header_row,MATCH(savings_max_row,$C:$C,0),""))),"")</f>
        <v/>
      </c>
      <c r="O68" s="1" t="str">
        <f t="shared" si="3"/>
        <v/>
      </c>
      <c r="P68" t="str">
        <f t="shared" ca="1" si="4"/>
        <v/>
      </c>
      <c r="Q68" t="str">
        <f t="shared" si="5"/>
        <v/>
      </c>
      <c r="R68" s="2" t="str">
        <f t="shared" ca="1" si="6"/>
        <v/>
      </c>
      <c r="S68" s="1" t="str">
        <f t="shared" si="7"/>
        <v/>
      </c>
      <c r="T68" t="str">
        <f t="shared" si="8"/>
        <v/>
      </c>
      <c r="U68" t="str">
        <f t="shared" ca="1" si="9"/>
        <v/>
      </c>
      <c r="V68" t="str">
        <f t="shared" si="10"/>
        <v/>
      </c>
      <c r="W68" s="2" t="str">
        <f t="shared" ca="1" si="11"/>
        <v/>
      </c>
      <c r="X68" s="59">
        <f t="shared" si="12"/>
        <v>-1</v>
      </c>
      <c r="Y68" s="66" t="str">
        <f t="shared" si="13"/>
        <v/>
      </c>
      <c r="Z68" s="36" t="str">
        <f t="shared" si="14"/>
        <v/>
      </c>
      <c r="AA68" s="36" t="str">
        <f t="shared" si="15"/>
        <v/>
      </c>
      <c r="AB68" s="67" t="str">
        <f t="shared" si="19"/>
        <v/>
      </c>
      <c r="AC68" s="36" t="str">
        <f t="shared" si="17"/>
        <v/>
      </c>
      <c r="AD68" s="36" t="str">
        <f t="shared" si="18"/>
        <v/>
      </c>
    </row>
    <row r="69" spans="3:30" x14ac:dyDescent="0.3">
      <c r="C69" s="52" cm="1">
        <f t="array" ref="C69">IF(C68=-1, -1, IF(C68&lt;income_max, C68+1, IF(C68=income_max, income_total, IF(C68=income_total, "/1", IF(C68="/1", Expenses_header_row, IF(C68&lt;expenses_max_row, C68+1, IF(C68=expenses_max_row, expenses_total_row, IF(C68=expenses_total_row, "/2", IF(C68="/2", Savings_header_row, IF(C68&lt;savings_max_row, C68+1, IF(C68=savings_max_row, savings_total, -1)))))))))))</f>
        <v>-1</v>
      </c>
      <c r="D69" s="53">
        <f t="shared" si="0"/>
        <v>-1</v>
      </c>
      <c r="E69" s="52" cm="1">
        <f t="array" ref="E69">1*OR(row_id=income_header_row,row_id=Expenses_header_row,row_id=Savings_header_row)</f>
        <v>0</v>
      </c>
      <c r="F69" s="35">
        <f t="shared" si="1"/>
        <v>0</v>
      </c>
      <c r="G69" s="35" cm="1">
        <f t="array" ref="G69">1*OR(row_id=income_total,row_id=expenses_total_row,row_id=savings_total)</f>
        <v>0</v>
      </c>
      <c r="H69" s="53">
        <f t="shared" si="2"/>
        <v>1</v>
      </c>
      <c r="I69" s="52" t="str" cm="1">
        <f t="array" ref="I69">IFERROR(INDEX('Budget Planning'!$C:$C,header_row_id)," " )</f>
        <v xml:space="preserve"> </v>
      </c>
      <c r="J69" s="54" t="str" cm="1">
        <f t="array" ref="J69">IFERROR(INDEX('Budget Planning'!$C:$C,row_id)," ")</f>
        <v xml:space="preserve"> </v>
      </c>
      <c r="K69" s="55" t="str" cm="1">
        <f t="array" ref="K69">IF(OR(is_header, is_empty), "",
    IF(is_total,
        IF(selected_period="Total Year",
            SUM(Tracking[Amount] * (Tracking[Type]=type) * (YEAR(Tracking[Effective Date])=Selected_year)),
            SUM(Tracking[Amount] * (Tracking[Type]=type) * (YEAR(Tracking[Effective Date])=Selected_year) * (MONTH(Tracking[Effective Date])=selected_period))
        ),
        IF(selected_period="Total Year",
            SUM(Tracking[Amount] * (Tracking[Type]=type) * (Tracking[Category]=item) * (YEAR(Tracking[Effective Date])=Selected_year)),
            SUM(Tracking[Amount] * (Tracking[Type]=type) * (Tracking[Category]=item) * (YEAR(Tracking[Effective Date])=Selected_year) * (MONTH(Tracking[Effective Date])=selected_period))
        )
    )
)</f>
        <v/>
      </c>
      <c r="L69" s="35" t="str" cm="1">
        <f t="array" ref="L69">IF(OR(is_header, is_empty), "",
    IFERROR(
        INDEX('Budget Planning'!$E:$DY, row_id,
            MATCH(TRUE, INDEX('Budget Planning'!$E$5:$DY$5 = Selected_year, 0), 0)
            + IF(selected_period = "Total Year", 12, selected_period - 1)
        ),
        ""
    )
)</f>
        <v/>
      </c>
      <c r="M69" s="1" t="str" cm="1">
        <f t="array" ref="M69">IF(is_cat,IF(header_row_id=income_header_row,MATCH(income_min_row,$C:$C,0),IF(header_row_id=Expenses_header_row,MATCH(expenses_min_row,$C:$C,0),IF(header_row_id=Savings_header_row,MATCH(savings_min_row,$C:$C,0),""))),"")</f>
        <v/>
      </c>
      <c r="N69" s="2" t="str" cm="1">
        <f t="array" ref="N69">IF(is_cat,IF(header_row_id=income_header_row,MATCH(income_max,$C:$C,0),IF(header_row_id=Expenses_header_row,MATCH(expenses_max_row,$C:$C,0),IF(header_row_id=Savings_header_row,MATCH(savings_max_row,$C:$C,0),""))),"")</f>
        <v/>
      </c>
      <c r="O69" s="1" t="str">
        <f t="shared" si="3"/>
        <v/>
      </c>
      <c r="P69" t="str">
        <f t="shared" ca="1" si="4"/>
        <v/>
      </c>
      <c r="Q69" t="str">
        <f t="shared" si="5"/>
        <v/>
      </c>
      <c r="R69" s="2" t="str">
        <f t="shared" ca="1" si="6"/>
        <v/>
      </c>
      <c r="S69" s="1" t="str">
        <f t="shared" si="7"/>
        <v/>
      </c>
      <c r="T69" t="str">
        <f t="shared" si="8"/>
        <v/>
      </c>
      <c r="U69" t="str">
        <f t="shared" ca="1" si="9"/>
        <v/>
      </c>
      <c r="V69" t="str">
        <f t="shared" si="10"/>
        <v/>
      </c>
      <c r="W69" s="2" t="str">
        <f t="shared" ca="1" si="11"/>
        <v/>
      </c>
      <c r="X69" s="59">
        <f t="shared" si="12"/>
        <v>-1</v>
      </c>
      <c r="Y69" s="66" t="str">
        <f t="shared" si="13"/>
        <v/>
      </c>
      <c r="Z69" s="36" t="str">
        <f t="shared" si="14"/>
        <v/>
      </c>
      <c r="AA69" s="36" t="str">
        <f t="shared" si="15"/>
        <v/>
      </c>
      <c r="AB69" s="67" t="str">
        <f t="shared" si="19"/>
        <v/>
      </c>
      <c r="AC69" s="36" t="str">
        <f t="shared" si="17"/>
        <v/>
      </c>
      <c r="AD69" s="36" t="str">
        <f t="shared" si="18"/>
        <v/>
      </c>
    </row>
    <row r="70" spans="3:30" x14ac:dyDescent="0.3">
      <c r="C70" s="52" cm="1">
        <f t="array" ref="C70">IF(C69=-1, -1, IF(C69&lt;income_max, C69+1, IF(C69=income_max, income_total, IF(C69=income_total, "/1", IF(C69="/1", Expenses_header_row, IF(C69&lt;expenses_max_row, C69+1, IF(C69=expenses_max_row, expenses_total_row, IF(C69=expenses_total_row, "/2", IF(C69="/2", Savings_header_row, IF(C69&lt;savings_max_row, C69+1, IF(C69=savings_max_row, savings_total, -1)))))))))))</f>
        <v>-1</v>
      </c>
      <c r="D70" s="53">
        <f t="shared" si="0"/>
        <v>-1</v>
      </c>
      <c r="E70" s="52" cm="1">
        <f t="array" ref="E70">1*OR(row_id=income_header_row,row_id=Expenses_header_row,row_id=Savings_header_row)</f>
        <v>0</v>
      </c>
      <c r="F70" s="35">
        <f t="shared" si="1"/>
        <v>0</v>
      </c>
      <c r="G70" s="35" cm="1">
        <f t="array" ref="G70">1*OR(row_id=income_total,row_id=expenses_total_row,row_id=savings_total)</f>
        <v>0</v>
      </c>
      <c r="H70" s="53">
        <f t="shared" si="2"/>
        <v>1</v>
      </c>
      <c r="I70" s="52" t="str" cm="1">
        <f t="array" ref="I70">IFERROR(INDEX('Budget Planning'!$C:$C,header_row_id)," " )</f>
        <v xml:space="preserve"> </v>
      </c>
      <c r="J70" s="54" t="str" cm="1">
        <f t="array" ref="J70">IFERROR(INDEX('Budget Planning'!$C:$C,row_id)," ")</f>
        <v xml:space="preserve"> </v>
      </c>
      <c r="K70" s="55" t="str" cm="1">
        <f t="array" ref="K70">IF(OR(is_header, is_empty), "",
    IF(is_total,
        IF(selected_period="Total Year",
            SUM(Tracking[Amount] * (Tracking[Type]=type) * (YEAR(Tracking[Effective Date])=Selected_year)),
            SUM(Tracking[Amount] * (Tracking[Type]=type) * (YEAR(Tracking[Effective Date])=Selected_year) * (MONTH(Tracking[Effective Date])=selected_period))
        ),
        IF(selected_period="Total Year",
            SUM(Tracking[Amount] * (Tracking[Type]=type) * (Tracking[Category]=item) * (YEAR(Tracking[Effective Date])=Selected_year)),
            SUM(Tracking[Amount] * (Tracking[Type]=type) * (Tracking[Category]=item) * (YEAR(Tracking[Effective Date])=Selected_year) * (MONTH(Tracking[Effective Date])=selected_period))
        )
    )
)</f>
        <v/>
      </c>
      <c r="L70" s="35" t="str" cm="1">
        <f t="array" ref="L70">IF(OR(is_header, is_empty), "",
    IFERROR(
        INDEX('Budget Planning'!$E:$DY, row_id,
            MATCH(TRUE, INDEX('Budget Planning'!$E$5:$DY$5 = Selected_year, 0), 0)
            + IF(selected_period = "Total Year", 12, selected_period - 1)
        ),
        ""
    )
)</f>
        <v/>
      </c>
      <c r="M70" s="1" t="str" cm="1">
        <f t="array" ref="M70">IF(is_cat,IF(header_row_id=income_header_row,MATCH(income_min_row,$C:$C,0),IF(header_row_id=Expenses_header_row,MATCH(expenses_min_row,$C:$C,0),IF(header_row_id=Savings_header_row,MATCH(savings_min_row,$C:$C,0),""))),"")</f>
        <v/>
      </c>
      <c r="N70" s="2" t="str" cm="1">
        <f t="array" ref="N70">IF(is_cat,IF(header_row_id=income_header_row,MATCH(income_max,$C:$C,0),IF(header_row_id=Expenses_header_row,MATCH(expenses_max_row,$C:$C,0),IF(header_row_id=Savings_header_row,MATCH(savings_max_row,$C:$C,0),""))),"")</f>
        <v/>
      </c>
      <c r="O70" s="1" t="str">
        <f t="shared" si="3"/>
        <v/>
      </c>
      <c r="P70" t="str">
        <f t="shared" ca="1" si="4"/>
        <v/>
      </c>
      <c r="Q70" t="str">
        <f t="shared" si="5"/>
        <v/>
      </c>
      <c r="R70" s="2" t="str">
        <f t="shared" ca="1" si="6"/>
        <v/>
      </c>
      <c r="S70" s="1" t="str">
        <f t="shared" si="7"/>
        <v/>
      </c>
      <c r="T70" t="str">
        <f t="shared" si="8"/>
        <v/>
      </c>
      <c r="U70" t="str">
        <f t="shared" ca="1" si="9"/>
        <v/>
      </c>
      <c r="V70" t="str">
        <f t="shared" si="10"/>
        <v/>
      </c>
      <c r="W70" s="2" t="str">
        <f t="shared" ca="1" si="11"/>
        <v/>
      </c>
      <c r="X70" s="59">
        <f t="shared" si="12"/>
        <v>-1</v>
      </c>
      <c r="Y70" s="66" t="str">
        <f t="shared" si="13"/>
        <v/>
      </c>
      <c r="Z70" s="36" t="str">
        <f t="shared" si="14"/>
        <v/>
      </c>
      <c r="AA70" s="36" t="str">
        <f t="shared" si="15"/>
        <v/>
      </c>
      <c r="AB70" s="67" t="str">
        <f t="shared" si="19"/>
        <v/>
      </c>
      <c r="AC70" s="36" t="str">
        <f t="shared" si="17"/>
        <v/>
      </c>
      <c r="AD70" s="36" t="str">
        <f t="shared" si="18"/>
        <v/>
      </c>
    </row>
    <row r="71" spans="3:30" x14ac:dyDescent="0.3">
      <c r="C71" s="52" cm="1">
        <f t="array" ref="C71">IF(C70=-1, -1, IF(C70&lt;income_max, C70+1, IF(C70=income_max, income_total, IF(C70=income_total, "/1", IF(C70="/1", Expenses_header_row, IF(C70&lt;expenses_max_row, C70+1, IF(C70=expenses_max_row, expenses_total_row, IF(C70=expenses_total_row, "/2", IF(C70="/2", Savings_header_row, IF(C70&lt;savings_max_row, C70+1, IF(C70=savings_max_row, savings_total, -1)))))))))))</f>
        <v>-1</v>
      </c>
      <c r="D71" s="53">
        <f t="shared" si="0"/>
        <v>-1</v>
      </c>
      <c r="E71" s="52" cm="1">
        <f t="array" ref="E71">1*OR(row_id=income_header_row,row_id=Expenses_header_row,row_id=Savings_header_row)</f>
        <v>0</v>
      </c>
      <c r="F71" s="35">
        <f t="shared" si="1"/>
        <v>0</v>
      </c>
      <c r="G71" s="35" cm="1">
        <f t="array" ref="G71">1*OR(row_id=income_total,row_id=expenses_total_row,row_id=savings_total)</f>
        <v>0</v>
      </c>
      <c r="H71" s="53">
        <f t="shared" si="2"/>
        <v>1</v>
      </c>
      <c r="I71" s="52" t="str" cm="1">
        <f t="array" ref="I71">IFERROR(INDEX('Budget Planning'!$C:$C,header_row_id)," " )</f>
        <v xml:space="preserve"> </v>
      </c>
      <c r="J71" s="54" t="str" cm="1">
        <f t="array" ref="J71">IFERROR(INDEX('Budget Planning'!$C:$C,row_id)," ")</f>
        <v xml:space="preserve"> </v>
      </c>
      <c r="K71" s="55" t="str" cm="1">
        <f t="array" ref="K71">IF(OR(is_header, is_empty), "",
    IF(is_total,
        IF(selected_period="Total Year",
            SUM(Tracking[Amount] * (Tracking[Type]=type) * (YEAR(Tracking[Effective Date])=Selected_year)),
            SUM(Tracking[Amount] * (Tracking[Type]=type) * (YEAR(Tracking[Effective Date])=Selected_year) * (MONTH(Tracking[Effective Date])=selected_period))
        ),
        IF(selected_period="Total Year",
            SUM(Tracking[Amount] * (Tracking[Type]=type) * (Tracking[Category]=item) * (YEAR(Tracking[Effective Date])=Selected_year)),
            SUM(Tracking[Amount] * (Tracking[Type]=type) * (Tracking[Category]=item) * (YEAR(Tracking[Effective Date])=Selected_year) * (MONTH(Tracking[Effective Date])=selected_period))
        )
    )
)</f>
        <v/>
      </c>
      <c r="L71" s="35" t="str" cm="1">
        <f t="array" ref="L71">IF(OR(is_header, is_empty), "",
    IFERROR(
        INDEX('Budget Planning'!$E:$DY, row_id,
            MATCH(TRUE, INDEX('Budget Planning'!$E$5:$DY$5 = Selected_year, 0), 0)
            + IF(selected_period = "Total Year", 12, selected_period - 1)
        ),
        ""
    )
)</f>
        <v/>
      </c>
      <c r="M71" s="1" t="str" cm="1">
        <f t="array" ref="M71">IF(is_cat,IF(header_row_id=income_header_row,MATCH(income_min_row,$C:$C,0),IF(header_row_id=Expenses_header_row,MATCH(expenses_min_row,$C:$C,0),IF(header_row_id=Savings_header_row,MATCH(savings_min_row,$C:$C,0),""))),"")</f>
        <v/>
      </c>
      <c r="N71" s="2" t="str" cm="1">
        <f t="array" ref="N71">IF(is_cat,IF(header_row_id=income_header_row,MATCH(income_max,$C:$C,0),IF(header_row_id=Expenses_header_row,MATCH(expenses_max_row,$C:$C,0),IF(header_row_id=Savings_header_row,MATCH(savings_max_row,$C:$C,0),""))),"")</f>
        <v/>
      </c>
      <c r="O71" s="1" t="str">
        <f t="shared" si="3"/>
        <v/>
      </c>
      <c r="P71" t="str">
        <f t="shared" ca="1" si="4"/>
        <v/>
      </c>
      <c r="Q71" t="str">
        <f t="shared" si="5"/>
        <v/>
      </c>
      <c r="R71" s="2" t="str">
        <f t="shared" ca="1" si="6"/>
        <v/>
      </c>
      <c r="S71" s="1" t="str">
        <f t="shared" si="7"/>
        <v/>
      </c>
      <c r="T71" t="str">
        <f t="shared" si="8"/>
        <v/>
      </c>
      <c r="U71" t="str">
        <f t="shared" ca="1" si="9"/>
        <v/>
      </c>
      <c r="V71" t="str">
        <f t="shared" si="10"/>
        <v/>
      </c>
      <c r="W71" s="2" t="str">
        <f t="shared" ca="1" si="11"/>
        <v/>
      </c>
      <c r="X71" s="59">
        <f t="shared" si="12"/>
        <v>-1</v>
      </c>
      <c r="Y71" s="66" t="str">
        <f t="shared" si="13"/>
        <v/>
      </c>
      <c r="Z71" s="36" t="str">
        <f t="shared" si="14"/>
        <v/>
      </c>
      <c r="AA71" s="36" t="str">
        <f t="shared" si="15"/>
        <v/>
      </c>
      <c r="AB71" s="67" t="str">
        <f t="shared" si="19"/>
        <v/>
      </c>
      <c r="AC71" s="36" t="str">
        <f t="shared" si="17"/>
        <v/>
      </c>
      <c r="AD71" s="36" t="str">
        <f t="shared" si="18"/>
        <v/>
      </c>
    </row>
    <row r="72" spans="3:30" x14ac:dyDescent="0.3">
      <c r="C72" s="52" cm="1">
        <f t="array" ref="C72">IF(C71=-1, -1, IF(C71&lt;income_max, C71+1, IF(C71=income_max, income_total, IF(C71=income_total, "/1", IF(C71="/1", Expenses_header_row, IF(C71&lt;expenses_max_row, C71+1, IF(C71=expenses_max_row, expenses_total_row, IF(C71=expenses_total_row, "/2", IF(C71="/2", Savings_header_row, IF(C71&lt;savings_max_row, C71+1, IF(C71=savings_max_row, savings_total, -1)))))))))))</f>
        <v>-1</v>
      </c>
      <c r="D72" s="53">
        <f t="shared" si="0"/>
        <v>-1</v>
      </c>
      <c r="E72" s="52" cm="1">
        <f t="array" ref="E72">1*OR(row_id=income_header_row,row_id=Expenses_header_row,row_id=Savings_header_row)</f>
        <v>0</v>
      </c>
      <c r="F72" s="35">
        <f t="shared" si="1"/>
        <v>0</v>
      </c>
      <c r="G72" s="35" cm="1">
        <f t="array" ref="G72">1*OR(row_id=income_total,row_id=expenses_total_row,row_id=savings_total)</f>
        <v>0</v>
      </c>
      <c r="H72" s="53">
        <f t="shared" si="2"/>
        <v>1</v>
      </c>
      <c r="I72" s="52" t="str" cm="1">
        <f t="array" ref="I72">IFERROR(INDEX('Budget Planning'!$C:$C,header_row_id)," " )</f>
        <v xml:space="preserve"> </v>
      </c>
      <c r="J72" s="54" t="str" cm="1">
        <f t="array" ref="J72">IFERROR(INDEX('Budget Planning'!$C:$C,row_id)," ")</f>
        <v xml:space="preserve"> </v>
      </c>
      <c r="K72" s="55" t="str" cm="1">
        <f t="array" ref="K72">IF(OR(is_header, is_empty), "",
    IF(is_total,
        IF(selected_period="Total Year",
            SUM(Tracking[Amount] * (Tracking[Type]=type) * (YEAR(Tracking[Effective Date])=Selected_year)),
            SUM(Tracking[Amount] * (Tracking[Type]=type) * (YEAR(Tracking[Effective Date])=Selected_year) * (MONTH(Tracking[Effective Date])=selected_period))
        ),
        IF(selected_period="Total Year",
            SUM(Tracking[Amount] * (Tracking[Type]=type) * (Tracking[Category]=item) * (YEAR(Tracking[Effective Date])=Selected_year)),
            SUM(Tracking[Amount] * (Tracking[Type]=type) * (Tracking[Category]=item) * (YEAR(Tracking[Effective Date])=Selected_year) * (MONTH(Tracking[Effective Date])=selected_period))
        )
    )
)</f>
        <v/>
      </c>
      <c r="L72" s="35" t="str" cm="1">
        <f t="array" ref="L72">IF(OR(is_header, is_empty), "",
    IFERROR(
        INDEX('Budget Planning'!$E:$DY, row_id,
            MATCH(TRUE, INDEX('Budget Planning'!$E$5:$DY$5 = Selected_year, 0), 0)
            + IF(selected_period = "Total Year", 12, selected_period - 1)
        ),
        ""
    )
)</f>
        <v/>
      </c>
      <c r="M72" s="1" t="str" cm="1">
        <f t="array" ref="M72">IF(is_cat,IF(header_row_id=income_header_row,MATCH(income_min_row,$C:$C,0),IF(header_row_id=Expenses_header_row,MATCH(expenses_min_row,$C:$C,0),IF(header_row_id=Savings_header_row,MATCH(savings_min_row,$C:$C,0),""))),"")</f>
        <v/>
      </c>
      <c r="N72" s="2" t="str" cm="1">
        <f t="array" ref="N72">IF(is_cat,IF(header_row_id=income_header_row,MATCH(income_max,$C:$C,0),IF(header_row_id=Expenses_header_row,MATCH(expenses_max_row,$C:$C,0),IF(header_row_id=Savings_header_row,MATCH(savings_max_row,$C:$C,0),""))),"")</f>
        <v/>
      </c>
      <c r="O72" s="1" t="str">
        <f t="shared" si="3"/>
        <v/>
      </c>
      <c r="P72" t="str">
        <f t="shared" ca="1" si="4"/>
        <v/>
      </c>
      <c r="Q72" t="str">
        <f t="shared" si="5"/>
        <v/>
      </c>
      <c r="R72" s="2" t="str">
        <f t="shared" ca="1" si="6"/>
        <v/>
      </c>
      <c r="S72" s="1" t="str">
        <f t="shared" si="7"/>
        <v/>
      </c>
      <c r="T72" t="str">
        <f t="shared" si="8"/>
        <v/>
      </c>
      <c r="U72" t="str">
        <f t="shared" ca="1" si="9"/>
        <v/>
      </c>
      <c r="V72" t="str">
        <f t="shared" si="10"/>
        <v/>
      </c>
      <c r="W72" s="2" t="str">
        <f t="shared" ca="1" si="11"/>
        <v/>
      </c>
      <c r="X72" s="59">
        <f t="shared" si="12"/>
        <v>-1</v>
      </c>
      <c r="Y72" s="66" t="str">
        <f t="shared" si="13"/>
        <v/>
      </c>
      <c r="Z72" s="36" t="str">
        <f t="shared" si="14"/>
        <v/>
      </c>
      <c r="AA72" s="36" t="str">
        <f t="shared" si="15"/>
        <v/>
      </c>
      <c r="AB72" s="67" t="str">
        <f t="shared" si="19"/>
        <v/>
      </c>
      <c r="AC72" s="36" t="str">
        <f t="shared" si="17"/>
        <v/>
      </c>
      <c r="AD72" s="36" t="str">
        <f t="shared" si="18"/>
        <v/>
      </c>
    </row>
    <row r="73" spans="3:30" x14ac:dyDescent="0.3">
      <c r="C73" s="52" cm="1">
        <f t="array" ref="C73">IF(C72=-1, -1, IF(C72&lt;income_max, C72+1, IF(C72=income_max, income_total, IF(C72=income_total, "/1", IF(C72="/1", Expenses_header_row, IF(C72&lt;expenses_max_row, C72+1, IF(C72=expenses_max_row, expenses_total_row, IF(C72=expenses_total_row, "/2", IF(C72="/2", Savings_header_row, IF(C72&lt;savings_max_row, C72+1, IF(C72=savings_max_row, savings_total, -1)))))))))))</f>
        <v>-1</v>
      </c>
      <c r="D73" s="53">
        <f t="shared" si="0"/>
        <v>-1</v>
      </c>
      <c r="E73" s="52" cm="1">
        <f t="array" ref="E73">1*OR(row_id=income_header_row,row_id=Expenses_header_row,row_id=Savings_header_row)</f>
        <v>0</v>
      </c>
      <c r="F73" s="35">
        <f t="shared" si="1"/>
        <v>0</v>
      </c>
      <c r="G73" s="35" cm="1">
        <f t="array" ref="G73">1*OR(row_id=income_total,row_id=expenses_total_row,row_id=savings_total)</f>
        <v>0</v>
      </c>
      <c r="H73" s="53">
        <f t="shared" si="2"/>
        <v>1</v>
      </c>
      <c r="I73" s="52" t="str" cm="1">
        <f t="array" ref="I73">IFERROR(INDEX('Budget Planning'!$C:$C,header_row_id)," " )</f>
        <v xml:space="preserve"> </v>
      </c>
      <c r="J73" s="54" t="str" cm="1">
        <f t="array" ref="J73">IFERROR(INDEX('Budget Planning'!$C:$C,row_id)," ")</f>
        <v xml:space="preserve"> </v>
      </c>
      <c r="K73" s="55" t="str" cm="1">
        <f t="array" ref="K73">IF(OR(is_header, is_empty), "",
    IF(is_total,
        IF(selected_period="Total Year",
            SUM(Tracking[Amount] * (Tracking[Type]=type) * (YEAR(Tracking[Effective Date])=Selected_year)),
            SUM(Tracking[Amount] * (Tracking[Type]=type) * (YEAR(Tracking[Effective Date])=Selected_year) * (MONTH(Tracking[Effective Date])=selected_period))
        ),
        IF(selected_period="Total Year",
            SUM(Tracking[Amount] * (Tracking[Type]=type) * (Tracking[Category]=item) * (YEAR(Tracking[Effective Date])=Selected_year)),
            SUM(Tracking[Amount] * (Tracking[Type]=type) * (Tracking[Category]=item) * (YEAR(Tracking[Effective Date])=Selected_year) * (MONTH(Tracking[Effective Date])=selected_period))
        )
    )
)</f>
        <v/>
      </c>
      <c r="L73" s="35" t="str" cm="1">
        <f t="array" ref="L73">IF(OR(is_header, is_empty), "",
    IFERROR(
        INDEX('Budget Planning'!$E:$DY, row_id,
            MATCH(TRUE, INDEX('Budget Planning'!$E$5:$DY$5 = Selected_year, 0), 0)
            + IF(selected_period = "Total Year", 12, selected_period - 1)
        ),
        ""
    )
)</f>
        <v/>
      </c>
      <c r="M73" s="1" t="str" cm="1">
        <f t="array" ref="M73">IF(is_cat,IF(header_row_id=income_header_row,MATCH(income_min_row,$C:$C,0),IF(header_row_id=Expenses_header_row,MATCH(expenses_min_row,$C:$C,0),IF(header_row_id=Savings_header_row,MATCH(savings_min_row,$C:$C,0),""))),"")</f>
        <v/>
      </c>
      <c r="N73" s="2" t="str" cm="1">
        <f t="array" ref="N73">IF(is_cat,IF(header_row_id=income_header_row,MATCH(income_max,$C:$C,0),IF(header_row_id=Expenses_header_row,MATCH(expenses_max_row,$C:$C,0),IF(header_row_id=Savings_header_row,MATCH(savings_max_row,$C:$C,0),""))),"")</f>
        <v/>
      </c>
      <c r="O73" s="1" t="str">
        <f t="shared" si="3"/>
        <v/>
      </c>
      <c r="P73" t="str">
        <f t="shared" ca="1" si="4"/>
        <v/>
      </c>
      <c r="Q73" t="str">
        <f t="shared" si="5"/>
        <v/>
      </c>
      <c r="R73" s="2" t="str">
        <f t="shared" ca="1" si="6"/>
        <v/>
      </c>
      <c r="S73" s="1" t="str">
        <f t="shared" si="7"/>
        <v/>
      </c>
      <c r="T73" t="str">
        <f t="shared" si="8"/>
        <v/>
      </c>
      <c r="U73" t="str">
        <f t="shared" ca="1" si="9"/>
        <v/>
      </c>
      <c r="V73" t="str">
        <f t="shared" si="10"/>
        <v/>
      </c>
      <c r="W73" s="2" t="str">
        <f t="shared" ca="1" si="11"/>
        <v/>
      </c>
      <c r="X73" s="59">
        <f t="shared" si="12"/>
        <v>-1</v>
      </c>
      <c r="Y73" s="66" t="str">
        <f t="shared" si="13"/>
        <v/>
      </c>
      <c r="Z73" s="36" t="str">
        <f t="shared" si="14"/>
        <v/>
      </c>
      <c r="AA73" s="36" t="str">
        <f t="shared" si="15"/>
        <v/>
      </c>
      <c r="AB73" s="67" t="str">
        <f t="shared" si="19"/>
        <v/>
      </c>
      <c r="AC73" s="36" t="str">
        <f t="shared" si="17"/>
        <v/>
      </c>
      <c r="AD73" s="36" t="str">
        <f t="shared" si="18"/>
        <v/>
      </c>
    </row>
    <row r="74" spans="3:30" x14ac:dyDescent="0.3">
      <c r="C74" s="52" cm="1">
        <f t="array" ref="C74">IF(C73=-1, -1, IF(C73&lt;income_max, C73+1, IF(C73=income_max, income_total, IF(C73=income_total, "/1", IF(C73="/1", Expenses_header_row, IF(C73&lt;expenses_max_row, C73+1, IF(C73=expenses_max_row, expenses_total_row, IF(C73=expenses_total_row, "/2", IF(C73="/2", Savings_header_row, IF(C73&lt;savings_max_row, C73+1, IF(C73=savings_max_row, savings_total, -1)))))))))))</f>
        <v>-1</v>
      </c>
      <c r="D74" s="53">
        <f t="shared" si="0"/>
        <v>-1</v>
      </c>
      <c r="E74" s="52" cm="1">
        <f t="array" ref="E74">1*OR(row_id=income_header_row,row_id=Expenses_header_row,row_id=Savings_header_row)</f>
        <v>0</v>
      </c>
      <c r="F74" s="35">
        <f t="shared" si="1"/>
        <v>0</v>
      </c>
      <c r="G74" s="35" cm="1">
        <f t="array" ref="G74">1*OR(row_id=income_total,row_id=expenses_total_row,row_id=savings_total)</f>
        <v>0</v>
      </c>
      <c r="H74" s="53">
        <f t="shared" si="2"/>
        <v>1</v>
      </c>
      <c r="I74" s="52" t="str" cm="1">
        <f t="array" ref="I74">IFERROR(INDEX('Budget Planning'!$C:$C,header_row_id)," " )</f>
        <v xml:space="preserve"> </v>
      </c>
      <c r="J74" s="54" t="str" cm="1">
        <f t="array" ref="J74">IFERROR(INDEX('Budget Planning'!$C:$C,row_id)," ")</f>
        <v xml:space="preserve"> </v>
      </c>
      <c r="K74" s="55" t="str" cm="1">
        <f t="array" ref="K74">IF(OR(is_header, is_empty), "",
    IF(is_total,
        IF(selected_period="Total Year",
            SUM(Tracking[Amount] * (Tracking[Type]=type) * (YEAR(Tracking[Effective Date])=Selected_year)),
            SUM(Tracking[Amount] * (Tracking[Type]=type) * (YEAR(Tracking[Effective Date])=Selected_year) * (MONTH(Tracking[Effective Date])=selected_period))
        ),
        IF(selected_period="Total Year",
            SUM(Tracking[Amount] * (Tracking[Type]=type) * (Tracking[Category]=item) * (YEAR(Tracking[Effective Date])=Selected_year)),
            SUM(Tracking[Amount] * (Tracking[Type]=type) * (Tracking[Category]=item) * (YEAR(Tracking[Effective Date])=Selected_year) * (MONTH(Tracking[Effective Date])=selected_period))
        )
    )
)</f>
        <v/>
      </c>
      <c r="L74" s="35" t="str" cm="1">
        <f t="array" ref="L74">IF(OR(is_header, is_empty), "",
    IFERROR(
        INDEX('Budget Planning'!$E:$DY, row_id,
            MATCH(TRUE, INDEX('Budget Planning'!$E$5:$DY$5 = Selected_year, 0), 0)
            + IF(selected_period = "Total Year", 12, selected_period - 1)
        ),
        ""
    )
)</f>
        <v/>
      </c>
      <c r="M74" s="1" t="str" cm="1">
        <f t="array" ref="M74">IF(is_cat,IF(header_row_id=income_header_row,MATCH(income_min_row,$C:$C,0),IF(header_row_id=Expenses_header_row,MATCH(expenses_min_row,$C:$C,0),IF(header_row_id=Savings_header_row,MATCH(savings_min_row,$C:$C,0),""))),"")</f>
        <v/>
      </c>
      <c r="N74" s="2" t="str" cm="1">
        <f t="array" ref="N74">IF(is_cat,IF(header_row_id=income_header_row,MATCH(income_max,$C:$C,0),IF(header_row_id=Expenses_header_row,MATCH(expenses_max_row,$C:$C,0),IF(header_row_id=Savings_header_row,MATCH(savings_max_row,$C:$C,0),""))),"")</f>
        <v/>
      </c>
      <c r="O74" s="1" t="str">
        <f t="shared" si="3"/>
        <v/>
      </c>
      <c r="P74" t="str">
        <f t="shared" ca="1" si="4"/>
        <v/>
      </c>
      <c r="Q74" t="str">
        <f t="shared" si="5"/>
        <v/>
      </c>
      <c r="R74" s="2" t="str">
        <f t="shared" ca="1" si="6"/>
        <v/>
      </c>
      <c r="S74" s="1" t="str">
        <f t="shared" si="7"/>
        <v/>
      </c>
      <c r="T74" t="str">
        <f t="shared" si="8"/>
        <v/>
      </c>
      <c r="U74" t="str">
        <f t="shared" ca="1" si="9"/>
        <v/>
      </c>
      <c r="V74" t="str">
        <f t="shared" si="10"/>
        <v/>
      </c>
      <c r="W74" s="2" t="str">
        <f t="shared" ca="1" si="11"/>
        <v/>
      </c>
      <c r="X74" s="59">
        <f t="shared" si="12"/>
        <v>-1</v>
      </c>
      <c r="Y74" s="66" t="str">
        <f t="shared" si="13"/>
        <v/>
      </c>
      <c r="Z74" s="36" t="str">
        <f t="shared" si="14"/>
        <v/>
      </c>
      <c r="AA74" s="36" t="str">
        <f t="shared" si="15"/>
        <v/>
      </c>
      <c r="AB74" s="67" t="str">
        <f t="shared" si="19"/>
        <v/>
      </c>
      <c r="AC74" s="36" t="str">
        <f t="shared" si="17"/>
        <v/>
      </c>
      <c r="AD74" s="36" t="str">
        <f t="shared" si="18"/>
        <v/>
      </c>
    </row>
    <row r="75" spans="3:30" x14ac:dyDescent="0.3">
      <c r="C75" s="52" cm="1">
        <f t="array" ref="C75">IF(C74=-1, -1, IF(C74&lt;income_max, C74+1, IF(C74=income_max, income_total, IF(C74=income_total, "/1", IF(C74="/1", Expenses_header_row, IF(C74&lt;expenses_max_row, C74+1, IF(C74=expenses_max_row, expenses_total_row, IF(C74=expenses_total_row, "/2", IF(C74="/2", Savings_header_row, IF(C74&lt;savings_max_row, C74+1, IF(C74=savings_max_row, savings_total, -1)))))))))))</f>
        <v>-1</v>
      </c>
      <c r="D75" s="53">
        <f t="shared" si="0"/>
        <v>-1</v>
      </c>
      <c r="E75" s="52" cm="1">
        <f t="array" ref="E75">1*OR(row_id=income_header_row,row_id=Expenses_header_row,row_id=Savings_header_row)</f>
        <v>0</v>
      </c>
      <c r="F75" s="35">
        <f t="shared" si="1"/>
        <v>0</v>
      </c>
      <c r="G75" s="35" cm="1">
        <f t="array" ref="G75">1*OR(row_id=income_total,row_id=expenses_total_row,row_id=savings_total)</f>
        <v>0</v>
      </c>
      <c r="H75" s="53">
        <f t="shared" si="2"/>
        <v>1</v>
      </c>
      <c r="I75" s="52" t="str" cm="1">
        <f t="array" ref="I75">IFERROR(INDEX('Budget Planning'!$C:$C,header_row_id)," " )</f>
        <v xml:space="preserve"> </v>
      </c>
      <c r="J75" s="54" t="str" cm="1">
        <f t="array" ref="J75">IFERROR(INDEX('Budget Planning'!$C:$C,row_id)," ")</f>
        <v xml:space="preserve"> </v>
      </c>
      <c r="K75" s="55" t="str" cm="1">
        <f t="array" ref="K75">IF(OR(is_header, is_empty), "",
    IF(is_total,
        IF(selected_period="Total Year",
            SUM(Tracking[Amount] * (Tracking[Type]=type) * (YEAR(Tracking[Effective Date])=Selected_year)),
            SUM(Tracking[Amount] * (Tracking[Type]=type) * (YEAR(Tracking[Effective Date])=Selected_year) * (MONTH(Tracking[Effective Date])=selected_period))
        ),
        IF(selected_period="Total Year",
            SUM(Tracking[Amount] * (Tracking[Type]=type) * (Tracking[Category]=item) * (YEAR(Tracking[Effective Date])=Selected_year)),
            SUM(Tracking[Amount] * (Tracking[Type]=type) * (Tracking[Category]=item) * (YEAR(Tracking[Effective Date])=Selected_year) * (MONTH(Tracking[Effective Date])=selected_period))
        )
    )
)</f>
        <v/>
      </c>
      <c r="L75" s="35" t="str" cm="1">
        <f t="array" ref="L75">IF(OR(is_header, is_empty), "",
    IFERROR(
        INDEX('Budget Planning'!$E:$DY, row_id,
            MATCH(TRUE, INDEX('Budget Planning'!$E$5:$DY$5 = Selected_year, 0), 0)
            + IF(selected_period = "Total Year", 12, selected_period - 1)
        ),
        ""
    )
)</f>
        <v/>
      </c>
      <c r="M75" s="1" t="str" cm="1">
        <f t="array" ref="M75">IF(is_cat,IF(header_row_id=income_header_row,MATCH(income_min_row,$C:$C,0),IF(header_row_id=Expenses_header_row,MATCH(expenses_min_row,$C:$C,0),IF(header_row_id=Savings_header_row,MATCH(savings_min_row,$C:$C,0),""))),"")</f>
        <v/>
      </c>
      <c r="N75" s="2" t="str" cm="1">
        <f t="array" ref="N75">IF(is_cat,IF(header_row_id=income_header_row,MATCH(income_max,$C:$C,0),IF(header_row_id=Expenses_header_row,MATCH(expenses_max_row,$C:$C,0),IF(header_row_id=Savings_header_row,MATCH(savings_max_row,$C:$C,0),""))),"")</f>
        <v/>
      </c>
      <c r="O75" s="1" t="str">
        <f t="shared" si="3"/>
        <v/>
      </c>
      <c r="P75" t="str">
        <f t="shared" ca="1" si="4"/>
        <v/>
      </c>
      <c r="Q75" t="str">
        <f t="shared" si="5"/>
        <v/>
      </c>
      <c r="R75" s="2" t="str">
        <f t="shared" ca="1" si="6"/>
        <v/>
      </c>
      <c r="S75" s="1" t="str">
        <f t="shared" si="7"/>
        <v/>
      </c>
      <c r="T75" t="str">
        <f t="shared" si="8"/>
        <v/>
      </c>
      <c r="U75" t="str">
        <f t="shared" ca="1" si="9"/>
        <v/>
      </c>
      <c r="V75" t="str">
        <f t="shared" si="10"/>
        <v/>
      </c>
      <c r="W75" s="2" t="str">
        <f t="shared" ca="1" si="11"/>
        <v/>
      </c>
      <c r="X75" s="59">
        <f t="shared" si="12"/>
        <v>-1</v>
      </c>
      <c r="Y75" s="66" t="str">
        <f t="shared" si="13"/>
        <v/>
      </c>
      <c r="Z75" s="36" t="str">
        <f t="shared" si="14"/>
        <v/>
      </c>
      <c r="AA75" s="36" t="str">
        <f t="shared" si="15"/>
        <v/>
      </c>
      <c r="AB75" s="67" t="str">
        <f t="shared" si="19"/>
        <v/>
      </c>
      <c r="AC75" s="36" t="str">
        <f t="shared" si="17"/>
        <v/>
      </c>
      <c r="AD75" s="36" t="str">
        <f t="shared" si="18"/>
        <v/>
      </c>
    </row>
    <row r="76" spans="3:30" x14ac:dyDescent="0.3">
      <c r="C76" s="52" cm="1">
        <f t="array" ref="C76">IF(C75=-1, -1, IF(C75&lt;income_max, C75+1, IF(C75=income_max, income_total, IF(C75=income_total, "/1", IF(C75="/1", Expenses_header_row, IF(C75&lt;expenses_max_row, C75+1, IF(C75=expenses_max_row, expenses_total_row, IF(C75=expenses_total_row, "/2", IF(C75="/2", Savings_header_row, IF(C75&lt;savings_max_row, C75+1, IF(C75=savings_max_row, savings_total, -1)))))))))))</f>
        <v>-1</v>
      </c>
      <c r="D76" s="53">
        <f t="shared" si="0"/>
        <v>-1</v>
      </c>
      <c r="E76" s="52" cm="1">
        <f t="array" ref="E76">1*OR(row_id=income_header_row,row_id=Expenses_header_row,row_id=Savings_header_row)</f>
        <v>0</v>
      </c>
      <c r="F76" s="35">
        <f t="shared" si="1"/>
        <v>0</v>
      </c>
      <c r="G76" s="35" cm="1">
        <f t="array" ref="G76">1*OR(row_id=income_total,row_id=expenses_total_row,row_id=savings_total)</f>
        <v>0</v>
      </c>
      <c r="H76" s="53">
        <f t="shared" si="2"/>
        <v>1</v>
      </c>
      <c r="I76" s="52" t="str" cm="1">
        <f t="array" ref="I76">IFERROR(INDEX('Budget Planning'!$C:$C,header_row_id)," " )</f>
        <v xml:space="preserve"> </v>
      </c>
      <c r="J76" s="54" t="str" cm="1">
        <f t="array" ref="J76">IFERROR(INDEX('Budget Planning'!$C:$C,row_id)," ")</f>
        <v xml:space="preserve"> </v>
      </c>
      <c r="K76" s="55" t="str" cm="1">
        <f t="array" ref="K76">IF(OR(is_header, is_empty), "",
    IF(is_total,
        IF(selected_period="Total Year",
            SUM(Tracking[Amount] * (Tracking[Type]=type) * (YEAR(Tracking[Effective Date])=Selected_year)),
            SUM(Tracking[Amount] * (Tracking[Type]=type) * (YEAR(Tracking[Effective Date])=Selected_year) * (MONTH(Tracking[Effective Date])=selected_period))
        ),
        IF(selected_period="Total Year",
            SUM(Tracking[Amount] * (Tracking[Type]=type) * (Tracking[Category]=item) * (YEAR(Tracking[Effective Date])=Selected_year)),
            SUM(Tracking[Amount] * (Tracking[Type]=type) * (Tracking[Category]=item) * (YEAR(Tracking[Effective Date])=Selected_year) * (MONTH(Tracking[Effective Date])=selected_period))
        )
    )
)</f>
        <v/>
      </c>
      <c r="L76" s="35" t="str" cm="1">
        <f t="array" ref="L76">IF(OR(is_header, is_empty), "",
    IFERROR(
        INDEX('Budget Planning'!$E:$DY, row_id,
            MATCH(TRUE, INDEX('Budget Planning'!$E$5:$DY$5 = Selected_year, 0), 0)
            + IF(selected_period = "Total Year", 12, selected_period - 1)
        ),
        ""
    )
)</f>
        <v/>
      </c>
      <c r="M76" s="1" t="str" cm="1">
        <f t="array" ref="M76">IF(is_cat,IF(header_row_id=income_header_row,MATCH(income_min_row,$C:$C,0),IF(header_row_id=Expenses_header_row,MATCH(expenses_min_row,$C:$C,0),IF(header_row_id=Savings_header_row,MATCH(savings_min_row,$C:$C,0),""))),"")</f>
        <v/>
      </c>
      <c r="N76" s="2" t="str" cm="1">
        <f t="array" ref="N76">IF(is_cat,IF(header_row_id=income_header_row,MATCH(income_max,$C:$C,0),IF(header_row_id=Expenses_header_row,MATCH(expenses_max_row,$C:$C,0),IF(header_row_id=Savings_header_row,MATCH(savings_max_row,$C:$C,0),""))),"")</f>
        <v/>
      </c>
      <c r="O76" s="1" t="str">
        <f t="shared" si="3"/>
        <v/>
      </c>
      <c r="P76" t="str">
        <f t="shared" ca="1" si="4"/>
        <v/>
      </c>
      <c r="Q76" t="str">
        <f t="shared" si="5"/>
        <v/>
      </c>
      <c r="R76" s="2" t="str">
        <f t="shared" ca="1" si="6"/>
        <v/>
      </c>
      <c r="S76" s="1" t="str">
        <f t="shared" si="7"/>
        <v/>
      </c>
      <c r="T76" t="str">
        <f t="shared" si="8"/>
        <v/>
      </c>
      <c r="U76" t="str">
        <f t="shared" ca="1" si="9"/>
        <v/>
      </c>
      <c r="V76" t="str">
        <f t="shared" si="10"/>
        <v/>
      </c>
      <c r="W76" s="2" t="str">
        <f t="shared" ca="1" si="11"/>
        <v/>
      </c>
      <c r="X76" s="59">
        <f t="shared" si="12"/>
        <v>-1</v>
      </c>
      <c r="Y76" s="66" t="str">
        <f t="shared" si="13"/>
        <v/>
      </c>
      <c r="Z76" s="36" t="str">
        <f t="shared" si="14"/>
        <v/>
      </c>
      <c r="AA76" s="36" t="str">
        <f t="shared" si="15"/>
        <v/>
      </c>
      <c r="AB76" s="67" t="str">
        <f t="shared" si="19"/>
        <v/>
      </c>
      <c r="AC76" s="36" t="str">
        <f t="shared" si="17"/>
        <v/>
      </c>
      <c r="AD76" s="36" t="str">
        <f t="shared" si="18"/>
        <v/>
      </c>
    </row>
    <row r="77" spans="3:30" x14ac:dyDescent="0.3">
      <c r="C77" s="52" cm="1">
        <f t="array" ref="C77">IF(C76=-1, -1, IF(C76&lt;income_max, C76+1, IF(C76=income_max, income_total, IF(C76=income_total, "/1", IF(C76="/1", Expenses_header_row, IF(C76&lt;expenses_max_row, C76+1, IF(C76=expenses_max_row, expenses_total_row, IF(C76=expenses_total_row, "/2", IF(C76="/2", Savings_header_row, IF(C76&lt;savings_max_row, C76+1, IF(C76=savings_max_row, savings_total, -1)))))))))))</f>
        <v>-1</v>
      </c>
      <c r="D77" s="53">
        <f t="shared" ref="D77:D140" si="20">IF(is_header,row_id,IF(NOT(is_empty),D76,-1))</f>
        <v>-1</v>
      </c>
      <c r="E77" s="52" cm="1">
        <f t="array" ref="E77">1*OR(row_id=income_header_row,row_id=Expenses_header_row,row_id=Savings_header_row)</f>
        <v>0</v>
      </c>
      <c r="F77" s="35">
        <f t="shared" ref="F77:F140" si="21">1*NOT(OR(is_header,is_empty,is_total))</f>
        <v>0</v>
      </c>
      <c r="G77" s="35" cm="1">
        <f t="array" ref="G77">1*OR(row_id=income_total,row_id=expenses_total_row,row_id=savings_total)</f>
        <v>0</v>
      </c>
      <c r="H77" s="53">
        <f t="shared" ref="H77:H140" si="22">1*OR(row_id="/1",row_id="/2",row_id=-1)</f>
        <v>1</v>
      </c>
      <c r="I77" s="52" t="str" cm="1">
        <f t="array" ref="I77">IFERROR(INDEX('Budget Planning'!$C:$C,header_row_id)," " )</f>
        <v xml:space="preserve"> </v>
      </c>
      <c r="J77" s="54" t="str" cm="1">
        <f t="array" ref="J77">IFERROR(INDEX('Budget Planning'!$C:$C,row_id)," ")</f>
        <v xml:space="preserve"> </v>
      </c>
      <c r="K77" s="55" t="str" cm="1">
        <f t="array" ref="K77">IF(OR(is_header, is_empty), "",
    IF(is_total,
        IF(selected_period="Total Year",
            SUM(Tracking[Amount] * (Tracking[Type]=type) * (YEAR(Tracking[Effective Date])=Selected_year)),
            SUM(Tracking[Amount] * (Tracking[Type]=type) * (YEAR(Tracking[Effective Date])=Selected_year) * (MONTH(Tracking[Effective Date])=selected_period))
        ),
        IF(selected_period="Total Year",
            SUM(Tracking[Amount] * (Tracking[Type]=type) * (Tracking[Category]=item) * (YEAR(Tracking[Effective Date])=Selected_year)),
            SUM(Tracking[Amount] * (Tracking[Type]=type) * (Tracking[Category]=item) * (YEAR(Tracking[Effective Date])=Selected_year) * (MONTH(Tracking[Effective Date])=selected_period))
        )
    )
)</f>
        <v/>
      </c>
      <c r="L77" s="35" t="str" cm="1">
        <f t="array" ref="L77">IF(OR(is_header, is_empty), "",
    IFERROR(
        INDEX('Budget Planning'!$E:$DY, row_id,
            MATCH(TRUE, INDEX('Budget Planning'!$E$5:$DY$5 = Selected_year, 0), 0)
            + IF(selected_period = "Total Year", 12, selected_period - 1)
        ),
        ""
    )
)</f>
        <v/>
      </c>
      <c r="M77" s="1" t="str" cm="1">
        <f t="array" ref="M77">IF(is_cat,IF(header_row_id=income_header_row,MATCH(income_min_row,$C:$C,0),IF(header_row_id=Expenses_header_row,MATCH(expenses_min_row,$C:$C,0),IF(header_row_id=Savings_header_row,MATCH(savings_min_row,$C:$C,0),""))),"")</f>
        <v/>
      </c>
      <c r="N77" s="2" t="str" cm="1">
        <f t="array" ref="N77">IF(is_cat,IF(header_row_id=income_header_row,MATCH(income_max,$C:$C,0),IF(header_row_id=Expenses_header_row,MATCH(expenses_max_row,$C:$C,0),IF(header_row_id=Savings_header_row,MATCH(savings_max_row,$C:$C,0),""))),"")</f>
        <v/>
      </c>
      <c r="O77" s="1" t="str">
        <f t="shared" ref="O77:O140" si="23">IF(is_cat,ADDRESS(sort_min_row,COLUMN(tracked))&amp; ":" &amp; ADDRESS(sort_max_row,COLUMN(tracked)),"")</f>
        <v/>
      </c>
      <c r="P77" t="str">
        <f t="shared" ref="P77:P140" ca="1" si="24">IF(is_cat,RANK(tracked,INDIRECT(tracked_range),0),"")</f>
        <v/>
      </c>
      <c r="Q77" t="str">
        <f t="shared" ref="Q77:Q140" si="25">IF(is_cat,ADDRESS(sort_min_row,COLUMN(budget))&amp; ":" &amp; ADDRESS(sort_max_row,COLUMN(budget)),"")</f>
        <v/>
      </c>
      <c r="R77" s="2" t="str">
        <f t="shared" ref="R77:R140" ca="1" si="26">IF(is_cat,RANK(budget,INDIRECT(budget_range),0),"")</f>
        <v/>
      </c>
      <c r="S77" s="1" t="str">
        <f t="shared" ref="S77:S140" si="27">IF(is_cat,_xlfn.NUMBERVALUE(tracked_rank &amp; budget_rank),"")</f>
        <v/>
      </c>
      <c r="T77" t="str">
        <f t="shared" ref="T77:T140" si="28">IF(is_cat,ADDRESS(sort_min_row,COLUMN(comb_rank))&amp; ":" &amp; ADDRESS(sort_max_row,COLUMN(comb_rank)),"")</f>
        <v/>
      </c>
      <c r="U77" t="str">
        <f t="shared" ref="U77:U140" ca="1" si="29">IF(is_cat,RANK(comb_rank,INDIRECT(comb_rank_range),1),"")</f>
        <v/>
      </c>
      <c r="V77" t="str">
        <f t="shared" ref="V77:V140" si="30">IF(is_cat,ADDRESS(sort_min_row,COLUMN(comb_rank_norm))&amp; ":" &amp; ADDRESS(ROW(),COLUMN(comb_rank_norm)),"")</f>
        <v/>
      </c>
      <c r="W77" s="2" t="str">
        <f t="shared" ref="W77:W140" ca="1" si="31">IF(is_cat,comb_rank_norm+COUNTIF(INDIRECT(comb_rank_norm_run_range),comb_rank_norm)-1,"")</f>
        <v/>
      </c>
      <c r="X77" s="59">
        <f t="shared" ref="X77:X140" si="32">IF(is_cat,header_row_id+comb_rank_unique,row_id)</f>
        <v>-1</v>
      </c>
      <c r="Y77" s="66" t="str">
        <f t="shared" ref="Y77:Y140" si="33">IF(is_empty,"",INDEX($J:$J,MATCH(row_id,$X:$X,0)))</f>
        <v/>
      </c>
      <c r="Z77" s="36" t="str">
        <f t="shared" ref="Z77:Z140" si="34">IF(is_empty,"",IF(is_header,"TRACKED",INDEX($K:$K,MATCH(row_id,$X:$X,0))))</f>
        <v/>
      </c>
      <c r="AA77" s="36" t="str">
        <f t="shared" ref="AA77:AA140" si="35">IF(is_empty,"",IF(is_header,"BUDGET",INDEX($L:$L,MATCH(row_id,$X:$X,0))))</f>
        <v/>
      </c>
      <c r="AB77" s="67" t="str">
        <f t="shared" si="19"/>
        <v/>
      </c>
      <c r="AC77" s="36" t="str">
        <f t="shared" ref="AC77:AC140" si="36">IF(is_empty,"",IF(is_header,"Remaining",IF(OUT_BUDGET-OUT_TRACKED&gt;0,OUT_BUDGET-OUT_TRACKED,0)))</f>
        <v/>
      </c>
      <c r="AD77" s="36" t="str">
        <f t="shared" ref="AD77:AD140" si="37">IF(is_empty,"",IF(is_header,"Excess",IF(OUT_BUDGET-OUT_TRACKED&lt;0,OUT_TRACKED-OUT_BUDGET,0)))</f>
        <v/>
      </c>
    </row>
    <row r="78" spans="3:30" x14ac:dyDescent="0.3">
      <c r="C78" s="52" cm="1">
        <f t="array" ref="C78">IF(C77=-1, -1, IF(C77&lt;income_max, C77+1, IF(C77=income_max, income_total, IF(C77=income_total, "/1", IF(C77="/1", Expenses_header_row, IF(C77&lt;expenses_max_row, C77+1, IF(C77=expenses_max_row, expenses_total_row, IF(C77=expenses_total_row, "/2", IF(C77="/2", Savings_header_row, IF(C77&lt;savings_max_row, C77+1, IF(C77=savings_max_row, savings_total, -1)))))))))))</f>
        <v>-1</v>
      </c>
      <c r="D78" s="53">
        <f t="shared" si="20"/>
        <v>-1</v>
      </c>
      <c r="E78" s="52" cm="1">
        <f t="array" ref="E78">1*OR(row_id=income_header_row,row_id=Expenses_header_row,row_id=Savings_header_row)</f>
        <v>0</v>
      </c>
      <c r="F78" s="35">
        <f t="shared" si="21"/>
        <v>0</v>
      </c>
      <c r="G78" s="35" cm="1">
        <f t="array" ref="G78">1*OR(row_id=income_total,row_id=expenses_total_row,row_id=savings_total)</f>
        <v>0</v>
      </c>
      <c r="H78" s="53">
        <f t="shared" si="22"/>
        <v>1</v>
      </c>
      <c r="I78" s="52" t="str" cm="1">
        <f t="array" ref="I78">IFERROR(INDEX('Budget Planning'!$C:$C,header_row_id)," " )</f>
        <v xml:space="preserve"> </v>
      </c>
      <c r="J78" s="54" t="str" cm="1">
        <f t="array" ref="J78">IFERROR(INDEX('Budget Planning'!$C:$C,row_id)," ")</f>
        <v xml:space="preserve"> </v>
      </c>
      <c r="K78" s="55" t="str" cm="1">
        <f t="array" ref="K78">IF(OR(is_header, is_empty), "",
    IF(is_total,
        IF(selected_period="Total Year",
            SUM(Tracking[Amount] * (Tracking[Type]=type) * (YEAR(Tracking[Effective Date])=Selected_year)),
            SUM(Tracking[Amount] * (Tracking[Type]=type) * (YEAR(Tracking[Effective Date])=Selected_year) * (MONTH(Tracking[Effective Date])=selected_period))
        ),
        IF(selected_period="Total Year",
            SUM(Tracking[Amount] * (Tracking[Type]=type) * (Tracking[Category]=item) * (YEAR(Tracking[Effective Date])=Selected_year)),
            SUM(Tracking[Amount] * (Tracking[Type]=type) * (Tracking[Category]=item) * (YEAR(Tracking[Effective Date])=Selected_year) * (MONTH(Tracking[Effective Date])=selected_period))
        )
    )
)</f>
        <v/>
      </c>
      <c r="L78" s="35" t="str" cm="1">
        <f t="array" ref="L78">IF(OR(is_header, is_empty), "",
    IFERROR(
        INDEX('Budget Planning'!$E:$DY, row_id,
            MATCH(TRUE, INDEX('Budget Planning'!$E$5:$DY$5 = Selected_year, 0), 0)
            + IF(selected_period = "Total Year", 12, selected_period - 1)
        ),
        ""
    )
)</f>
        <v/>
      </c>
      <c r="M78" s="1" t="str" cm="1">
        <f t="array" ref="M78">IF(is_cat,IF(header_row_id=income_header_row,MATCH(income_min_row,$C:$C,0),IF(header_row_id=Expenses_header_row,MATCH(expenses_min_row,$C:$C,0),IF(header_row_id=Savings_header_row,MATCH(savings_min_row,$C:$C,0),""))),"")</f>
        <v/>
      </c>
      <c r="N78" s="2" t="str" cm="1">
        <f t="array" ref="N78">IF(is_cat,IF(header_row_id=income_header_row,MATCH(income_max,$C:$C,0),IF(header_row_id=Expenses_header_row,MATCH(expenses_max_row,$C:$C,0),IF(header_row_id=Savings_header_row,MATCH(savings_max_row,$C:$C,0),""))),"")</f>
        <v/>
      </c>
      <c r="O78" s="1" t="str">
        <f t="shared" si="23"/>
        <v/>
      </c>
      <c r="P78" t="str">
        <f t="shared" ca="1" si="24"/>
        <v/>
      </c>
      <c r="Q78" t="str">
        <f t="shared" si="25"/>
        <v/>
      </c>
      <c r="R78" s="2" t="str">
        <f t="shared" ca="1" si="26"/>
        <v/>
      </c>
      <c r="S78" s="1" t="str">
        <f t="shared" si="27"/>
        <v/>
      </c>
      <c r="T78" t="str">
        <f t="shared" si="28"/>
        <v/>
      </c>
      <c r="U78" t="str">
        <f t="shared" ca="1" si="29"/>
        <v/>
      </c>
      <c r="V78" t="str">
        <f t="shared" si="30"/>
        <v/>
      </c>
      <c r="W78" s="2" t="str">
        <f t="shared" ca="1" si="31"/>
        <v/>
      </c>
      <c r="X78" s="59">
        <f t="shared" si="32"/>
        <v>-1</v>
      </c>
      <c r="Y78" s="66" t="str">
        <f t="shared" si="33"/>
        <v/>
      </c>
      <c r="Z78" s="36" t="str">
        <f t="shared" si="34"/>
        <v/>
      </c>
      <c r="AA78" s="36" t="str">
        <f t="shared" si="35"/>
        <v/>
      </c>
      <c r="AB78" s="67" t="str">
        <f t="shared" ref="AB78:AB141" si="38">IF(is_empty,"",IF(is_header,"%Compl",IFERROR(OUT_TRACKED/OUT_BUDGET,"-")))</f>
        <v/>
      </c>
      <c r="AC78" s="36" t="str">
        <f t="shared" si="36"/>
        <v/>
      </c>
      <c r="AD78" s="36" t="str">
        <f t="shared" si="37"/>
        <v/>
      </c>
    </row>
    <row r="79" spans="3:30" x14ac:dyDescent="0.3">
      <c r="C79" s="52" cm="1">
        <f t="array" ref="C79">IF(C78=-1, -1, IF(C78&lt;income_max, C78+1, IF(C78=income_max, income_total, IF(C78=income_total, "/1", IF(C78="/1", Expenses_header_row, IF(C78&lt;expenses_max_row, C78+1, IF(C78=expenses_max_row, expenses_total_row, IF(C78=expenses_total_row, "/2", IF(C78="/2", Savings_header_row, IF(C78&lt;savings_max_row, C78+1, IF(C78=savings_max_row, savings_total, -1)))))))))))</f>
        <v>-1</v>
      </c>
      <c r="D79" s="53">
        <f t="shared" si="20"/>
        <v>-1</v>
      </c>
      <c r="E79" s="52" cm="1">
        <f t="array" ref="E79">1*OR(row_id=income_header_row,row_id=Expenses_header_row,row_id=Savings_header_row)</f>
        <v>0</v>
      </c>
      <c r="F79" s="35">
        <f t="shared" si="21"/>
        <v>0</v>
      </c>
      <c r="G79" s="35" cm="1">
        <f t="array" ref="G79">1*OR(row_id=income_total,row_id=expenses_total_row,row_id=savings_total)</f>
        <v>0</v>
      </c>
      <c r="H79" s="53">
        <f t="shared" si="22"/>
        <v>1</v>
      </c>
      <c r="I79" s="52" t="str" cm="1">
        <f t="array" ref="I79">IFERROR(INDEX('Budget Planning'!$C:$C,header_row_id)," " )</f>
        <v xml:space="preserve"> </v>
      </c>
      <c r="J79" s="54" t="str" cm="1">
        <f t="array" ref="J79">IFERROR(INDEX('Budget Planning'!$C:$C,row_id)," ")</f>
        <v xml:space="preserve"> </v>
      </c>
      <c r="K79" s="55" t="str" cm="1">
        <f t="array" ref="K79">IF(OR(is_header, is_empty), "",
    IF(is_total,
        IF(selected_period="Total Year",
            SUM(Tracking[Amount] * (Tracking[Type]=type) * (YEAR(Tracking[Effective Date])=Selected_year)),
            SUM(Tracking[Amount] * (Tracking[Type]=type) * (YEAR(Tracking[Effective Date])=Selected_year) * (MONTH(Tracking[Effective Date])=selected_period))
        ),
        IF(selected_period="Total Year",
            SUM(Tracking[Amount] * (Tracking[Type]=type) * (Tracking[Category]=item) * (YEAR(Tracking[Effective Date])=Selected_year)),
            SUM(Tracking[Amount] * (Tracking[Type]=type) * (Tracking[Category]=item) * (YEAR(Tracking[Effective Date])=Selected_year) * (MONTH(Tracking[Effective Date])=selected_period))
        )
    )
)</f>
        <v/>
      </c>
      <c r="L79" s="35" t="str" cm="1">
        <f t="array" ref="L79">IF(OR(is_header, is_empty), "",
    IFERROR(
        INDEX('Budget Planning'!$E:$DY, row_id,
            MATCH(TRUE, INDEX('Budget Planning'!$E$5:$DY$5 = Selected_year, 0), 0)
            + IF(selected_period = "Total Year", 12, selected_period - 1)
        ),
        ""
    )
)</f>
        <v/>
      </c>
      <c r="M79" s="1" t="str" cm="1">
        <f t="array" ref="M79">IF(is_cat,IF(header_row_id=income_header_row,MATCH(income_min_row,$C:$C,0),IF(header_row_id=Expenses_header_row,MATCH(expenses_min_row,$C:$C,0),IF(header_row_id=Savings_header_row,MATCH(savings_min_row,$C:$C,0),""))),"")</f>
        <v/>
      </c>
      <c r="N79" s="2" t="str" cm="1">
        <f t="array" ref="N79">IF(is_cat,IF(header_row_id=income_header_row,MATCH(income_max,$C:$C,0),IF(header_row_id=Expenses_header_row,MATCH(expenses_max_row,$C:$C,0),IF(header_row_id=Savings_header_row,MATCH(savings_max_row,$C:$C,0),""))),"")</f>
        <v/>
      </c>
      <c r="O79" s="1" t="str">
        <f t="shared" si="23"/>
        <v/>
      </c>
      <c r="P79" t="str">
        <f t="shared" ca="1" si="24"/>
        <v/>
      </c>
      <c r="Q79" t="str">
        <f t="shared" si="25"/>
        <v/>
      </c>
      <c r="R79" s="2" t="str">
        <f t="shared" ca="1" si="26"/>
        <v/>
      </c>
      <c r="S79" s="1" t="str">
        <f t="shared" si="27"/>
        <v/>
      </c>
      <c r="T79" t="str">
        <f t="shared" si="28"/>
        <v/>
      </c>
      <c r="U79" t="str">
        <f t="shared" ca="1" si="29"/>
        <v/>
      </c>
      <c r="V79" t="str">
        <f t="shared" si="30"/>
        <v/>
      </c>
      <c r="W79" s="2" t="str">
        <f t="shared" ca="1" si="31"/>
        <v/>
      </c>
      <c r="X79" s="59">
        <f t="shared" si="32"/>
        <v>-1</v>
      </c>
      <c r="Y79" s="66" t="str">
        <f t="shared" si="33"/>
        <v/>
      </c>
      <c r="Z79" s="36" t="str">
        <f t="shared" si="34"/>
        <v/>
      </c>
      <c r="AA79" s="36" t="str">
        <f t="shared" si="35"/>
        <v/>
      </c>
      <c r="AB79" s="67" t="str">
        <f t="shared" si="38"/>
        <v/>
      </c>
      <c r="AC79" s="36" t="str">
        <f t="shared" si="36"/>
        <v/>
      </c>
      <c r="AD79" s="36" t="str">
        <f t="shared" si="37"/>
        <v/>
      </c>
    </row>
    <row r="80" spans="3:30" x14ac:dyDescent="0.3">
      <c r="C80" s="52" cm="1">
        <f t="array" ref="C80">IF(C79=-1, -1, IF(C79&lt;income_max, C79+1, IF(C79=income_max, income_total, IF(C79=income_total, "/1", IF(C79="/1", Expenses_header_row, IF(C79&lt;expenses_max_row, C79+1, IF(C79=expenses_max_row, expenses_total_row, IF(C79=expenses_total_row, "/2", IF(C79="/2", Savings_header_row, IF(C79&lt;savings_max_row, C79+1, IF(C79=savings_max_row, savings_total, -1)))))))))))</f>
        <v>-1</v>
      </c>
      <c r="D80" s="53">
        <f t="shared" si="20"/>
        <v>-1</v>
      </c>
      <c r="E80" s="52" cm="1">
        <f t="array" ref="E80">1*OR(row_id=income_header_row,row_id=Expenses_header_row,row_id=Savings_header_row)</f>
        <v>0</v>
      </c>
      <c r="F80" s="35">
        <f t="shared" si="21"/>
        <v>0</v>
      </c>
      <c r="G80" s="35" cm="1">
        <f t="array" ref="G80">1*OR(row_id=income_total,row_id=expenses_total_row,row_id=savings_total)</f>
        <v>0</v>
      </c>
      <c r="H80" s="53">
        <f t="shared" si="22"/>
        <v>1</v>
      </c>
      <c r="I80" s="52" t="str" cm="1">
        <f t="array" ref="I80">IFERROR(INDEX('Budget Planning'!$C:$C,header_row_id)," " )</f>
        <v xml:space="preserve"> </v>
      </c>
      <c r="J80" s="54" t="str" cm="1">
        <f t="array" ref="J80">IFERROR(INDEX('Budget Planning'!$C:$C,row_id)," ")</f>
        <v xml:space="preserve"> </v>
      </c>
      <c r="K80" s="55" t="str" cm="1">
        <f t="array" ref="K80">IF(OR(is_header, is_empty), "",
    IF(is_total,
        IF(selected_period="Total Year",
            SUM(Tracking[Amount] * (Tracking[Type]=type) * (YEAR(Tracking[Effective Date])=Selected_year)),
            SUM(Tracking[Amount] * (Tracking[Type]=type) * (YEAR(Tracking[Effective Date])=Selected_year) * (MONTH(Tracking[Effective Date])=selected_period))
        ),
        IF(selected_period="Total Year",
            SUM(Tracking[Amount] * (Tracking[Type]=type) * (Tracking[Category]=item) * (YEAR(Tracking[Effective Date])=Selected_year)),
            SUM(Tracking[Amount] * (Tracking[Type]=type) * (Tracking[Category]=item) * (YEAR(Tracking[Effective Date])=Selected_year) * (MONTH(Tracking[Effective Date])=selected_period))
        )
    )
)</f>
        <v/>
      </c>
      <c r="L80" s="35" t="str" cm="1">
        <f t="array" ref="L80">IF(OR(is_header, is_empty), "",
    IFERROR(
        INDEX('Budget Planning'!$E:$DY, row_id,
            MATCH(TRUE, INDEX('Budget Planning'!$E$5:$DY$5 = Selected_year, 0), 0)
            + IF(selected_period = "Total Year", 12, selected_period - 1)
        ),
        ""
    )
)</f>
        <v/>
      </c>
      <c r="M80" s="1" t="str" cm="1">
        <f t="array" ref="M80">IF(is_cat,IF(header_row_id=income_header_row,MATCH(income_min_row,$C:$C,0),IF(header_row_id=Expenses_header_row,MATCH(expenses_min_row,$C:$C,0),IF(header_row_id=Savings_header_row,MATCH(savings_min_row,$C:$C,0),""))),"")</f>
        <v/>
      </c>
      <c r="N80" s="2" t="str" cm="1">
        <f t="array" ref="N80">IF(is_cat,IF(header_row_id=income_header_row,MATCH(income_max,$C:$C,0),IF(header_row_id=Expenses_header_row,MATCH(expenses_max_row,$C:$C,0),IF(header_row_id=Savings_header_row,MATCH(savings_max_row,$C:$C,0),""))),"")</f>
        <v/>
      </c>
      <c r="O80" s="1" t="str">
        <f t="shared" si="23"/>
        <v/>
      </c>
      <c r="P80" t="str">
        <f t="shared" ca="1" si="24"/>
        <v/>
      </c>
      <c r="Q80" t="str">
        <f t="shared" si="25"/>
        <v/>
      </c>
      <c r="R80" s="2" t="str">
        <f t="shared" ca="1" si="26"/>
        <v/>
      </c>
      <c r="S80" s="1" t="str">
        <f t="shared" si="27"/>
        <v/>
      </c>
      <c r="T80" t="str">
        <f t="shared" si="28"/>
        <v/>
      </c>
      <c r="U80" t="str">
        <f t="shared" ca="1" si="29"/>
        <v/>
      </c>
      <c r="V80" t="str">
        <f t="shared" si="30"/>
        <v/>
      </c>
      <c r="W80" s="2" t="str">
        <f t="shared" ca="1" si="31"/>
        <v/>
      </c>
      <c r="X80" s="59">
        <f t="shared" si="32"/>
        <v>-1</v>
      </c>
      <c r="Y80" s="66" t="str">
        <f t="shared" si="33"/>
        <v/>
      </c>
      <c r="Z80" s="36" t="str">
        <f t="shared" si="34"/>
        <v/>
      </c>
      <c r="AA80" s="36" t="str">
        <f t="shared" si="35"/>
        <v/>
      </c>
      <c r="AB80" s="67" t="str">
        <f t="shared" si="38"/>
        <v/>
      </c>
      <c r="AC80" s="36" t="str">
        <f t="shared" si="36"/>
        <v/>
      </c>
      <c r="AD80" s="36" t="str">
        <f t="shared" si="37"/>
        <v/>
      </c>
    </row>
    <row r="81" spans="3:30" x14ac:dyDescent="0.3">
      <c r="C81" s="52" cm="1">
        <f t="array" ref="C81">IF(C80=-1, -1, IF(C80&lt;income_max, C80+1, IF(C80=income_max, income_total, IF(C80=income_total, "/1", IF(C80="/1", Expenses_header_row, IF(C80&lt;expenses_max_row, C80+1, IF(C80=expenses_max_row, expenses_total_row, IF(C80=expenses_total_row, "/2", IF(C80="/2", Savings_header_row, IF(C80&lt;savings_max_row, C80+1, IF(C80=savings_max_row, savings_total, -1)))))))))))</f>
        <v>-1</v>
      </c>
      <c r="D81" s="53">
        <f t="shared" si="20"/>
        <v>-1</v>
      </c>
      <c r="E81" s="52" cm="1">
        <f t="array" ref="E81">1*OR(row_id=income_header_row,row_id=Expenses_header_row,row_id=Savings_header_row)</f>
        <v>0</v>
      </c>
      <c r="F81" s="35">
        <f t="shared" si="21"/>
        <v>0</v>
      </c>
      <c r="G81" s="35" cm="1">
        <f t="array" ref="G81">1*OR(row_id=income_total,row_id=expenses_total_row,row_id=savings_total)</f>
        <v>0</v>
      </c>
      <c r="H81" s="53">
        <f t="shared" si="22"/>
        <v>1</v>
      </c>
      <c r="I81" s="52" t="str" cm="1">
        <f t="array" ref="I81">IFERROR(INDEX('Budget Planning'!$C:$C,header_row_id)," " )</f>
        <v xml:space="preserve"> </v>
      </c>
      <c r="J81" s="54" t="str" cm="1">
        <f t="array" ref="J81">IFERROR(INDEX('Budget Planning'!$C:$C,row_id)," ")</f>
        <v xml:space="preserve"> </v>
      </c>
      <c r="K81" s="55" t="str" cm="1">
        <f t="array" ref="K81">IF(OR(is_header, is_empty), "",
    IF(is_total,
        IF(selected_period="Total Year",
            SUM(Tracking[Amount] * (Tracking[Type]=type) * (YEAR(Tracking[Effective Date])=Selected_year)),
            SUM(Tracking[Amount] * (Tracking[Type]=type) * (YEAR(Tracking[Effective Date])=Selected_year) * (MONTH(Tracking[Effective Date])=selected_period))
        ),
        IF(selected_period="Total Year",
            SUM(Tracking[Amount] * (Tracking[Type]=type) * (Tracking[Category]=item) * (YEAR(Tracking[Effective Date])=Selected_year)),
            SUM(Tracking[Amount] * (Tracking[Type]=type) * (Tracking[Category]=item) * (YEAR(Tracking[Effective Date])=Selected_year) * (MONTH(Tracking[Effective Date])=selected_period))
        )
    )
)</f>
        <v/>
      </c>
      <c r="L81" s="35" t="str" cm="1">
        <f t="array" ref="L81">IF(OR(is_header, is_empty), "",
    IFERROR(
        INDEX('Budget Planning'!$E:$DY, row_id,
            MATCH(TRUE, INDEX('Budget Planning'!$E$5:$DY$5 = Selected_year, 0), 0)
            + IF(selected_period = "Total Year", 12, selected_period - 1)
        ),
        ""
    )
)</f>
        <v/>
      </c>
      <c r="M81" s="1" t="str" cm="1">
        <f t="array" ref="M81">IF(is_cat,IF(header_row_id=income_header_row,MATCH(income_min_row,$C:$C,0),IF(header_row_id=Expenses_header_row,MATCH(expenses_min_row,$C:$C,0),IF(header_row_id=Savings_header_row,MATCH(savings_min_row,$C:$C,0),""))),"")</f>
        <v/>
      </c>
      <c r="N81" s="2" t="str" cm="1">
        <f t="array" ref="N81">IF(is_cat,IF(header_row_id=income_header_row,MATCH(income_max,$C:$C,0),IF(header_row_id=Expenses_header_row,MATCH(expenses_max_row,$C:$C,0),IF(header_row_id=Savings_header_row,MATCH(savings_max_row,$C:$C,0),""))),"")</f>
        <v/>
      </c>
      <c r="O81" s="1" t="str">
        <f t="shared" si="23"/>
        <v/>
      </c>
      <c r="P81" t="str">
        <f t="shared" ca="1" si="24"/>
        <v/>
      </c>
      <c r="Q81" t="str">
        <f t="shared" si="25"/>
        <v/>
      </c>
      <c r="R81" s="2" t="str">
        <f t="shared" ca="1" si="26"/>
        <v/>
      </c>
      <c r="S81" s="1" t="str">
        <f t="shared" si="27"/>
        <v/>
      </c>
      <c r="T81" t="str">
        <f t="shared" si="28"/>
        <v/>
      </c>
      <c r="U81" t="str">
        <f t="shared" ca="1" si="29"/>
        <v/>
      </c>
      <c r="V81" t="str">
        <f t="shared" si="30"/>
        <v/>
      </c>
      <c r="W81" s="2" t="str">
        <f t="shared" ca="1" si="31"/>
        <v/>
      </c>
      <c r="X81" s="59">
        <f t="shared" si="32"/>
        <v>-1</v>
      </c>
      <c r="Y81" s="66" t="str">
        <f t="shared" si="33"/>
        <v/>
      </c>
      <c r="Z81" s="36" t="str">
        <f t="shared" si="34"/>
        <v/>
      </c>
      <c r="AA81" s="36" t="str">
        <f t="shared" si="35"/>
        <v/>
      </c>
      <c r="AB81" s="67" t="str">
        <f t="shared" si="38"/>
        <v/>
      </c>
      <c r="AC81" s="36" t="str">
        <f t="shared" si="36"/>
        <v/>
      </c>
      <c r="AD81" s="36" t="str">
        <f t="shared" si="37"/>
        <v/>
      </c>
    </row>
    <row r="82" spans="3:30" x14ac:dyDescent="0.3">
      <c r="C82" s="52" cm="1">
        <f t="array" ref="C82">IF(C81=-1, -1, IF(C81&lt;income_max, C81+1, IF(C81=income_max, income_total, IF(C81=income_total, "/1", IF(C81="/1", Expenses_header_row, IF(C81&lt;expenses_max_row, C81+1, IF(C81=expenses_max_row, expenses_total_row, IF(C81=expenses_total_row, "/2", IF(C81="/2", Savings_header_row, IF(C81&lt;savings_max_row, C81+1, IF(C81=savings_max_row, savings_total, -1)))))))))))</f>
        <v>-1</v>
      </c>
      <c r="D82" s="53">
        <f t="shared" si="20"/>
        <v>-1</v>
      </c>
      <c r="E82" s="52" cm="1">
        <f t="array" ref="E82">1*OR(row_id=income_header_row,row_id=Expenses_header_row,row_id=Savings_header_row)</f>
        <v>0</v>
      </c>
      <c r="F82" s="35">
        <f t="shared" si="21"/>
        <v>0</v>
      </c>
      <c r="G82" s="35" cm="1">
        <f t="array" ref="G82">1*OR(row_id=income_total,row_id=expenses_total_row,row_id=savings_total)</f>
        <v>0</v>
      </c>
      <c r="H82" s="53">
        <f t="shared" si="22"/>
        <v>1</v>
      </c>
      <c r="I82" s="52" t="str" cm="1">
        <f t="array" ref="I82">IFERROR(INDEX('Budget Planning'!$C:$C,header_row_id)," " )</f>
        <v xml:space="preserve"> </v>
      </c>
      <c r="J82" s="54" t="str" cm="1">
        <f t="array" ref="J82">IFERROR(INDEX('Budget Planning'!$C:$C,row_id)," ")</f>
        <v xml:space="preserve"> </v>
      </c>
      <c r="K82" s="55" t="str" cm="1">
        <f t="array" ref="K82">IF(OR(is_header, is_empty), "",
    IF(is_total,
        IF(selected_period="Total Year",
            SUM(Tracking[Amount] * (Tracking[Type]=type) * (YEAR(Tracking[Effective Date])=Selected_year)),
            SUM(Tracking[Amount] * (Tracking[Type]=type) * (YEAR(Tracking[Effective Date])=Selected_year) * (MONTH(Tracking[Effective Date])=selected_period))
        ),
        IF(selected_period="Total Year",
            SUM(Tracking[Amount] * (Tracking[Type]=type) * (Tracking[Category]=item) * (YEAR(Tracking[Effective Date])=Selected_year)),
            SUM(Tracking[Amount] * (Tracking[Type]=type) * (Tracking[Category]=item) * (YEAR(Tracking[Effective Date])=Selected_year) * (MONTH(Tracking[Effective Date])=selected_period))
        )
    )
)</f>
        <v/>
      </c>
      <c r="L82" s="35" t="str" cm="1">
        <f t="array" ref="L82">IF(OR(is_header, is_empty), "",
    IFERROR(
        INDEX('Budget Planning'!$E:$DY, row_id,
            MATCH(TRUE, INDEX('Budget Planning'!$E$5:$DY$5 = Selected_year, 0), 0)
            + IF(selected_period = "Total Year", 12, selected_period - 1)
        ),
        ""
    )
)</f>
        <v/>
      </c>
      <c r="M82" s="1" t="str" cm="1">
        <f t="array" ref="M82">IF(is_cat,IF(header_row_id=income_header_row,MATCH(income_min_row,$C:$C,0),IF(header_row_id=Expenses_header_row,MATCH(expenses_min_row,$C:$C,0),IF(header_row_id=Savings_header_row,MATCH(savings_min_row,$C:$C,0),""))),"")</f>
        <v/>
      </c>
      <c r="N82" s="2" t="str" cm="1">
        <f t="array" ref="N82">IF(is_cat,IF(header_row_id=income_header_row,MATCH(income_max,$C:$C,0),IF(header_row_id=Expenses_header_row,MATCH(expenses_max_row,$C:$C,0),IF(header_row_id=Savings_header_row,MATCH(savings_max_row,$C:$C,0),""))),"")</f>
        <v/>
      </c>
      <c r="O82" s="1" t="str">
        <f t="shared" si="23"/>
        <v/>
      </c>
      <c r="P82" t="str">
        <f t="shared" ca="1" si="24"/>
        <v/>
      </c>
      <c r="Q82" t="str">
        <f t="shared" si="25"/>
        <v/>
      </c>
      <c r="R82" s="2" t="str">
        <f t="shared" ca="1" si="26"/>
        <v/>
      </c>
      <c r="S82" s="1" t="str">
        <f t="shared" si="27"/>
        <v/>
      </c>
      <c r="T82" t="str">
        <f t="shared" si="28"/>
        <v/>
      </c>
      <c r="U82" t="str">
        <f t="shared" ca="1" si="29"/>
        <v/>
      </c>
      <c r="V82" t="str">
        <f t="shared" si="30"/>
        <v/>
      </c>
      <c r="W82" s="2" t="str">
        <f t="shared" ca="1" si="31"/>
        <v/>
      </c>
      <c r="X82" s="59">
        <f t="shared" si="32"/>
        <v>-1</v>
      </c>
      <c r="Y82" s="66" t="str">
        <f t="shared" si="33"/>
        <v/>
      </c>
      <c r="Z82" s="36" t="str">
        <f t="shared" si="34"/>
        <v/>
      </c>
      <c r="AA82" s="36" t="str">
        <f t="shared" si="35"/>
        <v/>
      </c>
      <c r="AB82" s="67" t="str">
        <f t="shared" si="38"/>
        <v/>
      </c>
      <c r="AC82" s="36" t="str">
        <f t="shared" si="36"/>
        <v/>
      </c>
      <c r="AD82" s="36" t="str">
        <f t="shared" si="37"/>
        <v/>
      </c>
    </row>
    <row r="83" spans="3:30" x14ac:dyDescent="0.3">
      <c r="C83" s="52" cm="1">
        <f t="array" ref="C83">IF(C82=-1, -1, IF(C82&lt;income_max, C82+1, IF(C82=income_max, income_total, IF(C82=income_total, "/1", IF(C82="/1", Expenses_header_row, IF(C82&lt;expenses_max_row, C82+1, IF(C82=expenses_max_row, expenses_total_row, IF(C82=expenses_total_row, "/2", IF(C82="/2", Savings_header_row, IF(C82&lt;savings_max_row, C82+1, IF(C82=savings_max_row, savings_total, -1)))))))))))</f>
        <v>-1</v>
      </c>
      <c r="D83" s="53">
        <f t="shared" si="20"/>
        <v>-1</v>
      </c>
      <c r="E83" s="52" cm="1">
        <f t="array" ref="E83">1*OR(row_id=income_header_row,row_id=Expenses_header_row,row_id=Savings_header_row)</f>
        <v>0</v>
      </c>
      <c r="F83" s="35">
        <f t="shared" si="21"/>
        <v>0</v>
      </c>
      <c r="G83" s="35" cm="1">
        <f t="array" ref="G83">1*OR(row_id=income_total,row_id=expenses_total_row,row_id=savings_total)</f>
        <v>0</v>
      </c>
      <c r="H83" s="53">
        <f t="shared" si="22"/>
        <v>1</v>
      </c>
      <c r="I83" s="52" t="str" cm="1">
        <f t="array" ref="I83">IFERROR(INDEX('Budget Planning'!$C:$C,header_row_id)," " )</f>
        <v xml:space="preserve"> </v>
      </c>
      <c r="J83" s="54" t="str" cm="1">
        <f t="array" ref="J83">IFERROR(INDEX('Budget Planning'!$C:$C,row_id)," ")</f>
        <v xml:space="preserve"> </v>
      </c>
      <c r="K83" s="55" t="str" cm="1">
        <f t="array" ref="K83">IF(OR(is_header, is_empty), "",
    IF(is_total,
        IF(selected_period="Total Year",
            SUM(Tracking[Amount] * (Tracking[Type]=type) * (YEAR(Tracking[Effective Date])=Selected_year)),
            SUM(Tracking[Amount] * (Tracking[Type]=type) * (YEAR(Tracking[Effective Date])=Selected_year) * (MONTH(Tracking[Effective Date])=selected_period))
        ),
        IF(selected_period="Total Year",
            SUM(Tracking[Amount] * (Tracking[Type]=type) * (Tracking[Category]=item) * (YEAR(Tracking[Effective Date])=Selected_year)),
            SUM(Tracking[Amount] * (Tracking[Type]=type) * (Tracking[Category]=item) * (YEAR(Tracking[Effective Date])=Selected_year) * (MONTH(Tracking[Effective Date])=selected_period))
        )
    )
)</f>
        <v/>
      </c>
      <c r="L83" s="35" t="str" cm="1">
        <f t="array" ref="L83">IF(OR(is_header, is_empty), "",
    IFERROR(
        INDEX('Budget Planning'!$E:$DY, row_id,
            MATCH(TRUE, INDEX('Budget Planning'!$E$5:$DY$5 = Selected_year, 0), 0)
            + IF(selected_period = "Total Year", 12, selected_period - 1)
        ),
        ""
    )
)</f>
        <v/>
      </c>
      <c r="M83" s="1" t="str" cm="1">
        <f t="array" ref="M83">IF(is_cat,IF(header_row_id=income_header_row,MATCH(income_min_row,$C:$C,0),IF(header_row_id=Expenses_header_row,MATCH(expenses_min_row,$C:$C,0),IF(header_row_id=Savings_header_row,MATCH(savings_min_row,$C:$C,0),""))),"")</f>
        <v/>
      </c>
      <c r="N83" s="2" t="str" cm="1">
        <f t="array" ref="N83">IF(is_cat,IF(header_row_id=income_header_row,MATCH(income_max,$C:$C,0),IF(header_row_id=Expenses_header_row,MATCH(expenses_max_row,$C:$C,0),IF(header_row_id=Savings_header_row,MATCH(savings_max_row,$C:$C,0),""))),"")</f>
        <v/>
      </c>
      <c r="O83" s="1" t="str">
        <f t="shared" si="23"/>
        <v/>
      </c>
      <c r="P83" t="str">
        <f t="shared" ca="1" si="24"/>
        <v/>
      </c>
      <c r="Q83" t="str">
        <f t="shared" si="25"/>
        <v/>
      </c>
      <c r="R83" s="2" t="str">
        <f t="shared" ca="1" si="26"/>
        <v/>
      </c>
      <c r="S83" s="1" t="str">
        <f t="shared" si="27"/>
        <v/>
      </c>
      <c r="T83" t="str">
        <f t="shared" si="28"/>
        <v/>
      </c>
      <c r="U83" t="str">
        <f t="shared" ca="1" si="29"/>
        <v/>
      </c>
      <c r="V83" t="str">
        <f t="shared" si="30"/>
        <v/>
      </c>
      <c r="W83" s="2" t="str">
        <f t="shared" ca="1" si="31"/>
        <v/>
      </c>
      <c r="X83" s="59">
        <f t="shared" si="32"/>
        <v>-1</v>
      </c>
      <c r="Y83" s="66" t="str">
        <f t="shared" si="33"/>
        <v/>
      </c>
      <c r="Z83" s="36" t="str">
        <f t="shared" si="34"/>
        <v/>
      </c>
      <c r="AA83" s="36" t="str">
        <f t="shared" si="35"/>
        <v/>
      </c>
      <c r="AB83" s="67" t="str">
        <f t="shared" si="38"/>
        <v/>
      </c>
      <c r="AC83" s="36" t="str">
        <f t="shared" si="36"/>
        <v/>
      </c>
      <c r="AD83" s="36" t="str">
        <f t="shared" si="37"/>
        <v/>
      </c>
    </row>
    <row r="84" spans="3:30" x14ac:dyDescent="0.3">
      <c r="C84" s="52" cm="1">
        <f t="array" ref="C84">IF(C83=-1, -1, IF(C83&lt;income_max, C83+1, IF(C83=income_max, income_total, IF(C83=income_total, "/1", IF(C83="/1", Expenses_header_row, IF(C83&lt;expenses_max_row, C83+1, IF(C83=expenses_max_row, expenses_total_row, IF(C83=expenses_total_row, "/2", IF(C83="/2", Savings_header_row, IF(C83&lt;savings_max_row, C83+1, IF(C83=savings_max_row, savings_total, -1)))))))))))</f>
        <v>-1</v>
      </c>
      <c r="D84" s="53">
        <f t="shared" si="20"/>
        <v>-1</v>
      </c>
      <c r="E84" s="52" cm="1">
        <f t="array" ref="E84">1*OR(row_id=income_header_row,row_id=Expenses_header_row,row_id=Savings_header_row)</f>
        <v>0</v>
      </c>
      <c r="F84" s="35">
        <f t="shared" si="21"/>
        <v>0</v>
      </c>
      <c r="G84" s="35" cm="1">
        <f t="array" ref="G84">1*OR(row_id=income_total,row_id=expenses_total_row,row_id=savings_total)</f>
        <v>0</v>
      </c>
      <c r="H84" s="53">
        <f t="shared" si="22"/>
        <v>1</v>
      </c>
      <c r="I84" s="52" t="str" cm="1">
        <f t="array" ref="I84">IFERROR(INDEX('Budget Planning'!$C:$C,header_row_id)," " )</f>
        <v xml:space="preserve"> </v>
      </c>
      <c r="J84" s="54" t="str" cm="1">
        <f t="array" ref="J84">IFERROR(INDEX('Budget Planning'!$C:$C,row_id)," ")</f>
        <v xml:space="preserve"> </v>
      </c>
      <c r="K84" s="55" t="str" cm="1">
        <f t="array" ref="K84">IF(OR(is_header, is_empty), "",
    IF(is_total,
        IF(selected_period="Total Year",
            SUM(Tracking[Amount] * (Tracking[Type]=type) * (YEAR(Tracking[Effective Date])=Selected_year)),
            SUM(Tracking[Amount] * (Tracking[Type]=type) * (YEAR(Tracking[Effective Date])=Selected_year) * (MONTH(Tracking[Effective Date])=selected_period))
        ),
        IF(selected_period="Total Year",
            SUM(Tracking[Amount] * (Tracking[Type]=type) * (Tracking[Category]=item) * (YEAR(Tracking[Effective Date])=Selected_year)),
            SUM(Tracking[Amount] * (Tracking[Type]=type) * (Tracking[Category]=item) * (YEAR(Tracking[Effective Date])=Selected_year) * (MONTH(Tracking[Effective Date])=selected_period))
        )
    )
)</f>
        <v/>
      </c>
      <c r="L84" s="35" t="str" cm="1">
        <f t="array" ref="L84">IF(OR(is_header, is_empty), "",
    IFERROR(
        INDEX('Budget Planning'!$E:$DY, row_id,
            MATCH(TRUE, INDEX('Budget Planning'!$E$5:$DY$5 = Selected_year, 0), 0)
            + IF(selected_period = "Total Year", 12, selected_period - 1)
        ),
        ""
    )
)</f>
        <v/>
      </c>
      <c r="M84" s="1" t="str" cm="1">
        <f t="array" ref="M84">IF(is_cat,IF(header_row_id=income_header_row,MATCH(income_min_row,$C:$C,0),IF(header_row_id=Expenses_header_row,MATCH(expenses_min_row,$C:$C,0),IF(header_row_id=Savings_header_row,MATCH(savings_min_row,$C:$C,0),""))),"")</f>
        <v/>
      </c>
      <c r="N84" s="2" t="str" cm="1">
        <f t="array" ref="N84">IF(is_cat,IF(header_row_id=income_header_row,MATCH(income_max,$C:$C,0),IF(header_row_id=Expenses_header_row,MATCH(expenses_max_row,$C:$C,0),IF(header_row_id=Savings_header_row,MATCH(savings_max_row,$C:$C,0),""))),"")</f>
        <v/>
      </c>
      <c r="O84" s="1" t="str">
        <f t="shared" si="23"/>
        <v/>
      </c>
      <c r="P84" t="str">
        <f t="shared" ca="1" si="24"/>
        <v/>
      </c>
      <c r="Q84" t="str">
        <f t="shared" si="25"/>
        <v/>
      </c>
      <c r="R84" s="2" t="str">
        <f t="shared" ca="1" si="26"/>
        <v/>
      </c>
      <c r="S84" s="1" t="str">
        <f t="shared" si="27"/>
        <v/>
      </c>
      <c r="T84" t="str">
        <f t="shared" si="28"/>
        <v/>
      </c>
      <c r="U84" t="str">
        <f t="shared" ca="1" si="29"/>
        <v/>
      </c>
      <c r="V84" t="str">
        <f t="shared" si="30"/>
        <v/>
      </c>
      <c r="W84" s="2" t="str">
        <f t="shared" ca="1" si="31"/>
        <v/>
      </c>
      <c r="X84" s="59">
        <f t="shared" si="32"/>
        <v>-1</v>
      </c>
      <c r="Y84" s="66" t="str">
        <f t="shared" si="33"/>
        <v/>
      </c>
      <c r="Z84" s="36" t="str">
        <f t="shared" si="34"/>
        <v/>
      </c>
      <c r="AA84" s="36" t="str">
        <f t="shared" si="35"/>
        <v/>
      </c>
      <c r="AB84" s="67" t="str">
        <f t="shared" si="38"/>
        <v/>
      </c>
      <c r="AC84" s="36" t="str">
        <f t="shared" si="36"/>
        <v/>
      </c>
      <c r="AD84" s="36" t="str">
        <f t="shared" si="37"/>
        <v/>
      </c>
    </row>
    <row r="85" spans="3:30" x14ac:dyDescent="0.3">
      <c r="C85" s="52" cm="1">
        <f t="array" ref="C85">IF(C84=-1, -1, IF(C84&lt;income_max, C84+1, IF(C84=income_max, income_total, IF(C84=income_total, "/1", IF(C84="/1", Expenses_header_row, IF(C84&lt;expenses_max_row, C84+1, IF(C84=expenses_max_row, expenses_total_row, IF(C84=expenses_total_row, "/2", IF(C84="/2", Savings_header_row, IF(C84&lt;savings_max_row, C84+1, IF(C84=savings_max_row, savings_total, -1)))))))))))</f>
        <v>-1</v>
      </c>
      <c r="D85" s="53">
        <f t="shared" si="20"/>
        <v>-1</v>
      </c>
      <c r="E85" s="52" cm="1">
        <f t="array" ref="E85">1*OR(row_id=income_header_row,row_id=Expenses_header_row,row_id=Savings_header_row)</f>
        <v>0</v>
      </c>
      <c r="F85" s="35">
        <f t="shared" si="21"/>
        <v>0</v>
      </c>
      <c r="G85" s="35" cm="1">
        <f t="array" ref="G85">1*OR(row_id=income_total,row_id=expenses_total_row,row_id=savings_total)</f>
        <v>0</v>
      </c>
      <c r="H85" s="53">
        <f t="shared" si="22"/>
        <v>1</v>
      </c>
      <c r="I85" s="52" t="str" cm="1">
        <f t="array" ref="I85">IFERROR(INDEX('Budget Planning'!$C:$C,header_row_id)," " )</f>
        <v xml:space="preserve"> </v>
      </c>
      <c r="J85" s="54" t="str" cm="1">
        <f t="array" ref="J85">IFERROR(INDEX('Budget Planning'!$C:$C,row_id)," ")</f>
        <v xml:space="preserve"> </v>
      </c>
      <c r="K85" s="55" t="str" cm="1">
        <f t="array" ref="K85">IF(OR(is_header, is_empty), "",
    IF(is_total,
        IF(selected_period="Total Year",
            SUM(Tracking[Amount] * (Tracking[Type]=type) * (YEAR(Tracking[Effective Date])=Selected_year)),
            SUM(Tracking[Amount] * (Tracking[Type]=type) * (YEAR(Tracking[Effective Date])=Selected_year) * (MONTH(Tracking[Effective Date])=selected_period))
        ),
        IF(selected_period="Total Year",
            SUM(Tracking[Amount] * (Tracking[Type]=type) * (Tracking[Category]=item) * (YEAR(Tracking[Effective Date])=Selected_year)),
            SUM(Tracking[Amount] * (Tracking[Type]=type) * (Tracking[Category]=item) * (YEAR(Tracking[Effective Date])=Selected_year) * (MONTH(Tracking[Effective Date])=selected_period))
        )
    )
)</f>
        <v/>
      </c>
      <c r="L85" s="35" t="str" cm="1">
        <f t="array" ref="L85">IF(OR(is_header, is_empty), "",
    IFERROR(
        INDEX('Budget Planning'!$E:$DY, row_id,
            MATCH(TRUE, INDEX('Budget Planning'!$E$5:$DY$5 = Selected_year, 0), 0)
            + IF(selected_period = "Total Year", 12, selected_period - 1)
        ),
        ""
    )
)</f>
        <v/>
      </c>
      <c r="M85" s="1" t="str" cm="1">
        <f t="array" ref="M85">IF(is_cat,IF(header_row_id=income_header_row,MATCH(income_min_row,$C:$C,0),IF(header_row_id=Expenses_header_row,MATCH(expenses_min_row,$C:$C,0),IF(header_row_id=Savings_header_row,MATCH(savings_min_row,$C:$C,0),""))),"")</f>
        <v/>
      </c>
      <c r="N85" s="2" t="str" cm="1">
        <f t="array" ref="N85">IF(is_cat,IF(header_row_id=income_header_row,MATCH(income_max,$C:$C,0),IF(header_row_id=Expenses_header_row,MATCH(expenses_max_row,$C:$C,0),IF(header_row_id=Savings_header_row,MATCH(savings_max_row,$C:$C,0),""))),"")</f>
        <v/>
      </c>
      <c r="O85" s="1" t="str">
        <f t="shared" si="23"/>
        <v/>
      </c>
      <c r="P85" t="str">
        <f t="shared" ca="1" si="24"/>
        <v/>
      </c>
      <c r="Q85" t="str">
        <f t="shared" si="25"/>
        <v/>
      </c>
      <c r="R85" s="2" t="str">
        <f t="shared" ca="1" si="26"/>
        <v/>
      </c>
      <c r="S85" s="1" t="str">
        <f t="shared" si="27"/>
        <v/>
      </c>
      <c r="T85" t="str">
        <f t="shared" si="28"/>
        <v/>
      </c>
      <c r="U85" t="str">
        <f t="shared" ca="1" si="29"/>
        <v/>
      </c>
      <c r="V85" t="str">
        <f t="shared" si="30"/>
        <v/>
      </c>
      <c r="W85" s="2" t="str">
        <f t="shared" ca="1" si="31"/>
        <v/>
      </c>
      <c r="X85" s="59">
        <f t="shared" si="32"/>
        <v>-1</v>
      </c>
      <c r="Y85" s="66" t="str">
        <f t="shared" si="33"/>
        <v/>
      </c>
      <c r="Z85" s="36" t="str">
        <f t="shared" si="34"/>
        <v/>
      </c>
      <c r="AA85" s="36" t="str">
        <f t="shared" si="35"/>
        <v/>
      </c>
      <c r="AB85" s="67" t="str">
        <f t="shared" si="38"/>
        <v/>
      </c>
      <c r="AC85" s="36" t="str">
        <f t="shared" si="36"/>
        <v/>
      </c>
      <c r="AD85" s="36" t="str">
        <f t="shared" si="37"/>
        <v/>
      </c>
    </row>
    <row r="86" spans="3:30" x14ac:dyDescent="0.3">
      <c r="C86" s="52" cm="1">
        <f t="array" ref="C86">IF(C85=-1, -1, IF(C85&lt;income_max, C85+1, IF(C85=income_max, income_total, IF(C85=income_total, "/1", IF(C85="/1", Expenses_header_row, IF(C85&lt;expenses_max_row, C85+1, IF(C85=expenses_max_row, expenses_total_row, IF(C85=expenses_total_row, "/2", IF(C85="/2", Savings_header_row, IF(C85&lt;savings_max_row, C85+1, IF(C85=savings_max_row, savings_total, -1)))))))))))</f>
        <v>-1</v>
      </c>
      <c r="D86" s="53">
        <f t="shared" si="20"/>
        <v>-1</v>
      </c>
      <c r="E86" s="52" cm="1">
        <f t="array" ref="E86">1*OR(row_id=income_header_row,row_id=Expenses_header_row,row_id=Savings_header_row)</f>
        <v>0</v>
      </c>
      <c r="F86" s="35">
        <f t="shared" si="21"/>
        <v>0</v>
      </c>
      <c r="G86" s="35" cm="1">
        <f t="array" ref="G86">1*OR(row_id=income_total,row_id=expenses_total_row,row_id=savings_total)</f>
        <v>0</v>
      </c>
      <c r="H86" s="53">
        <f t="shared" si="22"/>
        <v>1</v>
      </c>
      <c r="I86" s="52" t="str" cm="1">
        <f t="array" ref="I86">IFERROR(INDEX('Budget Planning'!$C:$C,header_row_id)," " )</f>
        <v xml:space="preserve"> </v>
      </c>
      <c r="J86" s="54" t="str" cm="1">
        <f t="array" ref="J86">IFERROR(INDEX('Budget Planning'!$C:$C,row_id)," ")</f>
        <v xml:space="preserve"> </v>
      </c>
      <c r="K86" s="55" t="str" cm="1">
        <f t="array" ref="K86">IF(OR(is_header, is_empty), "",
    IF(is_total,
        IF(selected_period="Total Year",
            SUM(Tracking[Amount] * (Tracking[Type]=type) * (YEAR(Tracking[Effective Date])=Selected_year)),
            SUM(Tracking[Amount] * (Tracking[Type]=type) * (YEAR(Tracking[Effective Date])=Selected_year) * (MONTH(Tracking[Effective Date])=selected_period))
        ),
        IF(selected_period="Total Year",
            SUM(Tracking[Amount] * (Tracking[Type]=type) * (Tracking[Category]=item) * (YEAR(Tracking[Effective Date])=Selected_year)),
            SUM(Tracking[Amount] * (Tracking[Type]=type) * (Tracking[Category]=item) * (YEAR(Tracking[Effective Date])=Selected_year) * (MONTH(Tracking[Effective Date])=selected_period))
        )
    )
)</f>
        <v/>
      </c>
      <c r="L86" s="35" t="str" cm="1">
        <f t="array" ref="L86">IF(OR(is_header, is_empty), "",
    IFERROR(
        INDEX('Budget Planning'!$E:$DY, row_id,
            MATCH(TRUE, INDEX('Budget Planning'!$E$5:$DY$5 = Selected_year, 0), 0)
            + IF(selected_period = "Total Year", 12, selected_period - 1)
        ),
        ""
    )
)</f>
        <v/>
      </c>
      <c r="M86" s="1" t="str" cm="1">
        <f t="array" ref="M86">IF(is_cat,IF(header_row_id=income_header_row,MATCH(income_min_row,$C:$C,0),IF(header_row_id=Expenses_header_row,MATCH(expenses_min_row,$C:$C,0),IF(header_row_id=Savings_header_row,MATCH(savings_min_row,$C:$C,0),""))),"")</f>
        <v/>
      </c>
      <c r="N86" s="2" t="str" cm="1">
        <f t="array" ref="N86">IF(is_cat,IF(header_row_id=income_header_row,MATCH(income_max,$C:$C,0),IF(header_row_id=Expenses_header_row,MATCH(expenses_max_row,$C:$C,0),IF(header_row_id=Savings_header_row,MATCH(savings_max_row,$C:$C,0),""))),"")</f>
        <v/>
      </c>
      <c r="O86" s="1" t="str">
        <f t="shared" si="23"/>
        <v/>
      </c>
      <c r="P86" t="str">
        <f t="shared" ca="1" si="24"/>
        <v/>
      </c>
      <c r="Q86" t="str">
        <f t="shared" si="25"/>
        <v/>
      </c>
      <c r="R86" s="2" t="str">
        <f t="shared" ca="1" si="26"/>
        <v/>
      </c>
      <c r="S86" s="1" t="str">
        <f t="shared" si="27"/>
        <v/>
      </c>
      <c r="T86" t="str">
        <f t="shared" si="28"/>
        <v/>
      </c>
      <c r="U86" t="str">
        <f t="shared" ca="1" si="29"/>
        <v/>
      </c>
      <c r="V86" t="str">
        <f t="shared" si="30"/>
        <v/>
      </c>
      <c r="W86" s="2" t="str">
        <f t="shared" ca="1" si="31"/>
        <v/>
      </c>
      <c r="X86" s="59">
        <f t="shared" si="32"/>
        <v>-1</v>
      </c>
      <c r="Y86" s="66" t="str">
        <f t="shared" si="33"/>
        <v/>
      </c>
      <c r="Z86" s="36" t="str">
        <f t="shared" si="34"/>
        <v/>
      </c>
      <c r="AA86" s="36" t="str">
        <f t="shared" si="35"/>
        <v/>
      </c>
      <c r="AB86" s="67" t="str">
        <f t="shared" si="38"/>
        <v/>
      </c>
      <c r="AC86" s="36" t="str">
        <f t="shared" si="36"/>
        <v/>
      </c>
      <c r="AD86" s="36" t="str">
        <f t="shared" si="37"/>
        <v/>
      </c>
    </row>
    <row r="87" spans="3:30" x14ac:dyDescent="0.3">
      <c r="C87" s="52" cm="1">
        <f t="array" ref="C87">IF(C86=-1, -1, IF(C86&lt;income_max, C86+1, IF(C86=income_max, income_total, IF(C86=income_total, "/1", IF(C86="/1", Expenses_header_row, IF(C86&lt;expenses_max_row, C86+1, IF(C86=expenses_max_row, expenses_total_row, IF(C86=expenses_total_row, "/2", IF(C86="/2", Savings_header_row, IF(C86&lt;savings_max_row, C86+1, IF(C86=savings_max_row, savings_total, -1)))))))))))</f>
        <v>-1</v>
      </c>
      <c r="D87" s="53">
        <f t="shared" si="20"/>
        <v>-1</v>
      </c>
      <c r="E87" s="52" cm="1">
        <f t="array" ref="E87">1*OR(row_id=income_header_row,row_id=Expenses_header_row,row_id=Savings_header_row)</f>
        <v>0</v>
      </c>
      <c r="F87" s="35">
        <f t="shared" si="21"/>
        <v>0</v>
      </c>
      <c r="G87" s="35" cm="1">
        <f t="array" ref="G87">1*OR(row_id=income_total,row_id=expenses_total_row,row_id=savings_total)</f>
        <v>0</v>
      </c>
      <c r="H87" s="53">
        <f t="shared" si="22"/>
        <v>1</v>
      </c>
      <c r="I87" s="52" t="str" cm="1">
        <f t="array" ref="I87">IFERROR(INDEX('Budget Planning'!$C:$C,header_row_id)," " )</f>
        <v xml:space="preserve"> </v>
      </c>
      <c r="J87" s="54" t="str" cm="1">
        <f t="array" ref="J87">IFERROR(INDEX('Budget Planning'!$C:$C,row_id)," ")</f>
        <v xml:space="preserve"> </v>
      </c>
      <c r="K87" s="55" t="str" cm="1">
        <f t="array" ref="K87">IF(OR(is_header, is_empty), "",
    IF(is_total,
        IF(selected_period="Total Year",
            SUM(Tracking[Amount] * (Tracking[Type]=type) * (YEAR(Tracking[Effective Date])=Selected_year)),
            SUM(Tracking[Amount] * (Tracking[Type]=type) * (YEAR(Tracking[Effective Date])=Selected_year) * (MONTH(Tracking[Effective Date])=selected_period))
        ),
        IF(selected_period="Total Year",
            SUM(Tracking[Amount] * (Tracking[Type]=type) * (Tracking[Category]=item) * (YEAR(Tracking[Effective Date])=Selected_year)),
            SUM(Tracking[Amount] * (Tracking[Type]=type) * (Tracking[Category]=item) * (YEAR(Tracking[Effective Date])=Selected_year) * (MONTH(Tracking[Effective Date])=selected_period))
        )
    )
)</f>
        <v/>
      </c>
      <c r="L87" s="35" t="str" cm="1">
        <f t="array" ref="L87">IF(OR(is_header, is_empty), "",
    IFERROR(
        INDEX('Budget Planning'!$E:$DY, row_id,
            MATCH(TRUE, INDEX('Budget Planning'!$E$5:$DY$5 = Selected_year, 0), 0)
            + IF(selected_period = "Total Year", 12, selected_period - 1)
        ),
        ""
    )
)</f>
        <v/>
      </c>
      <c r="M87" s="1" t="str" cm="1">
        <f t="array" ref="M87">IF(is_cat,IF(header_row_id=income_header_row,MATCH(income_min_row,$C:$C,0),IF(header_row_id=Expenses_header_row,MATCH(expenses_min_row,$C:$C,0),IF(header_row_id=Savings_header_row,MATCH(savings_min_row,$C:$C,0),""))),"")</f>
        <v/>
      </c>
      <c r="N87" s="2" t="str" cm="1">
        <f t="array" ref="N87">IF(is_cat,IF(header_row_id=income_header_row,MATCH(income_max,$C:$C,0),IF(header_row_id=Expenses_header_row,MATCH(expenses_max_row,$C:$C,0),IF(header_row_id=Savings_header_row,MATCH(savings_max_row,$C:$C,0),""))),"")</f>
        <v/>
      </c>
      <c r="O87" s="1" t="str">
        <f t="shared" si="23"/>
        <v/>
      </c>
      <c r="P87" t="str">
        <f t="shared" ca="1" si="24"/>
        <v/>
      </c>
      <c r="Q87" t="str">
        <f t="shared" si="25"/>
        <v/>
      </c>
      <c r="R87" s="2" t="str">
        <f t="shared" ca="1" si="26"/>
        <v/>
      </c>
      <c r="S87" s="1" t="str">
        <f t="shared" si="27"/>
        <v/>
      </c>
      <c r="T87" t="str">
        <f t="shared" si="28"/>
        <v/>
      </c>
      <c r="U87" t="str">
        <f t="shared" ca="1" si="29"/>
        <v/>
      </c>
      <c r="V87" t="str">
        <f t="shared" si="30"/>
        <v/>
      </c>
      <c r="W87" s="2" t="str">
        <f t="shared" ca="1" si="31"/>
        <v/>
      </c>
      <c r="X87" s="59">
        <f t="shared" si="32"/>
        <v>-1</v>
      </c>
      <c r="Y87" s="66" t="str">
        <f t="shared" si="33"/>
        <v/>
      </c>
      <c r="Z87" s="36" t="str">
        <f t="shared" si="34"/>
        <v/>
      </c>
      <c r="AA87" s="36" t="str">
        <f t="shared" si="35"/>
        <v/>
      </c>
      <c r="AB87" s="67" t="str">
        <f t="shared" si="38"/>
        <v/>
      </c>
      <c r="AC87" s="36" t="str">
        <f t="shared" si="36"/>
        <v/>
      </c>
      <c r="AD87" s="36" t="str">
        <f t="shared" si="37"/>
        <v/>
      </c>
    </row>
    <row r="88" spans="3:30" x14ac:dyDescent="0.3">
      <c r="C88" s="52" cm="1">
        <f t="array" ref="C88">IF(C87=-1, -1, IF(C87&lt;income_max, C87+1, IF(C87=income_max, income_total, IF(C87=income_total, "/1", IF(C87="/1", Expenses_header_row, IF(C87&lt;expenses_max_row, C87+1, IF(C87=expenses_max_row, expenses_total_row, IF(C87=expenses_total_row, "/2", IF(C87="/2", Savings_header_row, IF(C87&lt;savings_max_row, C87+1, IF(C87=savings_max_row, savings_total, -1)))))))))))</f>
        <v>-1</v>
      </c>
      <c r="D88" s="53">
        <f t="shared" si="20"/>
        <v>-1</v>
      </c>
      <c r="E88" s="52" cm="1">
        <f t="array" ref="E88">1*OR(row_id=income_header_row,row_id=Expenses_header_row,row_id=Savings_header_row)</f>
        <v>0</v>
      </c>
      <c r="F88" s="35">
        <f t="shared" si="21"/>
        <v>0</v>
      </c>
      <c r="G88" s="35" cm="1">
        <f t="array" ref="G88">1*OR(row_id=income_total,row_id=expenses_total_row,row_id=savings_total)</f>
        <v>0</v>
      </c>
      <c r="H88" s="53">
        <f t="shared" si="22"/>
        <v>1</v>
      </c>
      <c r="I88" s="52" t="str" cm="1">
        <f t="array" ref="I88">IFERROR(INDEX('Budget Planning'!$C:$C,header_row_id)," " )</f>
        <v xml:space="preserve"> </v>
      </c>
      <c r="J88" s="54" t="str" cm="1">
        <f t="array" ref="J88">IFERROR(INDEX('Budget Planning'!$C:$C,row_id)," ")</f>
        <v xml:space="preserve"> </v>
      </c>
      <c r="K88" s="55" t="str" cm="1">
        <f t="array" ref="K88">IF(OR(is_header, is_empty), "",
    IF(is_total,
        IF(selected_period="Total Year",
            SUM(Tracking[Amount] * (Tracking[Type]=type) * (YEAR(Tracking[Effective Date])=Selected_year)),
            SUM(Tracking[Amount] * (Tracking[Type]=type) * (YEAR(Tracking[Effective Date])=Selected_year) * (MONTH(Tracking[Effective Date])=selected_period))
        ),
        IF(selected_period="Total Year",
            SUM(Tracking[Amount] * (Tracking[Type]=type) * (Tracking[Category]=item) * (YEAR(Tracking[Effective Date])=Selected_year)),
            SUM(Tracking[Amount] * (Tracking[Type]=type) * (Tracking[Category]=item) * (YEAR(Tracking[Effective Date])=Selected_year) * (MONTH(Tracking[Effective Date])=selected_period))
        )
    )
)</f>
        <v/>
      </c>
      <c r="L88" s="35" t="str" cm="1">
        <f t="array" ref="L88">IF(OR(is_header, is_empty), "",
    IFERROR(
        INDEX('Budget Planning'!$E:$DY, row_id,
            MATCH(TRUE, INDEX('Budget Planning'!$E$5:$DY$5 = Selected_year, 0), 0)
            + IF(selected_period = "Total Year", 12, selected_period - 1)
        ),
        ""
    )
)</f>
        <v/>
      </c>
      <c r="M88" s="1" t="str" cm="1">
        <f t="array" ref="M88">IF(is_cat,IF(header_row_id=income_header_row,MATCH(income_min_row,$C:$C,0),IF(header_row_id=Expenses_header_row,MATCH(expenses_min_row,$C:$C,0),IF(header_row_id=Savings_header_row,MATCH(savings_min_row,$C:$C,0),""))),"")</f>
        <v/>
      </c>
      <c r="N88" s="2" t="str" cm="1">
        <f t="array" ref="N88">IF(is_cat,IF(header_row_id=income_header_row,MATCH(income_max,$C:$C,0),IF(header_row_id=Expenses_header_row,MATCH(expenses_max_row,$C:$C,0),IF(header_row_id=Savings_header_row,MATCH(savings_max_row,$C:$C,0),""))),"")</f>
        <v/>
      </c>
      <c r="O88" s="1" t="str">
        <f t="shared" si="23"/>
        <v/>
      </c>
      <c r="P88" t="str">
        <f t="shared" ca="1" si="24"/>
        <v/>
      </c>
      <c r="Q88" t="str">
        <f t="shared" si="25"/>
        <v/>
      </c>
      <c r="R88" s="2" t="str">
        <f t="shared" ca="1" si="26"/>
        <v/>
      </c>
      <c r="S88" s="1" t="str">
        <f t="shared" si="27"/>
        <v/>
      </c>
      <c r="T88" t="str">
        <f t="shared" si="28"/>
        <v/>
      </c>
      <c r="U88" t="str">
        <f t="shared" ca="1" si="29"/>
        <v/>
      </c>
      <c r="V88" t="str">
        <f t="shared" si="30"/>
        <v/>
      </c>
      <c r="W88" s="2" t="str">
        <f t="shared" ca="1" si="31"/>
        <v/>
      </c>
      <c r="X88" s="59">
        <f t="shared" si="32"/>
        <v>-1</v>
      </c>
      <c r="Y88" s="66" t="str">
        <f t="shared" si="33"/>
        <v/>
      </c>
      <c r="Z88" s="36" t="str">
        <f t="shared" si="34"/>
        <v/>
      </c>
      <c r="AA88" s="36" t="str">
        <f t="shared" si="35"/>
        <v/>
      </c>
      <c r="AB88" s="67" t="str">
        <f t="shared" si="38"/>
        <v/>
      </c>
      <c r="AC88" s="36" t="str">
        <f t="shared" si="36"/>
        <v/>
      </c>
      <c r="AD88" s="36" t="str">
        <f t="shared" si="37"/>
        <v/>
      </c>
    </row>
    <row r="89" spans="3:30" x14ac:dyDescent="0.3">
      <c r="C89" s="52" cm="1">
        <f t="array" ref="C89">IF(C88=-1, -1, IF(C88&lt;income_max, C88+1, IF(C88=income_max, income_total, IF(C88=income_total, "/1", IF(C88="/1", Expenses_header_row, IF(C88&lt;expenses_max_row, C88+1, IF(C88=expenses_max_row, expenses_total_row, IF(C88=expenses_total_row, "/2", IF(C88="/2", Savings_header_row, IF(C88&lt;savings_max_row, C88+1, IF(C88=savings_max_row, savings_total, -1)))))))))))</f>
        <v>-1</v>
      </c>
      <c r="D89" s="53">
        <f t="shared" si="20"/>
        <v>-1</v>
      </c>
      <c r="E89" s="52" cm="1">
        <f t="array" ref="E89">1*OR(row_id=income_header_row,row_id=Expenses_header_row,row_id=Savings_header_row)</f>
        <v>0</v>
      </c>
      <c r="F89" s="35">
        <f t="shared" si="21"/>
        <v>0</v>
      </c>
      <c r="G89" s="35" cm="1">
        <f t="array" ref="G89">1*OR(row_id=income_total,row_id=expenses_total_row,row_id=savings_total)</f>
        <v>0</v>
      </c>
      <c r="H89" s="53">
        <f t="shared" si="22"/>
        <v>1</v>
      </c>
      <c r="I89" s="52" t="str" cm="1">
        <f t="array" ref="I89">IFERROR(INDEX('Budget Planning'!$C:$C,header_row_id)," " )</f>
        <v xml:space="preserve"> </v>
      </c>
      <c r="J89" s="54" t="str" cm="1">
        <f t="array" ref="J89">IFERROR(INDEX('Budget Planning'!$C:$C,row_id)," ")</f>
        <v xml:space="preserve"> </v>
      </c>
      <c r="K89" s="55" t="str" cm="1">
        <f t="array" ref="K89">IF(OR(is_header, is_empty), "",
    IF(is_total,
        IF(selected_period="Total Year",
            SUM(Tracking[Amount] * (Tracking[Type]=type) * (YEAR(Tracking[Effective Date])=Selected_year)),
            SUM(Tracking[Amount] * (Tracking[Type]=type) * (YEAR(Tracking[Effective Date])=Selected_year) * (MONTH(Tracking[Effective Date])=selected_period))
        ),
        IF(selected_period="Total Year",
            SUM(Tracking[Amount] * (Tracking[Type]=type) * (Tracking[Category]=item) * (YEAR(Tracking[Effective Date])=Selected_year)),
            SUM(Tracking[Amount] * (Tracking[Type]=type) * (Tracking[Category]=item) * (YEAR(Tracking[Effective Date])=Selected_year) * (MONTH(Tracking[Effective Date])=selected_period))
        )
    )
)</f>
        <v/>
      </c>
      <c r="L89" s="35" t="str" cm="1">
        <f t="array" ref="L89">IF(OR(is_header, is_empty), "",
    IFERROR(
        INDEX('Budget Planning'!$E:$DY, row_id,
            MATCH(TRUE, INDEX('Budget Planning'!$E$5:$DY$5 = Selected_year, 0), 0)
            + IF(selected_period = "Total Year", 12, selected_period - 1)
        ),
        ""
    )
)</f>
        <v/>
      </c>
      <c r="M89" s="1" t="str" cm="1">
        <f t="array" ref="M89">IF(is_cat,IF(header_row_id=income_header_row,MATCH(income_min_row,$C:$C,0),IF(header_row_id=Expenses_header_row,MATCH(expenses_min_row,$C:$C,0),IF(header_row_id=Savings_header_row,MATCH(savings_min_row,$C:$C,0),""))),"")</f>
        <v/>
      </c>
      <c r="N89" s="2" t="str" cm="1">
        <f t="array" ref="N89">IF(is_cat,IF(header_row_id=income_header_row,MATCH(income_max,$C:$C,0),IF(header_row_id=Expenses_header_row,MATCH(expenses_max_row,$C:$C,0),IF(header_row_id=Savings_header_row,MATCH(savings_max_row,$C:$C,0),""))),"")</f>
        <v/>
      </c>
      <c r="O89" s="1" t="str">
        <f t="shared" si="23"/>
        <v/>
      </c>
      <c r="P89" t="str">
        <f t="shared" ca="1" si="24"/>
        <v/>
      </c>
      <c r="Q89" t="str">
        <f t="shared" si="25"/>
        <v/>
      </c>
      <c r="R89" s="2" t="str">
        <f t="shared" ca="1" si="26"/>
        <v/>
      </c>
      <c r="S89" s="1" t="str">
        <f t="shared" si="27"/>
        <v/>
      </c>
      <c r="T89" t="str">
        <f t="shared" si="28"/>
        <v/>
      </c>
      <c r="U89" t="str">
        <f t="shared" ca="1" si="29"/>
        <v/>
      </c>
      <c r="V89" t="str">
        <f t="shared" si="30"/>
        <v/>
      </c>
      <c r="W89" s="2" t="str">
        <f t="shared" ca="1" si="31"/>
        <v/>
      </c>
      <c r="X89" s="59">
        <f t="shared" si="32"/>
        <v>-1</v>
      </c>
      <c r="Y89" s="66" t="str">
        <f t="shared" si="33"/>
        <v/>
      </c>
      <c r="Z89" s="36" t="str">
        <f t="shared" si="34"/>
        <v/>
      </c>
      <c r="AA89" s="36" t="str">
        <f t="shared" si="35"/>
        <v/>
      </c>
      <c r="AB89" s="67" t="str">
        <f t="shared" si="38"/>
        <v/>
      </c>
      <c r="AC89" s="36" t="str">
        <f t="shared" si="36"/>
        <v/>
      </c>
      <c r="AD89" s="36" t="str">
        <f t="shared" si="37"/>
        <v/>
      </c>
    </row>
    <row r="90" spans="3:30" x14ac:dyDescent="0.3">
      <c r="C90" s="52" cm="1">
        <f t="array" ref="C90">IF(C89=-1, -1, IF(C89&lt;income_max, C89+1, IF(C89=income_max, income_total, IF(C89=income_total, "/1", IF(C89="/1", Expenses_header_row, IF(C89&lt;expenses_max_row, C89+1, IF(C89=expenses_max_row, expenses_total_row, IF(C89=expenses_total_row, "/2", IF(C89="/2", Savings_header_row, IF(C89&lt;savings_max_row, C89+1, IF(C89=savings_max_row, savings_total, -1)))))))))))</f>
        <v>-1</v>
      </c>
      <c r="D90" s="53">
        <f t="shared" si="20"/>
        <v>-1</v>
      </c>
      <c r="E90" s="52" cm="1">
        <f t="array" ref="E90">1*OR(row_id=income_header_row,row_id=Expenses_header_row,row_id=Savings_header_row)</f>
        <v>0</v>
      </c>
      <c r="F90" s="35">
        <f t="shared" si="21"/>
        <v>0</v>
      </c>
      <c r="G90" s="35" cm="1">
        <f t="array" ref="G90">1*OR(row_id=income_total,row_id=expenses_total_row,row_id=savings_total)</f>
        <v>0</v>
      </c>
      <c r="H90" s="53">
        <f t="shared" si="22"/>
        <v>1</v>
      </c>
      <c r="I90" s="52" t="str" cm="1">
        <f t="array" ref="I90">IFERROR(INDEX('Budget Planning'!$C:$C,header_row_id)," " )</f>
        <v xml:space="preserve"> </v>
      </c>
      <c r="J90" s="54" t="str" cm="1">
        <f t="array" ref="J90">IFERROR(INDEX('Budget Planning'!$C:$C,row_id)," ")</f>
        <v xml:space="preserve"> </v>
      </c>
      <c r="K90" s="55" t="str" cm="1">
        <f t="array" ref="K90">IF(OR(is_header, is_empty), "",
    IF(is_total,
        IF(selected_period="Total Year",
            SUM(Tracking[Amount] * (Tracking[Type]=type) * (YEAR(Tracking[Effective Date])=Selected_year)),
            SUM(Tracking[Amount] * (Tracking[Type]=type) * (YEAR(Tracking[Effective Date])=Selected_year) * (MONTH(Tracking[Effective Date])=selected_period))
        ),
        IF(selected_period="Total Year",
            SUM(Tracking[Amount] * (Tracking[Type]=type) * (Tracking[Category]=item) * (YEAR(Tracking[Effective Date])=Selected_year)),
            SUM(Tracking[Amount] * (Tracking[Type]=type) * (Tracking[Category]=item) * (YEAR(Tracking[Effective Date])=Selected_year) * (MONTH(Tracking[Effective Date])=selected_period))
        )
    )
)</f>
        <v/>
      </c>
      <c r="L90" s="35" t="str" cm="1">
        <f t="array" ref="L90">IF(OR(is_header, is_empty), "",
    IFERROR(
        INDEX('Budget Planning'!$E:$DY, row_id,
            MATCH(TRUE, INDEX('Budget Planning'!$E$5:$DY$5 = Selected_year, 0), 0)
            + IF(selected_period = "Total Year", 12, selected_period - 1)
        ),
        ""
    )
)</f>
        <v/>
      </c>
      <c r="M90" s="1" t="str" cm="1">
        <f t="array" ref="M90">IF(is_cat,IF(header_row_id=income_header_row,MATCH(income_min_row,$C:$C,0),IF(header_row_id=Expenses_header_row,MATCH(expenses_min_row,$C:$C,0),IF(header_row_id=Savings_header_row,MATCH(savings_min_row,$C:$C,0),""))),"")</f>
        <v/>
      </c>
      <c r="N90" s="2" t="str" cm="1">
        <f t="array" ref="N90">IF(is_cat,IF(header_row_id=income_header_row,MATCH(income_max,$C:$C,0),IF(header_row_id=Expenses_header_row,MATCH(expenses_max_row,$C:$C,0),IF(header_row_id=Savings_header_row,MATCH(savings_max_row,$C:$C,0),""))),"")</f>
        <v/>
      </c>
      <c r="O90" s="1" t="str">
        <f t="shared" si="23"/>
        <v/>
      </c>
      <c r="P90" t="str">
        <f t="shared" ca="1" si="24"/>
        <v/>
      </c>
      <c r="Q90" t="str">
        <f t="shared" si="25"/>
        <v/>
      </c>
      <c r="R90" s="2" t="str">
        <f t="shared" ca="1" si="26"/>
        <v/>
      </c>
      <c r="S90" s="1" t="str">
        <f t="shared" si="27"/>
        <v/>
      </c>
      <c r="T90" t="str">
        <f t="shared" si="28"/>
        <v/>
      </c>
      <c r="U90" t="str">
        <f t="shared" ca="1" si="29"/>
        <v/>
      </c>
      <c r="V90" t="str">
        <f t="shared" si="30"/>
        <v/>
      </c>
      <c r="W90" s="2" t="str">
        <f t="shared" ca="1" si="31"/>
        <v/>
      </c>
      <c r="X90" s="59">
        <f t="shared" si="32"/>
        <v>-1</v>
      </c>
      <c r="Y90" s="66" t="str">
        <f t="shared" si="33"/>
        <v/>
      </c>
      <c r="Z90" s="36" t="str">
        <f t="shared" si="34"/>
        <v/>
      </c>
      <c r="AA90" s="36" t="str">
        <f t="shared" si="35"/>
        <v/>
      </c>
      <c r="AB90" s="67" t="str">
        <f t="shared" si="38"/>
        <v/>
      </c>
      <c r="AC90" s="36" t="str">
        <f t="shared" si="36"/>
        <v/>
      </c>
      <c r="AD90" s="36" t="str">
        <f t="shared" si="37"/>
        <v/>
      </c>
    </row>
    <row r="91" spans="3:30" x14ac:dyDescent="0.3">
      <c r="C91" s="52" cm="1">
        <f t="array" ref="C91">IF(C90=-1, -1, IF(C90&lt;income_max, C90+1, IF(C90=income_max, income_total, IF(C90=income_total, "/1", IF(C90="/1", Expenses_header_row, IF(C90&lt;expenses_max_row, C90+1, IF(C90=expenses_max_row, expenses_total_row, IF(C90=expenses_total_row, "/2", IF(C90="/2", Savings_header_row, IF(C90&lt;savings_max_row, C90+1, IF(C90=savings_max_row, savings_total, -1)))))))))))</f>
        <v>-1</v>
      </c>
      <c r="D91" s="53">
        <f t="shared" si="20"/>
        <v>-1</v>
      </c>
      <c r="E91" s="52" cm="1">
        <f t="array" ref="E91">1*OR(row_id=income_header_row,row_id=Expenses_header_row,row_id=Savings_header_row)</f>
        <v>0</v>
      </c>
      <c r="F91" s="35">
        <f t="shared" si="21"/>
        <v>0</v>
      </c>
      <c r="G91" s="35" cm="1">
        <f t="array" ref="G91">1*OR(row_id=income_total,row_id=expenses_total_row,row_id=savings_total)</f>
        <v>0</v>
      </c>
      <c r="H91" s="53">
        <f t="shared" si="22"/>
        <v>1</v>
      </c>
      <c r="I91" s="52" t="str" cm="1">
        <f t="array" ref="I91">IFERROR(INDEX('Budget Planning'!$C:$C,header_row_id)," " )</f>
        <v xml:space="preserve"> </v>
      </c>
      <c r="J91" s="54" t="str" cm="1">
        <f t="array" ref="J91">IFERROR(INDEX('Budget Planning'!$C:$C,row_id)," ")</f>
        <v xml:space="preserve"> </v>
      </c>
      <c r="K91" s="55" t="str" cm="1">
        <f t="array" ref="K91">IF(OR(is_header, is_empty), "",
    IF(is_total,
        IF(selected_period="Total Year",
            SUM(Tracking[Amount] * (Tracking[Type]=type) * (YEAR(Tracking[Effective Date])=Selected_year)),
            SUM(Tracking[Amount] * (Tracking[Type]=type) * (YEAR(Tracking[Effective Date])=Selected_year) * (MONTH(Tracking[Effective Date])=selected_period))
        ),
        IF(selected_period="Total Year",
            SUM(Tracking[Amount] * (Tracking[Type]=type) * (Tracking[Category]=item) * (YEAR(Tracking[Effective Date])=Selected_year)),
            SUM(Tracking[Amount] * (Tracking[Type]=type) * (Tracking[Category]=item) * (YEAR(Tracking[Effective Date])=Selected_year) * (MONTH(Tracking[Effective Date])=selected_period))
        )
    )
)</f>
        <v/>
      </c>
      <c r="L91" s="35" t="str" cm="1">
        <f t="array" ref="L91">IF(OR(is_header, is_empty), "",
    IFERROR(
        INDEX('Budget Planning'!$E:$DY, row_id,
            MATCH(TRUE, INDEX('Budget Planning'!$E$5:$DY$5 = Selected_year, 0), 0)
            + IF(selected_period = "Total Year", 12, selected_period - 1)
        ),
        ""
    )
)</f>
        <v/>
      </c>
      <c r="M91" s="1" t="str" cm="1">
        <f t="array" ref="M91">IF(is_cat,IF(header_row_id=income_header_row,MATCH(income_min_row,$C:$C,0),IF(header_row_id=Expenses_header_row,MATCH(expenses_min_row,$C:$C,0),IF(header_row_id=Savings_header_row,MATCH(savings_min_row,$C:$C,0),""))),"")</f>
        <v/>
      </c>
      <c r="N91" s="2" t="str" cm="1">
        <f t="array" ref="N91">IF(is_cat,IF(header_row_id=income_header_row,MATCH(income_max,$C:$C,0),IF(header_row_id=Expenses_header_row,MATCH(expenses_max_row,$C:$C,0),IF(header_row_id=Savings_header_row,MATCH(savings_max_row,$C:$C,0),""))),"")</f>
        <v/>
      </c>
      <c r="O91" s="1" t="str">
        <f t="shared" si="23"/>
        <v/>
      </c>
      <c r="P91" t="str">
        <f t="shared" ca="1" si="24"/>
        <v/>
      </c>
      <c r="Q91" t="str">
        <f t="shared" si="25"/>
        <v/>
      </c>
      <c r="R91" s="2" t="str">
        <f t="shared" ca="1" si="26"/>
        <v/>
      </c>
      <c r="S91" s="1" t="str">
        <f t="shared" si="27"/>
        <v/>
      </c>
      <c r="T91" t="str">
        <f t="shared" si="28"/>
        <v/>
      </c>
      <c r="U91" t="str">
        <f t="shared" ca="1" si="29"/>
        <v/>
      </c>
      <c r="V91" t="str">
        <f t="shared" si="30"/>
        <v/>
      </c>
      <c r="W91" s="2" t="str">
        <f t="shared" ca="1" si="31"/>
        <v/>
      </c>
      <c r="X91" s="59">
        <f t="shared" si="32"/>
        <v>-1</v>
      </c>
      <c r="Y91" s="66" t="str">
        <f t="shared" si="33"/>
        <v/>
      </c>
      <c r="Z91" s="36" t="str">
        <f t="shared" si="34"/>
        <v/>
      </c>
      <c r="AA91" s="36" t="str">
        <f t="shared" si="35"/>
        <v/>
      </c>
      <c r="AB91" s="67" t="str">
        <f t="shared" si="38"/>
        <v/>
      </c>
      <c r="AC91" s="36" t="str">
        <f t="shared" si="36"/>
        <v/>
      </c>
      <c r="AD91" s="36" t="str">
        <f t="shared" si="37"/>
        <v/>
      </c>
    </row>
    <row r="92" spans="3:30" x14ac:dyDescent="0.3">
      <c r="C92" s="52" cm="1">
        <f t="array" ref="C92">IF(C91=-1, -1, IF(C91&lt;income_max, C91+1, IF(C91=income_max, income_total, IF(C91=income_total, "/1", IF(C91="/1", Expenses_header_row, IF(C91&lt;expenses_max_row, C91+1, IF(C91=expenses_max_row, expenses_total_row, IF(C91=expenses_total_row, "/2", IF(C91="/2", Savings_header_row, IF(C91&lt;savings_max_row, C91+1, IF(C91=savings_max_row, savings_total, -1)))))))))))</f>
        <v>-1</v>
      </c>
      <c r="D92" s="53">
        <f t="shared" si="20"/>
        <v>-1</v>
      </c>
      <c r="E92" s="52" cm="1">
        <f t="array" ref="E92">1*OR(row_id=income_header_row,row_id=Expenses_header_row,row_id=Savings_header_row)</f>
        <v>0</v>
      </c>
      <c r="F92" s="35">
        <f t="shared" si="21"/>
        <v>0</v>
      </c>
      <c r="G92" s="35" cm="1">
        <f t="array" ref="G92">1*OR(row_id=income_total,row_id=expenses_total_row,row_id=savings_total)</f>
        <v>0</v>
      </c>
      <c r="H92" s="53">
        <f t="shared" si="22"/>
        <v>1</v>
      </c>
      <c r="I92" s="52" t="str" cm="1">
        <f t="array" ref="I92">IFERROR(INDEX('Budget Planning'!$C:$C,header_row_id)," " )</f>
        <v xml:space="preserve"> </v>
      </c>
      <c r="J92" s="54" t="str" cm="1">
        <f t="array" ref="J92">IFERROR(INDEX('Budget Planning'!$C:$C,row_id)," ")</f>
        <v xml:space="preserve"> </v>
      </c>
      <c r="K92" s="55" t="str" cm="1">
        <f t="array" ref="K92">IF(OR(is_header, is_empty), "",
    IF(is_total,
        IF(selected_period="Total Year",
            SUM(Tracking[Amount] * (Tracking[Type]=type) * (YEAR(Tracking[Effective Date])=Selected_year)),
            SUM(Tracking[Amount] * (Tracking[Type]=type) * (YEAR(Tracking[Effective Date])=Selected_year) * (MONTH(Tracking[Effective Date])=selected_period))
        ),
        IF(selected_period="Total Year",
            SUM(Tracking[Amount] * (Tracking[Type]=type) * (Tracking[Category]=item) * (YEAR(Tracking[Effective Date])=Selected_year)),
            SUM(Tracking[Amount] * (Tracking[Type]=type) * (Tracking[Category]=item) * (YEAR(Tracking[Effective Date])=Selected_year) * (MONTH(Tracking[Effective Date])=selected_period))
        )
    )
)</f>
        <v/>
      </c>
      <c r="L92" s="35" t="str" cm="1">
        <f t="array" ref="L92">IF(OR(is_header, is_empty), "",
    IFERROR(
        INDEX('Budget Planning'!$E:$DY, row_id,
            MATCH(TRUE, INDEX('Budget Planning'!$E$5:$DY$5 = Selected_year, 0), 0)
            + IF(selected_period = "Total Year", 12, selected_period - 1)
        ),
        ""
    )
)</f>
        <v/>
      </c>
      <c r="M92" s="1" t="str" cm="1">
        <f t="array" ref="M92">IF(is_cat,IF(header_row_id=income_header_row,MATCH(income_min_row,$C:$C,0),IF(header_row_id=Expenses_header_row,MATCH(expenses_min_row,$C:$C,0),IF(header_row_id=Savings_header_row,MATCH(savings_min_row,$C:$C,0),""))),"")</f>
        <v/>
      </c>
      <c r="N92" s="2" t="str" cm="1">
        <f t="array" ref="N92">IF(is_cat,IF(header_row_id=income_header_row,MATCH(income_max,$C:$C,0),IF(header_row_id=Expenses_header_row,MATCH(expenses_max_row,$C:$C,0),IF(header_row_id=Savings_header_row,MATCH(savings_max_row,$C:$C,0),""))),"")</f>
        <v/>
      </c>
      <c r="O92" s="1" t="str">
        <f t="shared" si="23"/>
        <v/>
      </c>
      <c r="P92" t="str">
        <f t="shared" ca="1" si="24"/>
        <v/>
      </c>
      <c r="Q92" t="str">
        <f t="shared" si="25"/>
        <v/>
      </c>
      <c r="R92" s="2" t="str">
        <f t="shared" ca="1" si="26"/>
        <v/>
      </c>
      <c r="S92" s="1" t="str">
        <f t="shared" si="27"/>
        <v/>
      </c>
      <c r="T92" t="str">
        <f t="shared" si="28"/>
        <v/>
      </c>
      <c r="U92" t="str">
        <f t="shared" ca="1" si="29"/>
        <v/>
      </c>
      <c r="V92" t="str">
        <f t="shared" si="30"/>
        <v/>
      </c>
      <c r="W92" s="2" t="str">
        <f t="shared" ca="1" si="31"/>
        <v/>
      </c>
      <c r="X92" s="59">
        <f t="shared" si="32"/>
        <v>-1</v>
      </c>
      <c r="Y92" s="66" t="str">
        <f t="shared" si="33"/>
        <v/>
      </c>
      <c r="Z92" s="36" t="str">
        <f t="shared" si="34"/>
        <v/>
      </c>
      <c r="AA92" s="36" t="str">
        <f t="shared" si="35"/>
        <v/>
      </c>
      <c r="AB92" s="67" t="str">
        <f t="shared" si="38"/>
        <v/>
      </c>
      <c r="AC92" s="36" t="str">
        <f t="shared" si="36"/>
        <v/>
      </c>
      <c r="AD92" s="36" t="str">
        <f t="shared" si="37"/>
        <v/>
      </c>
    </row>
    <row r="93" spans="3:30" x14ac:dyDescent="0.3">
      <c r="C93" s="52" cm="1">
        <f t="array" ref="C93">IF(C92=-1, -1, IF(C92&lt;income_max, C92+1, IF(C92=income_max, income_total, IF(C92=income_total, "/1", IF(C92="/1", Expenses_header_row, IF(C92&lt;expenses_max_row, C92+1, IF(C92=expenses_max_row, expenses_total_row, IF(C92=expenses_total_row, "/2", IF(C92="/2", Savings_header_row, IF(C92&lt;savings_max_row, C92+1, IF(C92=savings_max_row, savings_total, -1)))))))))))</f>
        <v>-1</v>
      </c>
      <c r="D93" s="53">
        <f t="shared" si="20"/>
        <v>-1</v>
      </c>
      <c r="E93" s="52" cm="1">
        <f t="array" ref="E93">1*OR(row_id=income_header_row,row_id=Expenses_header_row,row_id=Savings_header_row)</f>
        <v>0</v>
      </c>
      <c r="F93" s="35">
        <f t="shared" si="21"/>
        <v>0</v>
      </c>
      <c r="G93" s="35" cm="1">
        <f t="array" ref="G93">1*OR(row_id=income_total,row_id=expenses_total_row,row_id=savings_total)</f>
        <v>0</v>
      </c>
      <c r="H93" s="53">
        <f t="shared" si="22"/>
        <v>1</v>
      </c>
      <c r="I93" s="52" t="str" cm="1">
        <f t="array" ref="I93">IFERROR(INDEX('Budget Planning'!$C:$C,header_row_id)," " )</f>
        <v xml:space="preserve"> </v>
      </c>
      <c r="J93" s="54" t="str" cm="1">
        <f t="array" ref="J93">IFERROR(INDEX('Budget Planning'!$C:$C,row_id)," ")</f>
        <v xml:space="preserve"> </v>
      </c>
      <c r="K93" s="55" t="str" cm="1">
        <f t="array" ref="K93">IF(OR(is_header, is_empty), "",
    IF(is_total,
        IF(selected_period="Total Year",
            SUM(Tracking[Amount] * (Tracking[Type]=type) * (YEAR(Tracking[Effective Date])=Selected_year)),
            SUM(Tracking[Amount] * (Tracking[Type]=type) * (YEAR(Tracking[Effective Date])=Selected_year) * (MONTH(Tracking[Effective Date])=selected_period))
        ),
        IF(selected_period="Total Year",
            SUM(Tracking[Amount] * (Tracking[Type]=type) * (Tracking[Category]=item) * (YEAR(Tracking[Effective Date])=Selected_year)),
            SUM(Tracking[Amount] * (Tracking[Type]=type) * (Tracking[Category]=item) * (YEAR(Tracking[Effective Date])=Selected_year) * (MONTH(Tracking[Effective Date])=selected_period))
        )
    )
)</f>
        <v/>
      </c>
      <c r="L93" s="35" t="str" cm="1">
        <f t="array" ref="L93">IF(OR(is_header, is_empty), "",
    IFERROR(
        INDEX('Budget Planning'!$E:$DY, row_id,
            MATCH(TRUE, INDEX('Budget Planning'!$E$5:$DY$5 = Selected_year, 0), 0)
            + IF(selected_period = "Total Year", 12, selected_period - 1)
        ),
        ""
    )
)</f>
        <v/>
      </c>
      <c r="M93" s="1" t="str" cm="1">
        <f t="array" ref="M93">IF(is_cat,IF(header_row_id=income_header_row,MATCH(income_min_row,$C:$C,0),IF(header_row_id=Expenses_header_row,MATCH(expenses_min_row,$C:$C,0),IF(header_row_id=Savings_header_row,MATCH(savings_min_row,$C:$C,0),""))),"")</f>
        <v/>
      </c>
      <c r="N93" s="2" t="str" cm="1">
        <f t="array" ref="N93">IF(is_cat,IF(header_row_id=income_header_row,MATCH(income_max,$C:$C,0),IF(header_row_id=Expenses_header_row,MATCH(expenses_max_row,$C:$C,0),IF(header_row_id=Savings_header_row,MATCH(savings_max_row,$C:$C,0),""))),"")</f>
        <v/>
      </c>
      <c r="O93" s="1" t="str">
        <f t="shared" si="23"/>
        <v/>
      </c>
      <c r="P93" t="str">
        <f t="shared" ca="1" si="24"/>
        <v/>
      </c>
      <c r="Q93" t="str">
        <f t="shared" si="25"/>
        <v/>
      </c>
      <c r="R93" s="2" t="str">
        <f t="shared" ca="1" si="26"/>
        <v/>
      </c>
      <c r="S93" s="1" t="str">
        <f t="shared" si="27"/>
        <v/>
      </c>
      <c r="T93" t="str">
        <f t="shared" si="28"/>
        <v/>
      </c>
      <c r="U93" t="str">
        <f t="shared" ca="1" si="29"/>
        <v/>
      </c>
      <c r="V93" t="str">
        <f t="shared" si="30"/>
        <v/>
      </c>
      <c r="W93" s="2" t="str">
        <f t="shared" ca="1" si="31"/>
        <v/>
      </c>
      <c r="X93" s="59">
        <f t="shared" si="32"/>
        <v>-1</v>
      </c>
      <c r="Y93" s="66" t="str">
        <f t="shared" si="33"/>
        <v/>
      </c>
      <c r="Z93" s="36" t="str">
        <f t="shared" si="34"/>
        <v/>
      </c>
      <c r="AA93" s="36" t="str">
        <f t="shared" si="35"/>
        <v/>
      </c>
      <c r="AB93" s="67" t="str">
        <f t="shared" si="38"/>
        <v/>
      </c>
      <c r="AC93" s="36" t="str">
        <f t="shared" si="36"/>
        <v/>
      </c>
      <c r="AD93" s="36" t="str">
        <f t="shared" si="37"/>
        <v/>
      </c>
    </row>
    <row r="94" spans="3:30" x14ac:dyDescent="0.3">
      <c r="C94" s="52" cm="1">
        <f t="array" ref="C94">IF(C93=-1, -1, IF(C93&lt;income_max, C93+1, IF(C93=income_max, income_total, IF(C93=income_total, "/1", IF(C93="/1", Expenses_header_row, IF(C93&lt;expenses_max_row, C93+1, IF(C93=expenses_max_row, expenses_total_row, IF(C93=expenses_total_row, "/2", IF(C93="/2", Savings_header_row, IF(C93&lt;savings_max_row, C93+1, IF(C93=savings_max_row, savings_total, -1)))))))))))</f>
        <v>-1</v>
      </c>
      <c r="D94" s="53">
        <f t="shared" si="20"/>
        <v>-1</v>
      </c>
      <c r="E94" s="52" cm="1">
        <f t="array" ref="E94">1*OR(row_id=income_header_row,row_id=Expenses_header_row,row_id=Savings_header_row)</f>
        <v>0</v>
      </c>
      <c r="F94" s="35">
        <f t="shared" si="21"/>
        <v>0</v>
      </c>
      <c r="G94" s="35" cm="1">
        <f t="array" ref="G94">1*OR(row_id=income_total,row_id=expenses_total_row,row_id=savings_total)</f>
        <v>0</v>
      </c>
      <c r="H94" s="53">
        <f t="shared" si="22"/>
        <v>1</v>
      </c>
      <c r="I94" s="52" t="str" cm="1">
        <f t="array" ref="I94">IFERROR(INDEX('Budget Planning'!$C:$C,header_row_id)," " )</f>
        <v xml:space="preserve"> </v>
      </c>
      <c r="J94" s="54" t="str" cm="1">
        <f t="array" ref="J94">IFERROR(INDEX('Budget Planning'!$C:$C,row_id)," ")</f>
        <v xml:space="preserve"> </v>
      </c>
      <c r="K94" s="55" t="str" cm="1">
        <f t="array" ref="K94">IF(OR(is_header, is_empty), "",
    IF(is_total,
        IF(selected_period="Total Year",
            SUM(Tracking[Amount] * (Tracking[Type]=type) * (YEAR(Tracking[Effective Date])=Selected_year)),
            SUM(Tracking[Amount] * (Tracking[Type]=type) * (YEAR(Tracking[Effective Date])=Selected_year) * (MONTH(Tracking[Effective Date])=selected_period))
        ),
        IF(selected_period="Total Year",
            SUM(Tracking[Amount] * (Tracking[Type]=type) * (Tracking[Category]=item) * (YEAR(Tracking[Effective Date])=Selected_year)),
            SUM(Tracking[Amount] * (Tracking[Type]=type) * (Tracking[Category]=item) * (YEAR(Tracking[Effective Date])=Selected_year) * (MONTH(Tracking[Effective Date])=selected_period))
        )
    )
)</f>
        <v/>
      </c>
      <c r="L94" s="35" t="str" cm="1">
        <f t="array" ref="L94">IF(OR(is_header, is_empty), "",
    IFERROR(
        INDEX('Budget Planning'!$E:$DY, row_id,
            MATCH(TRUE, INDEX('Budget Planning'!$E$5:$DY$5 = Selected_year, 0), 0)
            + IF(selected_period = "Total Year", 12, selected_period - 1)
        ),
        ""
    )
)</f>
        <v/>
      </c>
      <c r="M94" s="1" t="str" cm="1">
        <f t="array" ref="M94">IF(is_cat,IF(header_row_id=income_header_row,MATCH(income_min_row,$C:$C,0),IF(header_row_id=Expenses_header_row,MATCH(expenses_min_row,$C:$C,0),IF(header_row_id=Savings_header_row,MATCH(savings_min_row,$C:$C,0),""))),"")</f>
        <v/>
      </c>
      <c r="N94" s="2" t="str" cm="1">
        <f t="array" ref="N94">IF(is_cat,IF(header_row_id=income_header_row,MATCH(income_max,$C:$C,0),IF(header_row_id=Expenses_header_row,MATCH(expenses_max_row,$C:$C,0),IF(header_row_id=Savings_header_row,MATCH(savings_max_row,$C:$C,0),""))),"")</f>
        <v/>
      </c>
      <c r="O94" s="1" t="str">
        <f t="shared" si="23"/>
        <v/>
      </c>
      <c r="P94" t="str">
        <f t="shared" ca="1" si="24"/>
        <v/>
      </c>
      <c r="Q94" t="str">
        <f t="shared" si="25"/>
        <v/>
      </c>
      <c r="R94" s="2" t="str">
        <f t="shared" ca="1" si="26"/>
        <v/>
      </c>
      <c r="S94" s="1" t="str">
        <f t="shared" si="27"/>
        <v/>
      </c>
      <c r="T94" t="str">
        <f t="shared" si="28"/>
        <v/>
      </c>
      <c r="U94" t="str">
        <f t="shared" ca="1" si="29"/>
        <v/>
      </c>
      <c r="V94" t="str">
        <f t="shared" si="30"/>
        <v/>
      </c>
      <c r="W94" s="2" t="str">
        <f t="shared" ca="1" si="31"/>
        <v/>
      </c>
      <c r="X94" s="59">
        <f t="shared" si="32"/>
        <v>-1</v>
      </c>
      <c r="Y94" s="66" t="str">
        <f t="shared" si="33"/>
        <v/>
      </c>
      <c r="Z94" s="36" t="str">
        <f t="shared" si="34"/>
        <v/>
      </c>
      <c r="AA94" s="36" t="str">
        <f t="shared" si="35"/>
        <v/>
      </c>
      <c r="AB94" s="67" t="str">
        <f t="shared" si="38"/>
        <v/>
      </c>
      <c r="AC94" s="36" t="str">
        <f t="shared" si="36"/>
        <v/>
      </c>
      <c r="AD94" s="36" t="str">
        <f t="shared" si="37"/>
        <v/>
      </c>
    </row>
    <row r="95" spans="3:30" x14ac:dyDescent="0.3">
      <c r="C95" s="52" cm="1">
        <f t="array" ref="C95">IF(C94=-1, -1, IF(C94&lt;income_max, C94+1, IF(C94=income_max, income_total, IF(C94=income_total, "/1", IF(C94="/1", Expenses_header_row, IF(C94&lt;expenses_max_row, C94+1, IF(C94=expenses_max_row, expenses_total_row, IF(C94=expenses_total_row, "/2", IF(C94="/2", Savings_header_row, IF(C94&lt;savings_max_row, C94+1, IF(C94=savings_max_row, savings_total, -1)))))))))))</f>
        <v>-1</v>
      </c>
      <c r="D95" s="53">
        <f t="shared" si="20"/>
        <v>-1</v>
      </c>
      <c r="E95" s="52" cm="1">
        <f t="array" ref="E95">1*OR(row_id=income_header_row,row_id=Expenses_header_row,row_id=Savings_header_row)</f>
        <v>0</v>
      </c>
      <c r="F95" s="35">
        <f t="shared" si="21"/>
        <v>0</v>
      </c>
      <c r="G95" s="35" cm="1">
        <f t="array" ref="G95">1*OR(row_id=income_total,row_id=expenses_total_row,row_id=savings_total)</f>
        <v>0</v>
      </c>
      <c r="H95" s="53">
        <f t="shared" si="22"/>
        <v>1</v>
      </c>
      <c r="I95" s="52" t="str" cm="1">
        <f t="array" ref="I95">IFERROR(INDEX('Budget Planning'!$C:$C,header_row_id)," " )</f>
        <v xml:space="preserve"> </v>
      </c>
      <c r="J95" s="54" t="str" cm="1">
        <f t="array" ref="J95">IFERROR(INDEX('Budget Planning'!$C:$C,row_id)," ")</f>
        <v xml:space="preserve"> </v>
      </c>
      <c r="K95" s="55" t="str" cm="1">
        <f t="array" ref="K95">IF(OR(is_header, is_empty), "",
    IF(is_total,
        IF(selected_period="Total Year",
            SUM(Tracking[Amount] * (Tracking[Type]=type) * (YEAR(Tracking[Effective Date])=Selected_year)),
            SUM(Tracking[Amount] * (Tracking[Type]=type) * (YEAR(Tracking[Effective Date])=Selected_year) * (MONTH(Tracking[Effective Date])=selected_period))
        ),
        IF(selected_period="Total Year",
            SUM(Tracking[Amount] * (Tracking[Type]=type) * (Tracking[Category]=item) * (YEAR(Tracking[Effective Date])=Selected_year)),
            SUM(Tracking[Amount] * (Tracking[Type]=type) * (Tracking[Category]=item) * (YEAR(Tracking[Effective Date])=Selected_year) * (MONTH(Tracking[Effective Date])=selected_period))
        )
    )
)</f>
        <v/>
      </c>
      <c r="L95" s="35" t="str" cm="1">
        <f t="array" ref="L95">IF(OR(is_header, is_empty), "",
    IFERROR(
        INDEX('Budget Planning'!$E:$DY, row_id,
            MATCH(TRUE, INDEX('Budget Planning'!$E$5:$DY$5 = Selected_year, 0), 0)
            + IF(selected_period = "Total Year", 12, selected_period - 1)
        ),
        ""
    )
)</f>
        <v/>
      </c>
      <c r="M95" s="1" t="str" cm="1">
        <f t="array" ref="M95">IF(is_cat,IF(header_row_id=income_header_row,MATCH(income_min_row,$C:$C,0),IF(header_row_id=Expenses_header_row,MATCH(expenses_min_row,$C:$C,0),IF(header_row_id=Savings_header_row,MATCH(savings_min_row,$C:$C,0),""))),"")</f>
        <v/>
      </c>
      <c r="N95" s="2" t="str" cm="1">
        <f t="array" ref="N95">IF(is_cat,IF(header_row_id=income_header_row,MATCH(income_max,$C:$C,0),IF(header_row_id=Expenses_header_row,MATCH(expenses_max_row,$C:$C,0),IF(header_row_id=Savings_header_row,MATCH(savings_max_row,$C:$C,0),""))),"")</f>
        <v/>
      </c>
      <c r="O95" s="1" t="str">
        <f t="shared" si="23"/>
        <v/>
      </c>
      <c r="P95" t="str">
        <f t="shared" ca="1" si="24"/>
        <v/>
      </c>
      <c r="Q95" t="str">
        <f t="shared" si="25"/>
        <v/>
      </c>
      <c r="R95" s="2" t="str">
        <f t="shared" ca="1" si="26"/>
        <v/>
      </c>
      <c r="S95" s="1" t="str">
        <f t="shared" si="27"/>
        <v/>
      </c>
      <c r="T95" t="str">
        <f t="shared" si="28"/>
        <v/>
      </c>
      <c r="U95" t="str">
        <f t="shared" ca="1" si="29"/>
        <v/>
      </c>
      <c r="V95" t="str">
        <f t="shared" si="30"/>
        <v/>
      </c>
      <c r="W95" s="2" t="str">
        <f t="shared" ca="1" si="31"/>
        <v/>
      </c>
      <c r="X95" s="59">
        <f t="shared" si="32"/>
        <v>-1</v>
      </c>
      <c r="Y95" s="66" t="str">
        <f t="shared" si="33"/>
        <v/>
      </c>
      <c r="Z95" s="36" t="str">
        <f t="shared" si="34"/>
        <v/>
      </c>
      <c r="AA95" s="36" t="str">
        <f t="shared" si="35"/>
        <v/>
      </c>
      <c r="AB95" s="67" t="str">
        <f t="shared" si="38"/>
        <v/>
      </c>
      <c r="AC95" s="36" t="str">
        <f t="shared" si="36"/>
        <v/>
      </c>
      <c r="AD95" s="36" t="str">
        <f t="shared" si="37"/>
        <v/>
      </c>
    </row>
    <row r="96" spans="3:30" x14ac:dyDescent="0.3">
      <c r="C96" s="52" cm="1">
        <f t="array" ref="C96">IF(C95=-1, -1, IF(C95&lt;income_max, C95+1, IF(C95=income_max, income_total, IF(C95=income_total, "/1", IF(C95="/1", Expenses_header_row, IF(C95&lt;expenses_max_row, C95+1, IF(C95=expenses_max_row, expenses_total_row, IF(C95=expenses_total_row, "/2", IF(C95="/2", Savings_header_row, IF(C95&lt;savings_max_row, C95+1, IF(C95=savings_max_row, savings_total, -1)))))))))))</f>
        <v>-1</v>
      </c>
      <c r="D96" s="53">
        <f t="shared" si="20"/>
        <v>-1</v>
      </c>
      <c r="E96" s="52" cm="1">
        <f t="array" ref="E96">1*OR(row_id=income_header_row,row_id=Expenses_header_row,row_id=Savings_header_row)</f>
        <v>0</v>
      </c>
      <c r="F96" s="35">
        <f t="shared" si="21"/>
        <v>0</v>
      </c>
      <c r="G96" s="35" cm="1">
        <f t="array" ref="G96">1*OR(row_id=income_total,row_id=expenses_total_row,row_id=savings_total)</f>
        <v>0</v>
      </c>
      <c r="H96" s="53">
        <f t="shared" si="22"/>
        <v>1</v>
      </c>
      <c r="I96" s="52" t="str" cm="1">
        <f t="array" ref="I96">IFERROR(INDEX('Budget Planning'!$C:$C,header_row_id)," " )</f>
        <v xml:space="preserve"> </v>
      </c>
      <c r="J96" s="54" t="str" cm="1">
        <f t="array" ref="J96">IFERROR(INDEX('Budget Planning'!$C:$C,row_id)," ")</f>
        <v xml:space="preserve"> </v>
      </c>
      <c r="K96" s="55" t="str" cm="1">
        <f t="array" ref="K96">IF(OR(is_header, is_empty), "",
    IF(is_total,
        IF(selected_period="Total Year",
            SUM(Tracking[Amount] * (Tracking[Type]=type) * (YEAR(Tracking[Effective Date])=Selected_year)),
            SUM(Tracking[Amount] * (Tracking[Type]=type) * (YEAR(Tracking[Effective Date])=Selected_year) * (MONTH(Tracking[Effective Date])=selected_period))
        ),
        IF(selected_period="Total Year",
            SUM(Tracking[Amount] * (Tracking[Type]=type) * (Tracking[Category]=item) * (YEAR(Tracking[Effective Date])=Selected_year)),
            SUM(Tracking[Amount] * (Tracking[Type]=type) * (Tracking[Category]=item) * (YEAR(Tracking[Effective Date])=Selected_year) * (MONTH(Tracking[Effective Date])=selected_period))
        )
    )
)</f>
        <v/>
      </c>
      <c r="L96" s="35" t="str" cm="1">
        <f t="array" ref="L96">IF(OR(is_header, is_empty), "",
    IFERROR(
        INDEX('Budget Planning'!$E:$DY, row_id,
            MATCH(TRUE, INDEX('Budget Planning'!$E$5:$DY$5 = Selected_year, 0), 0)
            + IF(selected_period = "Total Year", 12, selected_period - 1)
        ),
        ""
    )
)</f>
        <v/>
      </c>
      <c r="M96" s="1" t="str" cm="1">
        <f t="array" ref="M96">IF(is_cat,IF(header_row_id=income_header_row,MATCH(income_min_row,$C:$C,0),IF(header_row_id=Expenses_header_row,MATCH(expenses_min_row,$C:$C,0),IF(header_row_id=Savings_header_row,MATCH(savings_min_row,$C:$C,0),""))),"")</f>
        <v/>
      </c>
      <c r="N96" s="2" t="str" cm="1">
        <f t="array" ref="N96">IF(is_cat,IF(header_row_id=income_header_row,MATCH(income_max,$C:$C,0),IF(header_row_id=Expenses_header_row,MATCH(expenses_max_row,$C:$C,0),IF(header_row_id=Savings_header_row,MATCH(savings_max_row,$C:$C,0),""))),"")</f>
        <v/>
      </c>
      <c r="O96" s="1" t="str">
        <f t="shared" si="23"/>
        <v/>
      </c>
      <c r="P96" t="str">
        <f t="shared" ca="1" si="24"/>
        <v/>
      </c>
      <c r="Q96" t="str">
        <f t="shared" si="25"/>
        <v/>
      </c>
      <c r="R96" s="2" t="str">
        <f t="shared" ca="1" si="26"/>
        <v/>
      </c>
      <c r="S96" s="1" t="str">
        <f t="shared" si="27"/>
        <v/>
      </c>
      <c r="T96" t="str">
        <f t="shared" si="28"/>
        <v/>
      </c>
      <c r="U96" t="str">
        <f t="shared" ca="1" si="29"/>
        <v/>
      </c>
      <c r="V96" t="str">
        <f t="shared" si="30"/>
        <v/>
      </c>
      <c r="W96" s="2" t="str">
        <f t="shared" ca="1" si="31"/>
        <v/>
      </c>
      <c r="X96" s="59">
        <f t="shared" si="32"/>
        <v>-1</v>
      </c>
      <c r="Y96" s="66" t="str">
        <f t="shared" si="33"/>
        <v/>
      </c>
      <c r="Z96" s="36" t="str">
        <f t="shared" si="34"/>
        <v/>
      </c>
      <c r="AA96" s="36" t="str">
        <f t="shared" si="35"/>
        <v/>
      </c>
      <c r="AB96" s="67" t="str">
        <f t="shared" si="38"/>
        <v/>
      </c>
      <c r="AC96" s="36" t="str">
        <f t="shared" si="36"/>
        <v/>
      </c>
      <c r="AD96" s="36" t="str">
        <f t="shared" si="37"/>
        <v/>
      </c>
    </row>
    <row r="97" spans="3:30" x14ac:dyDescent="0.3">
      <c r="C97" s="52" cm="1">
        <f t="array" ref="C97">IF(C96=-1, -1, IF(C96&lt;income_max, C96+1, IF(C96=income_max, income_total, IF(C96=income_total, "/1", IF(C96="/1", Expenses_header_row, IF(C96&lt;expenses_max_row, C96+1, IF(C96=expenses_max_row, expenses_total_row, IF(C96=expenses_total_row, "/2", IF(C96="/2", Savings_header_row, IF(C96&lt;savings_max_row, C96+1, IF(C96=savings_max_row, savings_total, -1)))))))))))</f>
        <v>-1</v>
      </c>
      <c r="D97" s="53">
        <f t="shared" si="20"/>
        <v>-1</v>
      </c>
      <c r="E97" s="52" cm="1">
        <f t="array" ref="E97">1*OR(row_id=income_header_row,row_id=Expenses_header_row,row_id=Savings_header_row)</f>
        <v>0</v>
      </c>
      <c r="F97" s="35">
        <f t="shared" si="21"/>
        <v>0</v>
      </c>
      <c r="G97" s="35" cm="1">
        <f t="array" ref="G97">1*OR(row_id=income_total,row_id=expenses_total_row,row_id=savings_total)</f>
        <v>0</v>
      </c>
      <c r="H97" s="53">
        <f t="shared" si="22"/>
        <v>1</v>
      </c>
      <c r="I97" s="52" t="str" cm="1">
        <f t="array" ref="I97">IFERROR(INDEX('Budget Planning'!$C:$C,header_row_id)," " )</f>
        <v xml:space="preserve"> </v>
      </c>
      <c r="J97" s="54" t="str" cm="1">
        <f t="array" ref="J97">IFERROR(INDEX('Budget Planning'!$C:$C,row_id)," ")</f>
        <v xml:space="preserve"> </v>
      </c>
      <c r="K97" s="55" t="str" cm="1">
        <f t="array" ref="K97">IF(OR(is_header, is_empty), "",
    IF(is_total,
        IF(selected_period="Total Year",
            SUM(Tracking[Amount] * (Tracking[Type]=type) * (YEAR(Tracking[Effective Date])=Selected_year)),
            SUM(Tracking[Amount] * (Tracking[Type]=type) * (YEAR(Tracking[Effective Date])=Selected_year) * (MONTH(Tracking[Effective Date])=selected_period))
        ),
        IF(selected_period="Total Year",
            SUM(Tracking[Amount] * (Tracking[Type]=type) * (Tracking[Category]=item) * (YEAR(Tracking[Effective Date])=Selected_year)),
            SUM(Tracking[Amount] * (Tracking[Type]=type) * (Tracking[Category]=item) * (YEAR(Tracking[Effective Date])=Selected_year) * (MONTH(Tracking[Effective Date])=selected_period))
        )
    )
)</f>
        <v/>
      </c>
      <c r="L97" s="35" t="str" cm="1">
        <f t="array" ref="L97">IF(OR(is_header, is_empty), "",
    IFERROR(
        INDEX('Budget Planning'!$E:$DY, row_id,
            MATCH(TRUE, INDEX('Budget Planning'!$E$5:$DY$5 = Selected_year, 0), 0)
            + IF(selected_period = "Total Year", 12, selected_period - 1)
        ),
        ""
    )
)</f>
        <v/>
      </c>
      <c r="M97" s="1" t="str" cm="1">
        <f t="array" ref="M97">IF(is_cat,IF(header_row_id=income_header_row,MATCH(income_min_row,$C:$C,0),IF(header_row_id=Expenses_header_row,MATCH(expenses_min_row,$C:$C,0),IF(header_row_id=Savings_header_row,MATCH(savings_min_row,$C:$C,0),""))),"")</f>
        <v/>
      </c>
      <c r="N97" s="2" t="str" cm="1">
        <f t="array" ref="N97">IF(is_cat,IF(header_row_id=income_header_row,MATCH(income_max,$C:$C,0),IF(header_row_id=Expenses_header_row,MATCH(expenses_max_row,$C:$C,0),IF(header_row_id=Savings_header_row,MATCH(savings_max_row,$C:$C,0),""))),"")</f>
        <v/>
      </c>
      <c r="O97" s="1" t="str">
        <f t="shared" si="23"/>
        <v/>
      </c>
      <c r="P97" t="str">
        <f t="shared" ca="1" si="24"/>
        <v/>
      </c>
      <c r="Q97" t="str">
        <f t="shared" si="25"/>
        <v/>
      </c>
      <c r="R97" s="2" t="str">
        <f t="shared" ca="1" si="26"/>
        <v/>
      </c>
      <c r="S97" s="1" t="str">
        <f t="shared" si="27"/>
        <v/>
      </c>
      <c r="T97" t="str">
        <f t="shared" si="28"/>
        <v/>
      </c>
      <c r="U97" t="str">
        <f t="shared" ca="1" si="29"/>
        <v/>
      </c>
      <c r="V97" t="str">
        <f t="shared" si="30"/>
        <v/>
      </c>
      <c r="W97" s="2" t="str">
        <f t="shared" ca="1" si="31"/>
        <v/>
      </c>
      <c r="X97" s="59">
        <f t="shared" si="32"/>
        <v>-1</v>
      </c>
      <c r="Y97" s="66" t="str">
        <f t="shared" si="33"/>
        <v/>
      </c>
      <c r="Z97" s="36" t="str">
        <f t="shared" si="34"/>
        <v/>
      </c>
      <c r="AA97" s="36" t="str">
        <f t="shared" si="35"/>
        <v/>
      </c>
      <c r="AB97" s="67" t="str">
        <f t="shared" si="38"/>
        <v/>
      </c>
      <c r="AC97" s="36" t="str">
        <f t="shared" si="36"/>
        <v/>
      </c>
      <c r="AD97" s="36" t="str">
        <f t="shared" si="37"/>
        <v/>
      </c>
    </row>
    <row r="98" spans="3:30" x14ac:dyDescent="0.3">
      <c r="C98" s="52" cm="1">
        <f t="array" ref="C98">IF(C97=-1, -1, IF(C97&lt;income_max, C97+1, IF(C97=income_max, income_total, IF(C97=income_total, "/1", IF(C97="/1", Expenses_header_row, IF(C97&lt;expenses_max_row, C97+1, IF(C97=expenses_max_row, expenses_total_row, IF(C97=expenses_total_row, "/2", IF(C97="/2", Savings_header_row, IF(C97&lt;savings_max_row, C97+1, IF(C97=savings_max_row, savings_total, -1)))))))))))</f>
        <v>-1</v>
      </c>
      <c r="D98" s="53">
        <f t="shared" si="20"/>
        <v>-1</v>
      </c>
      <c r="E98" s="52" cm="1">
        <f t="array" ref="E98">1*OR(row_id=income_header_row,row_id=Expenses_header_row,row_id=Savings_header_row)</f>
        <v>0</v>
      </c>
      <c r="F98" s="35">
        <f t="shared" si="21"/>
        <v>0</v>
      </c>
      <c r="G98" s="35" cm="1">
        <f t="array" ref="G98">1*OR(row_id=income_total,row_id=expenses_total_row,row_id=savings_total)</f>
        <v>0</v>
      </c>
      <c r="H98" s="53">
        <f t="shared" si="22"/>
        <v>1</v>
      </c>
      <c r="I98" s="52" t="str" cm="1">
        <f t="array" ref="I98">IFERROR(INDEX('Budget Planning'!$C:$C,header_row_id)," " )</f>
        <v xml:space="preserve"> </v>
      </c>
      <c r="J98" s="54" t="str" cm="1">
        <f t="array" ref="J98">IFERROR(INDEX('Budget Planning'!$C:$C,row_id)," ")</f>
        <v xml:space="preserve"> </v>
      </c>
      <c r="K98" s="55" t="str" cm="1">
        <f t="array" ref="K98">IF(OR(is_header, is_empty), "",
    IF(is_total,
        IF(selected_period="Total Year",
            SUM(Tracking[Amount] * (Tracking[Type]=type) * (YEAR(Tracking[Effective Date])=Selected_year)),
            SUM(Tracking[Amount] * (Tracking[Type]=type) * (YEAR(Tracking[Effective Date])=Selected_year) * (MONTH(Tracking[Effective Date])=selected_period))
        ),
        IF(selected_period="Total Year",
            SUM(Tracking[Amount] * (Tracking[Type]=type) * (Tracking[Category]=item) * (YEAR(Tracking[Effective Date])=Selected_year)),
            SUM(Tracking[Amount] * (Tracking[Type]=type) * (Tracking[Category]=item) * (YEAR(Tracking[Effective Date])=Selected_year) * (MONTH(Tracking[Effective Date])=selected_period))
        )
    )
)</f>
        <v/>
      </c>
      <c r="L98" s="35" t="str" cm="1">
        <f t="array" ref="L98">IF(OR(is_header, is_empty), "",
    IFERROR(
        INDEX('Budget Planning'!$E:$DY, row_id,
            MATCH(TRUE, INDEX('Budget Planning'!$E$5:$DY$5 = Selected_year, 0), 0)
            + IF(selected_period = "Total Year", 12, selected_period - 1)
        ),
        ""
    )
)</f>
        <v/>
      </c>
      <c r="M98" s="1" t="str" cm="1">
        <f t="array" ref="M98">IF(is_cat,IF(header_row_id=income_header_row,MATCH(income_min_row,$C:$C,0),IF(header_row_id=Expenses_header_row,MATCH(expenses_min_row,$C:$C,0),IF(header_row_id=Savings_header_row,MATCH(savings_min_row,$C:$C,0),""))),"")</f>
        <v/>
      </c>
      <c r="N98" s="2" t="str" cm="1">
        <f t="array" ref="N98">IF(is_cat,IF(header_row_id=income_header_row,MATCH(income_max,$C:$C,0),IF(header_row_id=Expenses_header_row,MATCH(expenses_max_row,$C:$C,0),IF(header_row_id=Savings_header_row,MATCH(savings_max_row,$C:$C,0),""))),"")</f>
        <v/>
      </c>
      <c r="O98" s="1" t="str">
        <f t="shared" si="23"/>
        <v/>
      </c>
      <c r="P98" t="str">
        <f t="shared" ca="1" si="24"/>
        <v/>
      </c>
      <c r="Q98" t="str">
        <f t="shared" si="25"/>
        <v/>
      </c>
      <c r="R98" s="2" t="str">
        <f t="shared" ca="1" si="26"/>
        <v/>
      </c>
      <c r="S98" s="1" t="str">
        <f t="shared" si="27"/>
        <v/>
      </c>
      <c r="T98" t="str">
        <f t="shared" si="28"/>
        <v/>
      </c>
      <c r="U98" t="str">
        <f t="shared" ca="1" si="29"/>
        <v/>
      </c>
      <c r="V98" t="str">
        <f t="shared" si="30"/>
        <v/>
      </c>
      <c r="W98" s="2" t="str">
        <f t="shared" ca="1" si="31"/>
        <v/>
      </c>
      <c r="X98" s="59">
        <f t="shared" si="32"/>
        <v>-1</v>
      </c>
      <c r="Y98" s="66" t="str">
        <f t="shared" si="33"/>
        <v/>
      </c>
      <c r="Z98" s="36" t="str">
        <f t="shared" si="34"/>
        <v/>
      </c>
      <c r="AA98" s="36" t="str">
        <f t="shared" si="35"/>
        <v/>
      </c>
      <c r="AB98" s="67" t="str">
        <f t="shared" si="38"/>
        <v/>
      </c>
      <c r="AC98" s="36" t="str">
        <f t="shared" si="36"/>
        <v/>
      </c>
      <c r="AD98" s="36" t="str">
        <f t="shared" si="37"/>
        <v/>
      </c>
    </row>
    <row r="99" spans="3:30" x14ac:dyDescent="0.3">
      <c r="C99" s="52" cm="1">
        <f t="array" ref="C99">IF(C98=-1, -1, IF(C98&lt;income_max, C98+1, IF(C98=income_max, income_total, IF(C98=income_total, "/1", IF(C98="/1", Expenses_header_row, IF(C98&lt;expenses_max_row, C98+1, IF(C98=expenses_max_row, expenses_total_row, IF(C98=expenses_total_row, "/2", IF(C98="/2", Savings_header_row, IF(C98&lt;savings_max_row, C98+1, IF(C98=savings_max_row, savings_total, -1)))))))))))</f>
        <v>-1</v>
      </c>
      <c r="D99" s="53">
        <f t="shared" si="20"/>
        <v>-1</v>
      </c>
      <c r="E99" s="52" cm="1">
        <f t="array" ref="E99">1*OR(row_id=income_header_row,row_id=Expenses_header_row,row_id=Savings_header_row)</f>
        <v>0</v>
      </c>
      <c r="F99" s="35">
        <f t="shared" si="21"/>
        <v>0</v>
      </c>
      <c r="G99" s="35" cm="1">
        <f t="array" ref="G99">1*OR(row_id=income_total,row_id=expenses_total_row,row_id=savings_total)</f>
        <v>0</v>
      </c>
      <c r="H99" s="53">
        <f t="shared" si="22"/>
        <v>1</v>
      </c>
      <c r="I99" s="52" t="str" cm="1">
        <f t="array" ref="I99">IFERROR(INDEX('Budget Planning'!$C:$C,header_row_id)," " )</f>
        <v xml:space="preserve"> </v>
      </c>
      <c r="J99" s="54" t="str" cm="1">
        <f t="array" ref="J99">IFERROR(INDEX('Budget Planning'!$C:$C,row_id)," ")</f>
        <v xml:space="preserve"> </v>
      </c>
      <c r="K99" s="55" t="str" cm="1">
        <f t="array" ref="K99">IF(OR(is_header, is_empty), "",
    IF(is_total,
        IF(selected_period="Total Year",
            SUM(Tracking[Amount] * (Tracking[Type]=type) * (YEAR(Tracking[Effective Date])=Selected_year)),
            SUM(Tracking[Amount] * (Tracking[Type]=type) * (YEAR(Tracking[Effective Date])=Selected_year) * (MONTH(Tracking[Effective Date])=selected_period))
        ),
        IF(selected_period="Total Year",
            SUM(Tracking[Amount] * (Tracking[Type]=type) * (Tracking[Category]=item) * (YEAR(Tracking[Effective Date])=Selected_year)),
            SUM(Tracking[Amount] * (Tracking[Type]=type) * (Tracking[Category]=item) * (YEAR(Tracking[Effective Date])=Selected_year) * (MONTH(Tracking[Effective Date])=selected_period))
        )
    )
)</f>
        <v/>
      </c>
      <c r="L99" s="35" t="str" cm="1">
        <f t="array" ref="L99">IF(OR(is_header, is_empty), "",
    IFERROR(
        INDEX('Budget Planning'!$E:$DY, row_id,
            MATCH(TRUE, INDEX('Budget Planning'!$E$5:$DY$5 = Selected_year, 0), 0)
            + IF(selected_period = "Total Year", 12, selected_period - 1)
        ),
        ""
    )
)</f>
        <v/>
      </c>
      <c r="M99" s="1" t="str" cm="1">
        <f t="array" ref="M99">IF(is_cat,IF(header_row_id=income_header_row,MATCH(income_min_row,$C:$C,0),IF(header_row_id=Expenses_header_row,MATCH(expenses_min_row,$C:$C,0),IF(header_row_id=Savings_header_row,MATCH(savings_min_row,$C:$C,0),""))),"")</f>
        <v/>
      </c>
      <c r="N99" s="2" t="str" cm="1">
        <f t="array" ref="N99">IF(is_cat,IF(header_row_id=income_header_row,MATCH(income_max,$C:$C,0),IF(header_row_id=Expenses_header_row,MATCH(expenses_max_row,$C:$C,0),IF(header_row_id=Savings_header_row,MATCH(savings_max_row,$C:$C,0),""))),"")</f>
        <v/>
      </c>
      <c r="O99" s="1" t="str">
        <f t="shared" si="23"/>
        <v/>
      </c>
      <c r="P99" t="str">
        <f t="shared" ca="1" si="24"/>
        <v/>
      </c>
      <c r="Q99" t="str">
        <f t="shared" si="25"/>
        <v/>
      </c>
      <c r="R99" s="2" t="str">
        <f t="shared" ca="1" si="26"/>
        <v/>
      </c>
      <c r="S99" s="1" t="str">
        <f t="shared" si="27"/>
        <v/>
      </c>
      <c r="T99" t="str">
        <f t="shared" si="28"/>
        <v/>
      </c>
      <c r="U99" t="str">
        <f t="shared" ca="1" si="29"/>
        <v/>
      </c>
      <c r="V99" t="str">
        <f t="shared" si="30"/>
        <v/>
      </c>
      <c r="W99" s="2" t="str">
        <f t="shared" ca="1" si="31"/>
        <v/>
      </c>
      <c r="X99" s="59">
        <f t="shared" si="32"/>
        <v>-1</v>
      </c>
      <c r="Y99" s="66" t="str">
        <f t="shared" si="33"/>
        <v/>
      </c>
      <c r="Z99" s="36" t="str">
        <f t="shared" si="34"/>
        <v/>
      </c>
      <c r="AA99" s="36" t="str">
        <f t="shared" si="35"/>
        <v/>
      </c>
      <c r="AB99" s="67" t="str">
        <f t="shared" si="38"/>
        <v/>
      </c>
      <c r="AC99" s="36" t="str">
        <f t="shared" si="36"/>
        <v/>
      </c>
      <c r="AD99" s="36" t="str">
        <f t="shared" si="37"/>
        <v/>
      </c>
    </row>
    <row r="100" spans="3:30" x14ac:dyDescent="0.3">
      <c r="C100" s="52" cm="1">
        <f t="array" ref="C100">IF(C99=-1, -1, IF(C99&lt;income_max, C99+1, IF(C99=income_max, income_total, IF(C99=income_total, "/1", IF(C99="/1", Expenses_header_row, IF(C99&lt;expenses_max_row, C99+1, IF(C99=expenses_max_row, expenses_total_row, IF(C99=expenses_total_row, "/2", IF(C99="/2", Savings_header_row, IF(C99&lt;savings_max_row, C99+1, IF(C99=savings_max_row, savings_total, -1)))))))))))</f>
        <v>-1</v>
      </c>
      <c r="D100" s="53">
        <f t="shared" si="20"/>
        <v>-1</v>
      </c>
      <c r="E100" s="52" cm="1">
        <f t="array" ref="E100">1*OR(row_id=income_header_row,row_id=Expenses_header_row,row_id=Savings_header_row)</f>
        <v>0</v>
      </c>
      <c r="F100" s="35">
        <f t="shared" si="21"/>
        <v>0</v>
      </c>
      <c r="G100" s="35" cm="1">
        <f t="array" ref="G100">1*OR(row_id=income_total,row_id=expenses_total_row,row_id=savings_total)</f>
        <v>0</v>
      </c>
      <c r="H100" s="53">
        <f t="shared" si="22"/>
        <v>1</v>
      </c>
      <c r="I100" s="52" t="str" cm="1">
        <f t="array" ref="I100">IFERROR(INDEX('Budget Planning'!$C:$C,header_row_id)," " )</f>
        <v xml:space="preserve"> </v>
      </c>
      <c r="J100" s="54" t="str" cm="1">
        <f t="array" ref="J100">IFERROR(INDEX('Budget Planning'!$C:$C,row_id)," ")</f>
        <v xml:space="preserve"> </v>
      </c>
      <c r="K100" s="55" t="str" cm="1">
        <f t="array" ref="K100">IF(OR(is_header, is_empty), "",
    IF(is_total,
        IF(selected_period="Total Year",
            SUM(Tracking[Amount] * (Tracking[Type]=type) * (YEAR(Tracking[Effective Date])=Selected_year)),
            SUM(Tracking[Amount] * (Tracking[Type]=type) * (YEAR(Tracking[Effective Date])=Selected_year) * (MONTH(Tracking[Effective Date])=selected_period))
        ),
        IF(selected_period="Total Year",
            SUM(Tracking[Amount] * (Tracking[Type]=type) * (Tracking[Category]=item) * (YEAR(Tracking[Effective Date])=Selected_year)),
            SUM(Tracking[Amount] * (Tracking[Type]=type) * (Tracking[Category]=item) * (YEAR(Tracking[Effective Date])=Selected_year) * (MONTH(Tracking[Effective Date])=selected_period))
        )
    )
)</f>
        <v/>
      </c>
      <c r="L100" s="35" t="str" cm="1">
        <f t="array" ref="L100">IF(OR(is_header, is_empty), "",
    IFERROR(
        INDEX('Budget Planning'!$E:$DY, row_id,
            MATCH(TRUE, INDEX('Budget Planning'!$E$5:$DY$5 = Selected_year, 0), 0)
            + IF(selected_period = "Total Year", 12, selected_period - 1)
        ),
        ""
    )
)</f>
        <v/>
      </c>
      <c r="M100" s="1" t="str" cm="1">
        <f t="array" ref="M100">IF(is_cat,IF(header_row_id=income_header_row,MATCH(income_min_row,$C:$C,0),IF(header_row_id=Expenses_header_row,MATCH(expenses_min_row,$C:$C,0),IF(header_row_id=Savings_header_row,MATCH(savings_min_row,$C:$C,0),""))),"")</f>
        <v/>
      </c>
      <c r="N100" s="2" t="str" cm="1">
        <f t="array" ref="N100">IF(is_cat,IF(header_row_id=income_header_row,MATCH(income_max,$C:$C,0),IF(header_row_id=Expenses_header_row,MATCH(expenses_max_row,$C:$C,0),IF(header_row_id=Savings_header_row,MATCH(savings_max_row,$C:$C,0),""))),"")</f>
        <v/>
      </c>
      <c r="O100" s="1" t="str">
        <f t="shared" si="23"/>
        <v/>
      </c>
      <c r="P100" t="str">
        <f t="shared" ca="1" si="24"/>
        <v/>
      </c>
      <c r="Q100" t="str">
        <f t="shared" si="25"/>
        <v/>
      </c>
      <c r="R100" s="2" t="str">
        <f t="shared" ca="1" si="26"/>
        <v/>
      </c>
      <c r="S100" s="1" t="str">
        <f t="shared" si="27"/>
        <v/>
      </c>
      <c r="T100" t="str">
        <f t="shared" si="28"/>
        <v/>
      </c>
      <c r="U100" t="str">
        <f t="shared" ca="1" si="29"/>
        <v/>
      </c>
      <c r="V100" t="str">
        <f t="shared" si="30"/>
        <v/>
      </c>
      <c r="W100" s="2" t="str">
        <f t="shared" ca="1" si="31"/>
        <v/>
      </c>
      <c r="X100" s="59">
        <f t="shared" si="32"/>
        <v>-1</v>
      </c>
      <c r="Y100" s="66" t="str">
        <f t="shared" si="33"/>
        <v/>
      </c>
      <c r="Z100" s="36" t="str">
        <f t="shared" si="34"/>
        <v/>
      </c>
      <c r="AA100" s="36" t="str">
        <f t="shared" si="35"/>
        <v/>
      </c>
      <c r="AB100" s="67" t="str">
        <f t="shared" si="38"/>
        <v/>
      </c>
      <c r="AC100" s="36" t="str">
        <f t="shared" si="36"/>
        <v/>
      </c>
      <c r="AD100" s="36" t="str">
        <f t="shared" si="37"/>
        <v/>
      </c>
    </row>
    <row r="101" spans="3:30" x14ac:dyDescent="0.3">
      <c r="C101" s="52" cm="1">
        <f t="array" ref="C101">IF(C100=-1, -1, IF(C100&lt;income_max, C100+1, IF(C100=income_max, income_total, IF(C100=income_total, "/1", IF(C100="/1", Expenses_header_row, IF(C100&lt;expenses_max_row, C100+1, IF(C100=expenses_max_row, expenses_total_row, IF(C100=expenses_total_row, "/2", IF(C100="/2", Savings_header_row, IF(C100&lt;savings_max_row, C100+1, IF(C100=savings_max_row, savings_total, -1)))))))))))</f>
        <v>-1</v>
      </c>
      <c r="D101" s="53">
        <f t="shared" si="20"/>
        <v>-1</v>
      </c>
      <c r="E101" s="52" cm="1">
        <f t="array" ref="E101">1*OR(row_id=income_header_row,row_id=Expenses_header_row,row_id=Savings_header_row)</f>
        <v>0</v>
      </c>
      <c r="F101" s="35">
        <f t="shared" si="21"/>
        <v>0</v>
      </c>
      <c r="G101" s="35" cm="1">
        <f t="array" ref="G101">1*OR(row_id=income_total,row_id=expenses_total_row,row_id=savings_total)</f>
        <v>0</v>
      </c>
      <c r="H101" s="53">
        <f t="shared" si="22"/>
        <v>1</v>
      </c>
      <c r="I101" s="52" t="str" cm="1">
        <f t="array" ref="I101">IFERROR(INDEX('Budget Planning'!$C:$C,header_row_id)," " )</f>
        <v xml:space="preserve"> </v>
      </c>
      <c r="J101" s="54" t="str" cm="1">
        <f t="array" ref="J101">IFERROR(INDEX('Budget Planning'!$C:$C,row_id)," ")</f>
        <v xml:space="preserve"> </v>
      </c>
      <c r="K101" s="55" t="str" cm="1">
        <f t="array" ref="K101">IF(OR(is_header, is_empty), "",
    IF(is_total,
        IF(selected_period="Total Year",
            SUM(Tracking[Amount] * (Tracking[Type]=type) * (YEAR(Tracking[Effective Date])=Selected_year)),
            SUM(Tracking[Amount] * (Tracking[Type]=type) * (YEAR(Tracking[Effective Date])=Selected_year) * (MONTH(Tracking[Effective Date])=selected_period))
        ),
        IF(selected_period="Total Year",
            SUM(Tracking[Amount] * (Tracking[Type]=type) * (Tracking[Category]=item) * (YEAR(Tracking[Effective Date])=Selected_year)),
            SUM(Tracking[Amount] * (Tracking[Type]=type) * (Tracking[Category]=item) * (YEAR(Tracking[Effective Date])=Selected_year) * (MONTH(Tracking[Effective Date])=selected_period))
        )
    )
)</f>
        <v/>
      </c>
      <c r="L101" s="35" t="str" cm="1">
        <f t="array" ref="L101">IF(OR(is_header, is_empty), "",
    IFERROR(
        INDEX('Budget Planning'!$E:$DY, row_id,
            MATCH(TRUE, INDEX('Budget Planning'!$E$5:$DY$5 = Selected_year, 0), 0)
            + IF(selected_period = "Total Year", 12, selected_period - 1)
        ),
        ""
    )
)</f>
        <v/>
      </c>
      <c r="M101" s="1" t="str" cm="1">
        <f t="array" ref="M101">IF(is_cat,IF(header_row_id=income_header_row,MATCH(income_min_row,$C:$C,0),IF(header_row_id=Expenses_header_row,MATCH(expenses_min_row,$C:$C,0),IF(header_row_id=Savings_header_row,MATCH(savings_min_row,$C:$C,0),""))),"")</f>
        <v/>
      </c>
      <c r="N101" s="2" t="str" cm="1">
        <f t="array" ref="N101">IF(is_cat,IF(header_row_id=income_header_row,MATCH(income_max,$C:$C,0),IF(header_row_id=Expenses_header_row,MATCH(expenses_max_row,$C:$C,0),IF(header_row_id=Savings_header_row,MATCH(savings_max_row,$C:$C,0),""))),"")</f>
        <v/>
      </c>
      <c r="O101" s="1" t="str">
        <f t="shared" si="23"/>
        <v/>
      </c>
      <c r="P101" t="str">
        <f t="shared" ca="1" si="24"/>
        <v/>
      </c>
      <c r="Q101" t="str">
        <f t="shared" si="25"/>
        <v/>
      </c>
      <c r="R101" s="2" t="str">
        <f t="shared" ca="1" si="26"/>
        <v/>
      </c>
      <c r="S101" s="1" t="str">
        <f t="shared" si="27"/>
        <v/>
      </c>
      <c r="T101" t="str">
        <f t="shared" si="28"/>
        <v/>
      </c>
      <c r="U101" t="str">
        <f t="shared" ca="1" si="29"/>
        <v/>
      </c>
      <c r="V101" t="str">
        <f t="shared" si="30"/>
        <v/>
      </c>
      <c r="W101" s="2" t="str">
        <f t="shared" ca="1" si="31"/>
        <v/>
      </c>
      <c r="X101" s="59">
        <f t="shared" si="32"/>
        <v>-1</v>
      </c>
      <c r="Y101" s="66" t="str">
        <f t="shared" si="33"/>
        <v/>
      </c>
      <c r="Z101" s="36" t="str">
        <f t="shared" si="34"/>
        <v/>
      </c>
      <c r="AA101" s="36" t="str">
        <f t="shared" si="35"/>
        <v/>
      </c>
      <c r="AB101" s="67" t="str">
        <f t="shared" si="38"/>
        <v/>
      </c>
      <c r="AC101" s="36" t="str">
        <f t="shared" si="36"/>
        <v/>
      </c>
      <c r="AD101" s="36" t="str">
        <f t="shared" si="37"/>
        <v/>
      </c>
    </row>
    <row r="102" spans="3:30" x14ac:dyDescent="0.3">
      <c r="C102" s="52" cm="1">
        <f t="array" ref="C102">IF(C101=-1, -1, IF(C101&lt;income_max, C101+1, IF(C101=income_max, income_total, IF(C101=income_total, "/1", IF(C101="/1", Expenses_header_row, IF(C101&lt;expenses_max_row, C101+1, IF(C101=expenses_max_row, expenses_total_row, IF(C101=expenses_total_row, "/2", IF(C101="/2", Savings_header_row, IF(C101&lt;savings_max_row, C101+1, IF(C101=savings_max_row, savings_total, -1)))))))))))</f>
        <v>-1</v>
      </c>
      <c r="D102" s="53">
        <f t="shared" si="20"/>
        <v>-1</v>
      </c>
      <c r="E102" s="52" cm="1">
        <f t="array" ref="E102">1*OR(row_id=income_header_row,row_id=Expenses_header_row,row_id=Savings_header_row)</f>
        <v>0</v>
      </c>
      <c r="F102" s="35">
        <f t="shared" si="21"/>
        <v>0</v>
      </c>
      <c r="G102" s="35" cm="1">
        <f t="array" ref="G102">1*OR(row_id=income_total,row_id=expenses_total_row,row_id=savings_total)</f>
        <v>0</v>
      </c>
      <c r="H102" s="53">
        <f t="shared" si="22"/>
        <v>1</v>
      </c>
      <c r="I102" s="52" t="str" cm="1">
        <f t="array" ref="I102">IFERROR(INDEX('Budget Planning'!$C:$C,header_row_id)," " )</f>
        <v xml:space="preserve"> </v>
      </c>
      <c r="J102" s="54" t="str" cm="1">
        <f t="array" ref="J102">IFERROR(INDEX('Budget Planning'!$C:$C,row_id)," ")</f>
        <v xml:space="preserve"> </v>
      </c>
      <c r="K102" s="55" t="str" cm="1">
        <f t="array" ref="K102">IF(OR(is_header, is_empty), "",
    IF(is_total,
        IF(selected_period="Total Year",
            SUM(Tracking[Amount] * (Tracking[Type]=type) * (YEAR(Tracking[Effective Date])=Selected_year)),
            SUM(Tracking[Amount] * (Tracking[Type]=type) * (YEAR(Tracking[Effective Date])=Selected_year) * (MONTH(Tracking[Effective Date])=selected_period))
        ),
        IF(selected_period="Total Year",
            SUM(Tracking[Amount] * (Tracking[Type]=type) * (Tracking[Category]=item) * (YEAR(Tracking[Effective Date])=Selected_year)),
            SUM(Tracking[Amount] * (Tracking[Type]=type) * (Tracking[Category]=item) * (YEAR(Tracking[Effective Date])=Selected_year) * (MONTH(Tracking[Effective Date])=selected_period))
        )
    )
)</f>
        <v/>
      </c>
      <c r="L102" s="35" t="str" cm="1">
        <f t="array" ref="L102">IF(OR(is_header, is_empty), "",
    IFERROR(
        INDEX('Budget Planning'!$E:$DY, row_id,
            MATCH(TRUE, INDEX('Budget Planning'!$E$5:$DY$5 = Selected_year, 0), 0)
            + IF(selected_period = "Total Year", 12, selected_period - 1)
        ),
        ""
    )
)</f>
        <v/>
      </c>
      <c r="M102" s="1" t="str" cm="1">
        <f t="array" ref="M102">IF(is_cat,IF(header_row_id=income_header_row,MATCH(income_min_row,$C:$C,0),IF(header_row_id=Expenses_header_row,MATCH(expenses_min_row,$C:$C,0),IF(header_row_id=Savings_header_row,MATCH(savings_min_row,$C:$C,0),""))),"")</f>
        <v/>
      </c>
      <c r="N102" s="2" t="str" cm="1">
        <f t="array" ref="N102">IF(is_cat,IF(header_row_id=income_header_row,MATCH(income_max,$C:$C,0),IF(header_row_id=Expenses_header_row,MATCH(expenses_max_row,$C:$C,0),IF(header_row_id=Savings_header_row,MATCH(savings_max_row,$C:$C,0),""))),"")</f>
        <v/>
      </c>
      <c r="O102" s="1" t="str">
        <f t="shared" si="23"/>
        <v/>
      </c>
      <c r="P102" t="str">
        <f t="shared" ca="1" si="24"/>
        <v/>
      </c>
      <c r="Q102" t="str">
        <f t="shared" si="25"/>
        <v/>
      </c>
      <c r="R102" s="2" t="str">
        <f t="shared" ca="1" si="26"/>
        <v/>
      </c>
      <c r="S102" s="1" t="str">
        <f t="shared" si="27"/>
        <v/>
      </c>
      <c r="T102" t="str">
        <f t="shared" si="28"/>
        <v/>
      </c>
      <c r="U102" t="str">
        <f t="shared" ca="1" si="29"/>
        <v/>
      </c>
      <c r="V102" t="str">
        <f t="shared" si="30"/>
        <v/>
      </c>
      <c r="W102" s="2" t="str">
        <f t="shared" ca="1" si="31"/>
        <v/>
      </c>
      <c r="X102" s="59">
        <f t="shared" si="32"/>
        <v>-1</v>
      </c>
      <c r="Y102" s="66" t="str">
        <f t="shared" si="33"/>
        <v/>
      </c>
      <c r="Z102" s="36" t="str">
        <f t="shared" si="34"/>
        <v/>
      </c>
      <c r="AA102" s="36" t="str">
        <f t="shared" si="35"/>
        <v/>
      </c>
      <c r="AB102" s="67" t="str">
        <f t="shared" si="38"/>
        <v/>
      </c>
      <c r="AC102" s="36" t="str">
        <f t="shared" si="36"/>
        <v/>
      </c>
      <c r="AD102" s="36" t="str">
        <f t="shared" si="37"/>
        <v/>
      </c>
    </row>
    <row r="103" spans="3:30" x14ac:dyDescent="0.3">
      <c r="C103" s="52" cm="1">
        <f t="array" ref="C103">IF(C102=-1, -1, IF(C102&lt;income_max, C102+1, IF(C102=income_max, income_total, IF(C102=income_total, "/1", IF(C102="/1", Expenses_header_row, IF(C102&lt;expenses_max_row, C102+1, IF(C102=expenses_max_row, expenses_total_row, IF(C102=expenses_total_row, "/2", IF(C102="/2", Savings_header_row, IF(C102&lt;savings_max_row, C102+1, IF(C102=savings_max_row, savings_total, -1)))))))))))</f>
        <v>-1</v>
      </c>
      <c r="D103" s="53">
        <f t="shared" si="20"/>
        <v>-1</v>
      </c>
      <c r="E103" s="52" cm="1">
        <f t="array" ref="E103">1*OR(row_id=income_header_row,row_id=Expenses_header_row,row_id=Savings_header_row)</f>
        <v>0</v>
      </c>
      <c r="F103" s="35">
        <f t="shared" si="21"/>
        <v>0</v>
      </c>
      <c r="G103" s="35" cm="1">
        <f t="array" ref="G103">1*OR(row_id=income_total,row_id=expenses_total_row,row_id=savings_total)</f>
        <v>0</v>
      </c>
      <c r="H103" s="53">
        <f t="shared" si="22"/>
        <v>1</v>
      </c>
      <c r="I103" s="52" t="str" cm="1">
        <f t="array" ref="I103">IFERROR(INDEX('Budget Planning'!$C:$C,header_row_id)," " )</f>
        <v xml:space="preserve"> </v>
      </c>
      <c r="J103" s="54" t="str" cm="1">
        <f t="array" ref="J103">IFERROR(INDEX('Budget Planning'!$C:$C,row_id)," ")</f>
        <v xml:space="preserve"> </v>
      </c>
      <c r="K103" s="55" t="str" cm="1">
        <f t="array" ref="K103">IF(OR(is_header, is_empty), "",
    IF(is_total,
        IF(selected_period="Total Year",
            SUM(Tracking[Amount] * (Tracking[Type]=type) * (YEAR(Tracking[Effective Date])=Selected_year)),
            SUM(Tracking[Amount] * (Tracking[Type]=type) * (YEAR(Tracking[Effective Date])=Selected_year) * (MONTH(Tracking[Effective Date])=selected_period))
        ),
        IF(selected_period="Total Year",
            SUM(Tracking[Amount] * (Tracking[Type]=type) * (Tracking[Category]=item) * (YEAR(Tracking[Effective Date])=Selected_year)),
            SUM(Tracking[Amount] * (Tracking[Type]=type) * (Tracking[Category]=item) * (YEAR(Tracking[Effective Date])=Selected_year) * (MONTH(Tracking[Effective Date])=selected_period))
        )
    )
)</f>
        <v/>
      </c>
      <c r="L103" s="35" t="str" cm="1">
        <f t="array" ref="L103">IF(OR(is_header, is_empty), "",
    IFERROR(
        INDEX('Budget Planning'!$E:$DY, row_id,
            MATCH(TRUE, INDEX('Budget Planning'!$E$5:$DY$5 = Selected_year, 0), 0)
            + IF(selected_period = "Total Year", 12, selected_period - 1)
        ),
        ""
    )
)</f>
        <v/>
      </c>
      <c r="M103" s="1" t="str" cm="1">
        <f t="array" ref="M103">IF(is_cat,IF(header_row_id=income_header_row,MATCH(income_min_row,$C:$C,0),IF(header_row_id=Expenses_header_row,MATCH(expenses_min_row,$C:$C,0),IF(header_row_id=Savings_header_row,MATCH(savings_min_row,$C:$C,0),""))),"")</f>
        <v/>
      </c>
      <c r="N103" s="2" t="str" cm="1">
        <f t="array" ref="N103">IF(is_cat,IF(header_row_id=income_header_row,MATCH(income_max,$C:$C,0),IF(header_row_id=Expenses_header_row,MATCH(expenses_max_row,$C:$C,0),IF(header_row_id=Savings_header_row,MATCH(savings_max_row,$C:$C,0),""))),"")</f>
        <v/>
      </c>
      <c r="O103" s="1" t="str">
        <f t="shared" si="23"/>
        <v/>
      </c>
      <c r="P103" t="str">
        <f t="shared" ca="1" si="24"/>
        <v/>
      </c>
      <c r="Q103" t="str">
        <f t="shared" si="25"/>
        <v/>
      </c>
      <c r="R103" s="2" t="str">
        <f t="shared" ca="1" si="26"/>
        <v/>
      </c>
      <c r="S103" s="1" t="str">
        <f t="shared" si="27"/>
        <v/>
      </c>
      <c r="T103" t="str">
        <f t="shared" si="28"/>
        <v/>
      </c>
      <c r="U103" t="str">
        <f t="shared" ca="1" si="29"/>
        <v/>
      </c>
      <c r="V103" t="str">
        <f t="shared" si="30"/>
        <v/>
      </c>
      <c r="W103" s="2" t="str">
        <f t="shared" ca="1" si="31"/>
        <v/>
      </c>
      <c r="X103" s="59">
        <f t="shared" si="32"/>
        <v>-1</v>
      </c>
      <c r="Y103" s="66" t="str">
        <f t="shared" si="33"/>
        <v/>
      </c>
      <c r="Z103" s="36" t="str">
        <f t="shared" si="34"/>
        <v/>
      </c>
      <c r="AA103" s="36" t="str">
        <f t="shared" si="35"/>
        <v/>
      </c>
      <c r="AB103" s="67" t="str">
        <f t="shared" si="38"/>
        <v/>
      </c>
      <c r="AC103" s="36" t="str">
        <f t="shared" si="36"/>
        <v/>
      </c>
      <c r="AD103" s="36" t="str">
        <f t="shared" si="37"/>
        <v/>
      </c>
    </row>
    <row r="104" spans="3:30" x14ac:dyDescent="0.3">
      <c r="C104" s="52" cm="1">
        <f t="array" ref="C104">IF(C103=-1, -1, IF(C103&lt;income_max, C103+1, IF(C103=income_max, income_total, IF(C103=income_total, "/1", IF(C103="/1", Expenses_header_row, IF(C103&lt;expenses_max_row, C103+1, IF(C103=expenses_max_row, expenses_total_row, IF(C103=expenses_total_row, "/2", IF(C103="/2", Savings_header_row, IF(C103&lt;savings_max_row, C103+1, IF(C103=savings_max_row, savings_total, -1)))))))))))</f>
        <v>-1</v>
      </c>
      <c r="D104" s="53">
        <f t="shared" si="20"/>
        <v>-1</v>
      </c>
      <c r="E104" s="52" cm="1">
        <f t="array" ref="E104">1*OR(row_id=income_header_row,row_id=Expenses_header_row,row_id=Savings_header_row)</f>
        <v>0</v>
      </c>
      <c r="F104" s="35">
        <f t="shared" si="21"/>
        <v>0</v>
      </c>
      <c r="G104" s="35" cm="1">
        <f t="array" ref="G104">1*OR(row_id=income_total,row_id=expenses_total_row,row_id=savings_total)</f>
        <v>0</v>
      </c>
      <c r="H104" s="53">
        <f t="shared" si="22"/>
        <v>1</v>
      </c>
      <c r="I104" s="52" t="str" cm="1">
        <f t="array" ref="I104">IFERROR(INDEX('Budget Planning'!$C:$C,header_row_id)," " )</f>
        <v xml:space="preserve"> </v>
      </c>
      <c r="J104" s="54" t="str" cm="1">
        <f t="array" ref="J104">IFERROR(INDEX('Budget Planning'!$C:$C,row_id)," ")</f>
        <v xml:space="preserve"> </v>
      </c>
      <c r="K104" s="55" t="str" cm="1">
        <f t="array" ref="K104">IF(OR(is_header, is_empty), "",
    IF(is_total,
        IF(selected_period="Total Year",
            SUM(Tracking[Amount] * (Tracking[Type]=type) * (YEAR(Tracking[Effective Date])=Selected_year)),
            SUM(Tracking[Amount] * (Tracking[Type]=type) * (YEAR(Tracking[Effective Date])=Selected_year) * (MONTH(Tracking[Effective Date])=selected_period))
        ),
        IF(selected_period="Total Year",
            SUM(Tracking[Amount] * (Tracking[Type]=type) * (Tracking[Category]=item) * (YEAR(Tracking[Effective Date])=Selected_year)),
            SUM(Tracking[Amount] * (Tracking[Type]=type) * (Tracking[Category]=item) * (YEAR(Tracking[Effective Date])=Selected_year) * (MONTH(Tracking[Effective Date])=selected_period))
        )
    )
)</f>
        <v/>
      </c>
      <c r="L104" s="35" t="str" cm="1">
        <f t="array" ref="L104">IF(OR(is_header, is_empty), "",
    IFERROR(
        INDEX('Budget Planning'!$E:$DY, row_id,
            MATCH(TRUE, INDEX('Budget Planning'!$E$5:$DY$5 = Selected_year, 0), 0)
            + IF(selected_period = "Total Year", 12, selected_period - 1)
        ),
        ""
    )
)</f>
        <v/>
      </c>
      <c r="M104" s="1" t="str" cm="1">
        <f t="array" ref="M104">IF(is_cat,IF(header_row_id=income_header_row,MATCH(income_min_row,$C:$C,0),IF(header_row_id=Expenses_header_row,MATCH(expenses_min_row,$C:$C,0),IF(header_row_id=Savings_header_row,MATCH(savings_min_row,$C:$C,0),""))),"")</f>
        <v/>
      </c>
      <c r="N104" s="2" t="str" cm="1">
        <f t="array" ref="N104">IF(is_cat,IF(header_row_id=income_header_row,MATCH(income_max,$C:$C,0),IF(header_row_id=Expenses_header_row,MATCH(expenses_max_row,$C:$C,0),IF(header_row_id=Savings_header_row,MATCH(savings_max_row,$C:$C,0),""))),"")</f>
        <v/>
      </c>
      <c r="O104" s="1" t="str">
        <f t="shared" si="23"/>
        <v/>
      </c>
      <c r="P104" t="str">
        <f t="shared" ca="1" si="24"/>
        <v/>
      </c>
      <c r="Q104" t="str">
        <f t="shared" si="25"/>
        <v/>
      </c>
      <c r="R104" s="2" t="str">
        <f t="shared" ca="1" si="26"/>
        <v/>
      </c>
      <c r="S104" s="1" t="str">
        <f t="shared" si="27"/>
        <v/>
      </c>
      <c r="T104" t="str">
        <f t="shared" si="28"/>
        <v/>
      </c>
      <c r="U104" t="str">
        <f t="shared" ca="1" si="29"/>
        <v/>
      </c>
      <c r="V104" t="str">
        <f t="shared" si="30"/>
        <v/>
      </c>
      <c r="W104" s="2" t="str">
        <f t="shared" ca="1" si="31"/>
        <v/>
      </c>
      <c r="X104" s="59">
        <f t="shared" si="32"/>
        <v>-1</v>
      </c>
      <c r="Y104" s="66" t="str">
        <f t="shared" si="33"/>
        <v/>
      </c>
      <c r="Z104" s="36" t="str">
        <f t="shared" si="34"/>
        <v/>
      </c>
      <c r="AA104" s="36" t="str">
        <f t="shared" si="35"/>
        <v/>
      </c>
      <c r="AB104" s="67" t="str">
        <f t="shared" si="38"/>
        <v/>
      </c>
      <c r="AC104" s="36" t="str">
        <f t="shared" si="36"/>
        <v/>
      </c>
      <c r="AD104" s="36" t="str">
        <f t="shared" si="37"/>
        <v/>
      </c>
    </row>
    <row r="105" spans="3:30" x14ac:dyDescent="0.3">
      <c r="C105" s="52" cm="1">
        <f t="array" ref="C105">IF(C104=-1, -1, IF(C104&lt;income_max, C104+1, IF(C104=income_max, income_total, IF(C104=income_total, "/1", IF(C104="/1", Expenses_header_row, IF(C104&lt;expenses_max_row, C104+1, IF(C104=expenses_max_row, expenses_total_row, IF(C104=expenses_total_row, "/2", IF(C104="/2", Savings_header_row, IF(C104&lt;savings_max_row, C104+1, IF(C104=savings_max_row, savings_total, -1)))))))))))</f>
        <v>-1</v>
      </c>
      <c r="D105" s="53">
        <f t="shared" si="20"/>
        <v>-1</v>
      </c>
      <c r="E105" s="52" cm="1">
        <f t="array" ref="E105">1*OR(row_id=income_header_row,row_id=Expenses_header_row,row_id=Savings_header_row)</f>
        <v>0</v>
      </c>
      <c r="F105" s="35">
        <f t="shared" si="21"/>
        <v>0</v>
      </c>
      <c r="G105" s="35" cm="1">
        <f t="array" ref="G105">1*OR(row_id=income_total,row_id=expenses_total_row,row_id=savings_total)</f>
        <v>0</v>
      </c>
      <c r="H105" s="53">
        <f t="shared" si="22"/>
        <v>1</v>
      </c>
      <c r="I105" s="52" t="str" cm="1">
        <f t="array" ref="I105">IFERROR(INDEX('Budget Planning'!$C:$C,header_row_id)," " )</f>
        <v xml:space="preserve"> </v>
      </c>
      <c r="J105" s="54" t="str" cm="1">
        <f t="array" ref="J105">IFERROR(INDEX('Budget Planning'!$C:$C,row_id)," ")</f>
        <v xml:space="preserve"> </v>
      </c>
      <c r="K105" s="55" t="str" cm="1">
        <f t="array" ref="K105">IF(OR(is_header, is_empty), "",
    IF(is_total,
        IF(selected_period="Total Year",
            SUM(Tracking[Amount] * (Tracking[Type]=type) * (YEAR(Tracking[Effective Date])=Selected_year)),
            SUM(Tracking[Amount] * (Tracking[Type]=type) * (YEAR(Tracking[Effective Date])=Selected_year) * (MONTH(Tracking[Effective Date])=selected_period))
        ),
        IF(selected_period="Total Year",
            SUM(Tracking[Amount] * (Tracking[Type]=type) * (Tracking[Category]=item) * (YEAR(Tracking[Effective Date])=Selected_year)),
            SUM(Tracking[Amount] * (Tracking[Type]=type) * (Tracking[Category]=item) * (YEAR(Tracking[Effective Date])=Selected_year) * (MONTH(Tracking[Effective Date])=selected_period))
        )
    )
)</f>
        <v/>
      </c>
      <c r="L105" s="35" t="str" cm="1">
        <f t="array" ref="L105">IF(OR(is_header, is_empty), "",
    IFERROR(
        INDEX('Budget Planning'!$E:$DY, row_id,
            MATCH(TRUE, INDEX('Budget Planning'!$E$5:$DY$5 = Selected_year, 0), 0)
            + IF(selected_period = "Total Year", 12, selected_period - 1)
        ),
        ""
    )
)</f>
        <v/>
      </c>
      <c r="M105" s="1" t="str" cm="1">
        <f t="array" ref="M105">IF(is_cat,IF(header_row_id=income_header_row,MATCH(income_min_row,$C:$C,0),IF(header_row_id=Expenses_header_row,MATCH(expenses_min_row,$C:$C,0),IF(header_row_id=Savings_header_row,MATCH(savings_min_row,$C:$C,0),""))),"")</f>
        <v/>
      </c>
      <c r="N105" s="2" t="str" cm="1">
        <f t="array" ref="N105">IF(is_cat,IF(header_row_id=income_header_row,MATCH(income_max,$C:$C,0),IF(header_row_id=Expenses_header_row,MATCH(expenses_max_row,$C:$C,0),IF(header_row_id=Savings_header_row,MATCH(savings_max_row,$C:$C,0),""))),"")</f>
        <v/>
      </c>
      <c r="O105" s="1" t="str">
        <f t="shared" si="23"/>
        <v/>
      </c>
      <c r="P105" t="str">
        <f t="shared" ca="1" si="24"/>
        <v/>
      </c>
      <c r="Q105" t="str">
        <f t="shared" si="25"/>
        <v/>
      </c>
      <c r="R105" s="2" t="str">
        <f t="shared" ca="1" si="26"/>
        <v/>
      </c>
      <c r="S105" s="1" t="str">
        <f t="shared" si="27"/>
        <v/>
      </c>
      <c r="T105" t="str">
        <f t="shared" si="28"/>
        <v/>
      </c>
      <c r="U105" t="str">
        <f t="shared" ca="1" si="29"/>
        <v/>
      </c>
      <c r="V105" t="str">
        <f t="shared" si="30"/>
        <v/>
      </c>
      <c r="W105" s="2" t="str">
        <f t="shared" ca="1" si="31"/>
        <v/>
      </c>
      <c r="X105" s="59">
        <f t="shared" si="32"/>
        <v>-1</v>
      </c>
      <c r="Y105" s="66" t="str">
        <f t="shared" si="33"/>
        <v/>
      </c>
      <c r="Z105" s="36" t="str">
        <f t="shared" si="34"/>
        <v/>
      </c>
      <c r="AA105" s="36" t="str">
        <f t="shared" si="35"/>
        <v/>
      </c>
      <c r="AB105" s="67" t="str">
        <f t="shared" si="38"/>
        <v/>
      </c>
      <c r="AC105" s="36" t="str">
        <f t="shared" si="36"/>
        <v/>
      </c>
      <c r="AD105" s="36" t="str">
        <f t="shared" si="37"/>
        <v/>
      </c>
    </row>
    <row r="106" spans="3:30" x14ac:dyDescent="0.3">
      <c r="C106" s="52" cm="1">
        <f t="array" ref="C106">IF(C105=-1, -1, IF(C105&lt;income_max, C105+1, IF(C105=income_max, income_total, IF(C105=income_total, "/1", IF(C105="/1", Expenses_header_row, IF(C105&lt;expenses_max_row, C105+1, IF(C105=expenses_max_row, expenses_total_row, IF(C105=expenses_total_row, "/2", IF(C105="/2", Savings_header_row, IF(C105&lt;savings_max_row, C105+1, IF(C105=savings_max_row, savings_total, -1)))))))))))</f>
        <v>-1</v>
      </c>
      <c r="D106" s="53">
        <f t="shared" si="20"/>
        <v>-1</v>
      </c>
      <c r="E106" s="52" cm="1">
        <f t="array" ref="E106">1*OR(row_id=income_header_row,row_id=Expenses_header_row,row_id=Savings_header_row)</f>
        <v>0</v>
      </c>
      <c r="F106" s="35">
        <f t="shared" si="21"/>
        <v>0</v>
      </c>
      <c r="G106" s="35" cm="1">
        <f t="array" ref="G106">1*OR(row_id=income_total,row_id=expenses_total_row,row_id=savings_total)</f>
        <v>0</v>
      </c>
      <c r="H106" s="53">
        <f t="shared" si="22"/>
        <v>1</v>
      </c>
      <c r="I106" s="52" t="str" cm="1">
        <f t="array" ref="I106">IFERROR(INDEX('Budget Planning'!$C:$C,header_row_id)," " )</f>
        <v xml:space="preserve"> </v>
      </c>
      <c r="J106" s="54" t="str" cm="1">
        <f t="array" ref="J106">IFERROR(INDEX('Budget Planning'!$C:$C,row_id)," ")</f>
        <v xml:space="preserve"> </v>
      </c>
      <c r="K106" s="55" t="str" cm="1">
        <f t="array" ref="K106">IF(OR(is_header, is_empty), "",
    IF(is_total,
        IF(selected_period="Total Year",
            SUM(Tracking[Amount] * (Tracking[Type]=type) * (YEAR(Tracking[Effective Date])=Selected_year)),
            SUM(Tracking[Amount] * (Tracking[Type]=type) * (YEAR(Tracking[Effective Date])=Selected_year) * (MONTH(Tracking[Effective Date])=selected_period))
        ),
        IF(selected_period="Total Year",
            SUM(Tracking[Amount] * (Tracking[Type]=type) * (Tracking[Category]=item) * (YEAR(Tracking[Effective Date])=Selected_year)),
            SUM(Tracking[Amount] * (Tracking[Type]=type) * (Tracking[Category]=item) * (YEAR(Tracking[Effective Date])=Selected_year) * (MONTH(Tracking[Effective Date])=selected_period))
        )
    )
)</f>
        <v/>
      </c>
      <c r="L106" s="35" t="str" cm="1">
        <f t="array" ref="L106">IF(OR(is_header, is_empty), "",
    IFERROR(
        INDEX('Budget Planning'!$E:$DY, row_id,
            MATCH(TRUE, INDEX('Budget Planning'!$E$5:$DY$5 = Selected_year, 0), 0)
            + IF(selected_period = "Total Year", 12, selected_period - 1)
        ),
        ""
    )
)</f>
        <v/>
      </c>
      <c r="M106" s="1" t="str" cm="1">
        <f t="array" ref="M106">IF(is_cat,IF(header_row_id=income_header_row,MATCH(income_min_row,$C:$C,0),IF(header_row_id=Expenses_header_row,MATCH(expenses_min_row,$C:$C,0),IF(header_row_id=Savings_header_row,MATCH(savings_min_row,$C:$C,0),""))),"")</f>
        <v/>
      </c>
      <c r="N106" s="2" t="str" cm="1">
        <f t="array" ref="N106">IF(is_cat,IF(header_row_id=income_header_row,MATCH(income_max,$C:$C,0),IF(header_row_id=Expenses_header_row,MATCH(expenses_max_row,$C:$C,0),IF(header_row_id=Savings_header_row,MATCH(savings_max_row,$C:$C,0),""))),"")</f>
        <v/>
      </c>
      <c r="O106" s="1" t="str">
        <f t="shared" si="23"/>
        <v/>
      </c>
      <c r="P106" t="str">
        <f t="shared" ca="1" si="24"/>
        <v/>
      </c>
      <c r="Q106" t="str">
        <f t="shared" si="25"/>
        <v/>
      </c>
      <c r="R106" s="2" t="str">
        <f t="shared" ca="1" si="26"/>
        <v/>
      </c>
      <c r="S106" s="1" t="str">
        <f t="shared" si="27"/>
        <v/>
      </c>
      <c r="T106" t="str">
        <f t="shared" si="28"/>
        <v/>
      </c>
      <c r="U106" t="str">
        <f t="shared" ca="1" si="29"/>
        <v/>
      </c>
      <c r="V106" t="str">
        <f t="shared" si="30"/>
        <v/>
      </c>
      <c r="W106" s="2" t="str">
        <f t="shared" ca="1" si="31"/>
        <v/>
      </c>
      <c r="X106" s="59">
        <f t="shared" si="32"/>
        <v>-1</v>
      </c>
      <c r="Y106" s="66" t="str">
        <f t="shared" si="33"/>
        <v/>
      </c>
      <c r="Z106" s="36" t="str">
        <f t="shared" si="34"/>
        <v/>
      </c>
      <c r="AA106" s="36" t="str">
        <f t="shared" si="35"/>
        <v/>
      </c>
      <c r="AB106" s="67" t="str">
        <f t="shared" si="38"/>
        <v/>
      </c>
      <c r="AC106" s="36" t="str">
        <f t="shared" si="36"/>
        <v/>
      </c>
      <c r="AD106" s="36" t="str">
        <f t="shared" si="37"/>
        <v/>
      </c>
    </row>
    <row r="107" spans="3:30" x14ac:dyDescent="0.3">
      <c r="C107" s="52" cm="1">
        <f t="array" ref="C107">IF(C106=-1, -1, IF(C106&lt;income_max, C106+1, IF(C106=income_max, income_total, IF(C106=income_total, "/1", IF(C106="/1", Expenses_header_row, IF(C106&lt;expenses_max_row, C106+1, IF(C106=expenses_max_row, expenses_total_row, IF(C106=expenses_total_row, "/2", IF(C106="/2", Savings_header_row, IF(C106&lt;savings_max_row, C106+1, IF(C106=savings_max_row, savings_total, -1)))))))))))</f>
        <v>-1</v>
      </c>
      <c r="D107" s="53">
        <f t="shared" si="20"/>
        <v>-1</v>
      </c>
      <c r="E107" s="52" cm="1">
        <f t="array" ref="E107">1*OR(row_id=income_header_row,row_id=Expenses_header_row,row_id=Savings_header_row)</f>
        <v>0</v>
      </c>
      <c r="F107" s="35">
        <f t="shared" si="21"/>
        <v>0</v>
      </c>
      <c r="G107" s="35" cm="1">
        <f t="array" ref="G107">1*OR(row_id=income_total,row_id=expenses_total_row,row_id=savings_total)</f>
        <v>0</v>
      </c>
      <c r="H107" s="53">
        <f t="shared" si="22"/>
        <v>1</v>
      </c>
      <c r="I107" s="52" t="str" cm="1">
        <f t="array" ref="I107">IFERROR(INDEX('Budget Planning'!$C:$C,header_row_id)," " )</f>
        <v xml:space="preserve"> </v>
      </c>
      <c r="J107" s="54" t="str" cm="1">
        <f t="array" ref="J107">IFERROR(INDEX('Budget Planning'!$C:$C,row_id)," ")</f>
        <v xml:space="preserve"> </v>
      </c>
      <c r="K107" s="55" t="str" cm="1">
        <f t="array" ref="K107">IF(OR(is_header, is_empty), "",
    IF(is_total,
        IF(selected_period="Total Year",
            SUM(Tracking[Amount] * (Tracking[Type]=type) * (YEAR(Tracking[Effective Date])=Selected_year)),
            SUM(Tracking[Amount] * (Tracking[Type]=type) * (YEAR(Tracking[Effective Date])=Selected_year) * (MONTH(Tracking[Effective Date])=selected_period))
        ),
        IF(selected_period="Total Year",
            SUM(Tracking[Amount] * (Tracking[Type]=type) * (Tracking[Category]=item) * (YEAR(Tracking[Effective Date])=Selected_year)),
            SUM(Tracking[Amount] * (Tracking[Type]=type) * (Tracking[Category]=item) * (YEAR(Tracking[Effective Date])=Selected_year) * (MONTH(Tracking[Effective Date])=selected_period))
        )
    )
)</f>
        <v/>
      </c>
      <c r="L107" s="35" t="str" cm="1">
        <f t="array" ref="L107">IF(OR(is_header, is_empty), "",
    IFERROR(
        INDEX('Budget Planning'!$E:$DY, row_id,
            MATCH(TRUE, INDEX('Budget Planning'!$E$5:$DY$5 = Selected_year, 0), 0)
            + IF(selected_period = "Total Year", 12, selected_period - 1)
        ),
        ""
    )
)</f>
        <v/>
      </c>
      <c r="M107" s="1" t="str" cm="1">
        <f t="array" ref="M107">IF(is_cat,IF(header_row_id=income_header_row,MATCH(income_min_row,$C:$C,0),IF(header_row_id=Expenses_header_row,MATCH(expenses_min_row,$C:$C,0),IF(header_row_id=Savings_header_row,MATCH(savings_min_row,$C:$C,0),""))),"")</f>
        <v/>
      </c>
      <c r="N107" s="2" t="str" cm="1">
        <f t="array" ref="N107">IF(is_cat,IF(header_row_id=income_header_row,MATCH(income_max,$C:$C,0),IF(header_row_id=Expenses_header_row,MATCH(expenses_max_row,$C:$C,0),IF(header_row_id=Savings_header_row,MATCH(savings_max_row,$C:$C,0),""))),"")</f>
        <v/>
      </c>
      <c r="O107" s="1" t="str">
        <f t="shared" si="23"/>
        <v/>
      </c>
      <c r="P107" t="str">
        <f t="shared" ca="1" si="24"/>
        <v/>
      </c>
      <c r="Q107" t="str">
        <f t="shared" si="25"/>
        <v/>
      </c>
      <c r="R107" s="2" t="str">
        <f t="shared" ca="1" si="26"/>
        <v/>
      </c>
      <c r="S107" s="1" t="str">
        <f t="shared" si="27"/>
        <v/>
      </c>
      <c r="T107" t="str">
        <f t="shared" si="28"/>
        <v/>
      </c>
      <c r="U107" t="str">
        <f t="shared" ca="1" si="29"/>
        <v/>
      </c>
      <c r="V107" t="str">
        <f t="shared" si="30"/>
        <v/>
      </c>
      <c r="W107" s="2" t="str">
        <f t="shared" ca="1" si="31"/>
        <v/>
      </c>
      <c r="X107" s="59">
        <f t="shared" si="32"/>
        <v>-1</v>
      </c>
      <c r="Y107" s="66" t="str">
        <f t="shared" si="33"/>
        <v/>
      </c>
      <c r="Z107" s="36" t="str">
        <f t="shared" si="34"/>
        <v/>
      </c>
      <c r="AA107" s="36" t="str">
        <f t="shared" si="35"/>
        <v/>
      </c>
      <c r="AB107" s="67" t="str">
        <f t="shared" si="38"/>
        <v/>
      </c>
      <c r="AC107" s="36" t="str">
        <f t="shared" si="36"/>
        <v/>
      </c>
      <c r="AD107" s="36" t="str">
        <f t="shared" si="37"/>
        <v/>
      </c>
    </row>
    <row r="108" spans="3:30" x14ac:dyDescent="0.3">
      <c r="C108" s="52" cm="1">
        <f t="array" ref="C108">IF(C107=-1, -1, IF(C107&lt;income_max, C107+1, IF(C107=income_max, income_total, IF(C107=income_total, "/1", IF(C107="/1", Expenses_header_row, IF(C107&lt;expenses_max_row, C107+1, IF(C107=expenses_max_row, expenses_total_row, IF(C107=expenses_total_row, "/2", IF(C107="/2", Savings_header_row, IF(C107&lt;savings_max_row, C107+1, IF(C107=savings_max_row, savings_total, -1)))))))))))</f>
        <v>-1</v>
      </c>
      <c r="D108" s="53">
        <f t="shared" si="20"/>
        <v>-1</v>
      </c>
      <c r="E108" s="52" cm="1">
        <f t="array" ref="E108">1*OR(row_id=income_header_row,row_id=Expenses_header_row,row_id=Savings_header_row)</f>
        <v>0</v>
      </c>
      <c r="F108" s="35">
        <f t="shared" si="21"/>
        <v>0</v>
      </c>
      <c r="G108" s="35" cm="1">
        <f t="array" ref="G108">1*OR(row_id=income_total,row_id=expenses_total_row,row_id=savings_total)</f>
        <v>0</v>
      </c>
      <c r="H108" s="53">
        <f t="shared" si="22"/>
        <v>1</v>
      </c>
      <c r="I108" s="52" t="str" cm="1">
        <f t="array" ref="I108">IFERROR(INDEX('Budget Planning'!$C:$C,header_row_id)," " )</f>
        <v xml:space="preserve"> </v>
      </c>
      <c r="J108" s="54" t="str" cm="1">
        <f t="array" ref="J108">IFERROR(INDEX('Budget Planning'!$C:$C,row_id)," ")</f>
        <v xml:space="preserve"> </v>
      </c>
      <c r="K108" s="55" t="str" cm="1">
        <f t="array" ref="K108">IF(OR(is_header, is_empty), "",
    IF(is_total,
        IF(selected_period="Total Year",
            SUM(Tracking[Amount] * (Tracking[Type]=type) * (YEAR(Tracking[Effective Date])=Selected_year)),
            SUM(Tracking[Amount] * (Tracking[Type]=type) * (YEAR(Tracking[Effective Date])=Selected_year) * (MONTH(Tracking[Effective Date])=selected_period))
        ),
        IF(selected_period="Total Year",
            SUM(Tracking[Amount] * (Tracking[Type]=type) * (Tracking[Category]=item) * (YEAR(Tracking[Effective Date])=Selected_year)),
            SUM(Tracking[Amount] * (Tracking[Type]=type) * (Tracking[Category]=item) * (YEAR(Tracking[Effective Date])=Selected_year) * (MONTH(Tracking[Effective Date])=selected_period))
        )
    )
)</f>
        <v/>
      </c>
      <c r="L108" s="35" t="str" cm="1">
        <f t="array" ref="L108">IF(OR(is_header, is_empty), "",
    IFERROR(
        INDEX('Budget Planning'!$E:$DY, row_id,
            MATCH(TRUE, INDEX('Budget Planning'!$E$5:$DY$5 = Selected_year, 0), 0)
            + IF(selected_period = "Total Year", 12, selected_period - 1)
        ),
        ""
    )
)</f>
        <v/>
      </c>
      <c r="M108" s="1" t="str" cm="1">
        <f t="array" ref="M108">IF(is_cat,IF(header_row_id=income_header_row,MATCH(income_min_row,$C:$C,0),IF(header_row_id=Expenses_header_row,MATCH(expenses_min_row,$C:$C,0),IF(header_row_id=Savings_header_row,MATCH(savings_min_row,$C:$C,0),""))),"")</f>
        <v/>
      </c>
      <c r="N108" s="2" t="str" cm="1">
        <f t="array" ref="N108">IF(is_cat,IF(header_row_id=income_header_row,MATCH(income_max,$C:$C,0),IF(header_row_id=Expenses_header_row,MATCH(expenses_max_row,$C:$C,0),IF(header_row_id=Savings_header_row,MATCH(savings_max_row,$C:$C,0),""))),"")</f>
        <v/>
      </c>
      <c r="O108" s="1" t="str">
        <f t="shared" si="23"/>
        <v/>
      </c>
      <c r="P108" t="str">
        <f t="shared" ca="1" si="24"/>
        <v/>
      </c>
      <c r="Q108" t="str">
        <f t="shared" si="25"/>
        <v/>
      </c>
      <c r="R108" s="2" t="str">
        <f t="shared" ca="1" si="26"/>
        <v/>
      </c>
      <c r="S108" s="1" t="str">
        <f t="shared" si="27"/>
        <v/>
      </c>
      <c r="T108" t="str">
        <f t="shared" si="28"/>
        <v/>
      </c>
      <c r="U108" t="str">
        <f t="shared" ca="1" si="29"/>
        <v/>
      </c>
      <c r="V108" t="str">
        <f t="shared" si="30"/>
        <v/>
      </c>
      <c r="W108" s="2" t="str">
        <f t="shared" ca="1" si="31"/>
        <v/>
      </c>
      <c r="X108" s="59">
        <f t="shared" si="32"/>
        <v>-1</v>
      </c>
      <c r="Y108" s="66" t="str">
        <f t="shared" si="33"/>
        <v/>
      </c>
      <c r="Z108" s="36" t="str">
        <f t="shared" si="34"/>
        <v/>
      </c>
      <c r="AA108" s="36" t="str">
        <f t="shared" si="35"/>
        <v/>
      </c>
      <c r="AB108" s="67" t="str">
        <f t="shared" si="38"/>
        <v/>
      </c>
      <c r="AC108" s="36" t="str">
        <f t="shared" si="36"/>
        <v/>
      </c>
      <c r="AD108" s="36" t="str">
        <f t="shared" si="37"/>
        <v/>
      </c>
    </row>
    <row r="109" spans="3:30" x14ac:dyDescent="0.3">
      <c r="C109" s="52" cm="1">
        <f t="array" ref="C109">IF(C108=-1, -1, IF(C108&lt;income_max, C108+1, IF(C108=income_max, income_total, IF(C108=income_total, "/1", IF(C108="/1", Expenses_header_row, IF(C108&lt;expenses_max_row, C108+1, IF(C108=expenses_max_row, expenses_total_row, IF(C108=expenses_total_row, "/2", IF(C108="/2", Savings_header_row, IF(C108&lt;savings_max_row, C108+1, IF(C108=savings_max_row, savings_total, -1)))))))))))</f>
        <v>-1</v>
      </c>
      <c r="D109" s="53">
        <f t="shared" si="20"/>
        <v>-1</v>
      </c>
      <c r="E109" s="52" cm="1">
        <f t="array" ref="E109">1*OR(row_id=income_header_row,row_id=Expenses_header_row,row_id=Savings_header_row)</f>
        <v>0</v>
      </c>
      <c r="F109" s="35">
        <f t="shared" si="21"/>
        <v>0</v>
      </c>
      <c r="G109" s="35" cm="1">
        <f t="array" ref="G109">1*OR(row_id=income_total,row_id=expenses_total_row,row_id=savings_total)</f>
        <v>0</v>
      </c>
      <c r="H109" s="53">
        <f t="shared" si="22"/>
        <v>1</v>
      </c>
      <c r="I109" s="52" t="str" cm="1">
        <f t="array" ref="I109">IFERROR(INDEX('Budget Planning'!$C:$C,header_row_id)," " )</f>
        <v xml:space="preserve"> </v>
      </c>
      <c r="J109" s="54" t="str" cm="1">
        <f t="array" ref="J109">IFERROR(INDEX('Budget Planning'!$C:$C,row_id)," ")</f>
        <v xml:space="preserve"> </v>
      </c>
      <c r="K109" s="55" t="str" cm="1">
        <f t="array" ref="K109">IF(OR(is_header, is_empty), "",
    IF(is_total,
        IF(selected_period="Total Year",
            SUM(Tracking[Amount] * (Tracking[Type]=type) * (YEAR(Tracking[Effective Date])=Selected_year)),
            SUM(Tracking[Amount] * (Tracking[Type]=type) * (YEAR(Tracking[Effective Date])=Selected_year) * (MONTH(Tracking[Effective Date])=selected_period))
        ),
        IF(selected_period="Total Year",
            SUM(Tracking[Amount] * (Tracking[Type]=type) * (Tracking[Category]=item) * (YEAR(Tracking[Effective Date])=Selected_year)),
            SUM(Tracking[Amount] * (Tracking[Type]=type) * (Tracking[Category]=item) * (YEAR(Tracking[Effective Date])=Selected_year) * (MONTH(Tracking[Effective Date])=selected_period))
        )
    )
)</f>
        <v/>
      </c>
      <c r="L109" s="35" t="str" cm="1">
        <f t="array" ref="L109">IF(OR(is_header, is_empty), "",
    IFERROR(
        INDEX('Budget Planning'!$E:$DY, row_id,
            MATCH(TRUE, INDEX('Budget Planning'!$E$5:$DY$5 = Selected_year, 0), 0)
            + IF(selected_period = "Total Year", 12, selected_period - 1)
        ),
        ""
    )
)</f>
        <v/>
      </c>
      <c r="M109" s="1" t="str" cm="1">
        <f t="array" ref="M109">IF(is_cat,IF(header_row_id=income_header_row,MATCH(income_min_row,$C:$C,0),IF(header_row_id=Expenses_header_row,MATCH(expenses_min_row,$C:$C,0),IF(header_row_id=Savings_header_row,MATCH(savings_min_row,$C:$C,0),""))),"")</f>
        <v/>
      </c>
      <c r="N109" s="2" t="str" cm="1">
        <f t="array" ref="N109">IF(is_cat,IF(header_row_id=income_header_row,MATCH(income_max,$C:$C,0),IF(header_row_id=Expenses_header_row,MATCH(expenses_max_row,$C:$C,0),IF(header_row_id=Savings_header_row,MATCH(savings_max_row,$C:$C,0),""))),"")</f>
        <v/>
      </c>
      <c r="O109" s="1" t="str">
        <f t="shared" si="23"/>
        <v/>
      </c>
      <c r="P109" t="str">
        <f t="shared" ca="1" si="24"/>
        <v/>
      </c>
      <c r="Q109" t="str">
        <f t="shared" si="25"/>
        <v/>
      </c>
      <c r="R109" s="2" t="str">
        <f t="shared" ca="1" si="26"/>
        <v/>
      </c>
      <c r="S109" s="1" t="str">
        <f t="shared" si="27"/>
        <v/>
      </c>
      <c r="T109" t="str">
        <f t="shared" si="28"/>
        <v/>
      </c>
      <c r="U109" t="str">
        <f t="shared" ca="1" si="29"/>
        <v/>
      </c>
      <c r="V109" t="str">
        <f t="shared" si="30"/>
        <v/>
      </c>
      <c r="W109" s="2" t="str">
        <f t="shared" ca="1" si="31"/>
        <v/>
      </c>
      <c r="X109" s="59">
        <f t="shared" si="32"/>
        <v>-1</v>
      </c>
      <c r="Y109" s="66" t="str">
        <f t="shared" si="33"/>
        <v/>
      </c>
      <c r="Z109" s="36" t="str">
        <f t="shared" si="34"/>
        <v/>
      </c>
      <c r="AA109" s="36" t="str">
        <f t="shared" si="35"/>
        <v/>
      </c>
      <c r="AB109" s="67" t="str">
        <f t="shared" si="38"/>
        <v/>
      </c>
      <c r="AC109" s="36" t="str">
        <f t="shared" si="36"/>
        <v/>
      </c>
      <c r="AD109" s="36" t="str">
        <f t="shared" si="37"/>
        <v/>
      </c>
    </row>
    <row r="110" spans="3:30" x14ac:dyDescent="0.3">
      <c r="C110" s="52" cm="1">
        <f t="array" ref="C110">IF(C109=-1, -1, IF(C109&lt;income_max, C109+1, IF(C109=income_max, income_total, IF(C109=income_total, "/1", IF(C109="/1", Expenses_header_row, IF(C109&lt;expenses_max_row, C109+1, IF(C109=expenses_max_row, expenses_total_row, IF(C109=expenses_total_row, "/2", IF(C109="/2", Savings_header_row, IF(C109&lt;savings_max_row, C109+1, IF(C109=savings_max_row, savings_total, -1)))))))))))</f>
        <v>-1</v>
      </c>
      <c r="D110" s="53">
        <f t="shared" si="20"/>
        <v>-1</v>
      </c>
      <c r="E110" s="52" cm="1">
        <f t="array" ref="E110">1*OR(row_id=income_header_row,row_id=Expenses_header_row,row_id=Savings_header_row)</f>
        <v>0</v>
      </c>
      <c r="F110" s="35">
        <f t="shared" si="21"/>
        <v>0</v>
      </c>
      <c r="G110" s="35" cm="1">
        <f t="array" ref="G110">1*OR(row_id=income_total,row_id=expenses_total_row,row_id=savings_total)</f>
        <v>0</v>
      </c>
      <c r="H110" s="53">
        <f t="shared" si="22"/>
        <v>1</v>
      </c>
      <c r="I110" s="52" t="str" cm="1">
        <f t="array" ref="I110">IFERROR(INDEX('Budget Planning'!$C:$C,header_row_id)," " )</f>
        <v xml:space="preserve"> </v>
      </c>
      <c r="J110" s="54" t="str" cm="1">
        <f t="array" ref="J110">IFERROR(INDEX('Budget Planning'!$C:$C,row_id)," ")</f>
        <v xml:space="preserve"> </v>
      </c>
      <c r="K110" s="55" t="str" cm="1">
        <f t="array" ref="K110">IF(OR(is_header, is_empty), "",
    IF(is_total,
        IF(selected_period="Total Year",
            SUM(Tracking[Amount] * (Tracking[Type]=type) * (YEAR(Tracking[Effective Date])=Selected_year)),
            SUM(Tracking[Amount] * (Tracking[Type]=type) * (YEAR(Tracking[Effective Date])=Selected_year) * (MONTH(Tracking[Effective Date])=selected_period))
        ),
        IF(selected_period="Total Year",
            SUM(Tracking[Amount] * (Tracking[Type]=type) * (Tracking[Category]=item) * (YEAR(Tracking[Effective Date])=Selected_year)),
            SUM(Tracking[Amount] * (Tracking[Type]=type) * (Tracking[Category]=item) * (YEAR(Tracking[Effective Date])=Selected_year) * (MONTH(Tracking[Effective Date])=selected_period))
        )
    )
)</f>
        <v/>
      </c>
      <c r="L110" s="35" t="str" cm="1">
        <f t="array" ref="L110">IF(OR(is_header, is_empty), "",
    IFERROR(
        INDEX('Budget Planning'!$E:$DY, row_id,
            MATCH(TRUE, INDEX('Budget Planning'!$E$5:$DY$5 = Selected_year, 0), 0)
            + IF(selected_period = "Total Year", 12, selected_period - 1)
        ),
        ""
    )
)</f>
        <v/>
      </c>
      <c r="M110" s="1" t="str" cm="1">
        <f t="array" ref="M110">IF(is_cat,IF(header_row_id=income_header_row,MATCH(income_min_row,$C:$C,0),IF(header_row_id=Expenses_header_row,MATCH(expenses_min_row,$C:$C,0),IF(header_row_id=Savings_header_row,MATCH(savings_min_row,$C:$C,0),""))),"")</f>
        <v/>
      </c>
      <c r="N110" s="2" t="str" cm="1">
        <f t="array" ref="N110">IF(is_cat,IF(header_row_id=income_header_row,MATCH(income_max,$C:$C,0),IF(header_row_id=Expenses_header_row,MATCH(expenses_max_row,$C:$C,0),IF(header_row_id=Savings_header_row,MATCH(savings_max_row,$C:$C,0),""))),"")</f>
        <v/>
      </c>
      <c r="O110" s="1" t="str">
        <f t="shared" si="23"/>
        <v/>
      </c>
      <c r="P110" t="str">
        <f t="shared" ca="1" si="24"/>
        <v/>
      </c>
      <c r="Q110" t="str">
        <f t="shared" si="25"/>
        <v/>
      </c>
      <c r="R110" s="2" t="str">
        <f t="shared" ca="1" si="26"/>
        <v/>
      </c>
      <c r="S110" s="1" t="str">
        <f t="shared" si="27"/>
        <v/>
      </c>
      <c r="T110" t="str">
        <f t="shared" si="28"/>
        <v/>
      </c>
      <c r="U110" t="str">
        <f t="shared" ca="1" si="29"/>
        <v/>
      </c>
      <c r="V110" t="str">
        <f t="shared" si="30"/>
        <v/>
      </c>
      <c r="W110" s="2" t="str">
        <f t="shared" ca="1" si="31"/>
        <v/>
      </c>
      <c r="X110" s="59">
        <f t="shared" si="32"/>
        <v>-1</v>
      </c>
      <c r="Y110" s="66" t="str">
        <f t="shared" si="33"/>
        <v/>
      </c>
      <c r="Z110" s="36" t="str">
        <f t="shared" si="34"/>
        <v/>
      </c>
      <c r="AA110" s="36" t="str">
        <f t="shared" si="35"/>
        <v/>
      </c>
      <c r="AB110" s="67" t="str">
        <f t="shared" si="38"/>
        <v/>
      </c>
      <c r="AC110" s="36" t="str">
        <f t="shared" si="36"/>
        <v/>
      </c>
      <c r="AD110" s="36" t="str">
        <f t="shared" si="37"/>
        <v/>
      </c>
    </row>
    <row r="111" spans="3:30" x14ac:dyDescent="0.3">
      <c r="C111" s="52" cm="1">
        <f t="array" ref="C111">IF(C110=-1, -1, IF(C110&lt;income_max, C110+1, IF(C110=income_max, income_total, IF(C110=income_total, "/1", IF(C110="/1", Expenses_header_row, IF(C110&lt;expenses_max_row, C110+1, IF(C110=expenses_max_row, expenses_total_row, IF(C110=expenses_total_row, "/2", IF(C110="/2", Savings_header_row, IF(C110&lt;savings_max_row, C110+1, IF(C110=savings_max_row, savings_total, -1)))))))))))</f>
        <v>-1</v>
      </c>
      <c r="D111" s="53">
        <f t="shared" si="20"/>
        <v>-1</v>
      </c>
      <c r="E111" s="52" cm="1">
        <f t="array" ref="E111">1*OR(row_id=income_header_row,row_id=Expenses_header_row,row_id=Savings_header_row)</f>
        <v>0</v>
      </c>
      <c r="F111" s="35">
        <f t="shared" si="21"/>
        <v>0</v>
      </c>
      <c r="G111" s="35" cm="1">
        <f t="array" ref="G111">1*OR(row_id=income_total,row_id=expenses_total_row,row_id=savings_total)</f>
        <v>0</v>
      </c>
      <c r="H111" s="53">
        <f t="shared" si="22"/>
        <v>1</v>
      </c>
      <c r="I111" s="52" t="str" cm="1">
        <f t="array" ref="I111">IFERROR(INDEX('Budget Planning'!$C:$C,header_row_id)," " )</f>
        <v xml:space="preserve"> </v>
      </c>
      <c r="J111" s="54" t="str" cm="1">
        <f t="array" ref="J111">IFERROR(INDEX('Budget Planning'!$C:$C,row_id)," ")</f>
        <v xml:space="preserve"> </v>
      </c>
      <c r="K111" s="55" t="str" cm="1">
        <f t="array" ref="K111">IF(OR(is_header, is_empty), "",
    IF(is_total,
        IF(selected_period="Total Year",
            SUM(Tracking[Amount] * (Tracking[Type]=type) * (YEAR(Tracking[Effective Date])=Selected_year)),
            SUM(Tracking[Amount] * (Tracking[Type]=type) * (YEAR(Tracking[Effective Date])=Selected_year) * (MONTH(Tracking[Effective Date])=selected_period))
        ),
        IF(selected_period="Total Year",
            SUM(Tracking[Amount] * (Tracking[Type]=type) * (Tracking[Category]=item) * (YEAR(Tracking[Effective Date])=Selected_year)),
            SUM(Tracking[Amount] * (Tracking[Type]=type) * (Tracking[Category]=item) * (YEAR(Tracking[Effective Date])=Selected_year) * (MONTH(Tracking[Effective Date])=selected_period))
        )
    )
)</f>
        <v/>
      </c>
      <c r="L111" s="35" t="str" cm="1">
        <f t="array" ref="L111">IF(OR(is_header, is_empty), "",
    IFERROR(
        INDEX('Budget Planning'!$E:$DY, row_id,
            MATCH(TRUE, INDEX('Budget Planning'!$E$5:$DY$5 = Selected_year, 0), 0)
            + IF(selected_period = "Total Year", 12, selected_period - 1)
        ),
        ""
    )
)</f>
        <v/>
      </c>
      <c r="M111" s="1" t="str" cm="1">
        <f t="array" ref="M111">IF(is_cat,IF(header_row_id=income_header_row,MATCH(income_min_row,$C:$C,0),IF(header_row_id=Expenses_header_row,MATCH(expenses_min_row,$C:$C,0),IF(header_row_id=Savings_header_row,MATCH(savings_min_row,$C:$C,0),""))),"")</f>
        <v/>
      </c>
      <c r="N111" s="2" t="str" cm="1">
        <f t="array" ref="N111">IF(is_cat,IF(header_row_id=income_header_row,MATCH(income_max,$C:$C,0),IF(header_row_id=Expenses_header_row,MATCH(expenses_max_row,$C:$C,0),IF(header_row_id=Savings_header_row,MATCH(savings_max_row,$C:$C,0),""))),"")</f>
        <v/>
      </c>
      <c r="O111" s="1" t="str">
        <f t="shared" si="23"/>
        <v/>
      </c>
      <c r="P111" t="str">
        <f t="shared" ca="1" si="24"/>
        <v/>
      </c>
      <c r="Q111" t="str">
        <f t="shared" si="25"/>
        <v/>
      </c>
      <c r="R111" s="2" t="str">
        <f t="shared" ca="1" si="26"/>
        <v/>
      </c>
      <c r="S111" s="1" t="str">
        <f t="shared" si="27"/>
        <v/>
      </c>
      <c r="T111" t="str">
        <f t="shared" si="28"/>
        <v/>
      </c>
      <c r="U111" t="str">
        <f t="shared" ca="1" si="29"/>
        <v/>
      </c>
      <c r="V111" t="str">
        <f t="shared" si="30"/>
        <v/>
      </c>
      <c r="W111" s="2" t="str">
        <f t="shared" ca="1" si="31"/>
        <v/>
      </c>
      <c r="X111" s="59">
        <f t="shared" si="32"/>
        <v>-1</v>
      </c>
      <c r="Y111" s="66" t="str">
        <f t="shared" si="33"/>
        <v/>
      </c>
      <c r="Z111" s="36" t="str">
        <f t="shared" si="34"/>
        <v/>
      </c>
      <c r="AA111" s="36" t="str">
        <f t="shared" si="35"/>
        <v/>
      </c>
      <c r="AB111" s="67" t="str">
        <f t="shared" si="38"/>
        <v/>
      </c>
      <c r="AC111" s="36" t="str">
        <f t="shared" si="36"/>
        <v/>
      </c>
      <c r="AD111" s="36" t="str">
        <f t="shared" si="37"/>
        <v/>
      </c>
    </row>
    <row r="112" spans="3:30" x14ac:dyDescent="0.3">
      <c r="C112" s="52" cm="1">
        <f t="array" ref="C112">IF(C111=-1, -1, IF(C111&lt;income_max, C111+1, IF(C111=income_max, income_total, IF(C111=income_total, "/1", IF(C111="/1", Expenses_header_row, IF(C111&lt;expenses_max_row, C111+1, IF(C111=expenses_max_row, expenses_total_row, IF(C111=expenses_total_row, "/2", IF(C111="/2", Savings_header_row, IF(C111&lt;savings_max_row, C111+1, IF(C111=savings_max_row, savings_total, -1)))))))))))</f>
        <v>-1</v>
      </c>
      <c r="D112" s="53">
        <f t="shared" si="20"/>
        <v>-1</v>
      </c>
      <c r="E112" s="52" cm="1">
        <f t="array" ref="E112">1*OR(row_id=income_header_row,row_id=Expenses_header_row,row_id=Savings_header_row)</f>
        <v>0</v>
      </c>
      <c r="F112" s="35">
        <f t="shared" si="21"/>
        <v>0</v>
      </c>
      <c r="G112" s="35" cm="1">
        <f t="array" ref="G112">1*OR(row_id=income_total,row_id=expenses_total_row,row_id=savings_total)</f>
        <v>0</v>
      </c>
      <c r="H112" s="53">
        <f t="shared" si="22"/>
        <v>1</v>
      </c>
      <c r="I112" s="52" t="str" cm="1">
        <f t="array" ref="I112">IFERROR(INDEX('Budget Planning'!$C:$C,header_row_id)," " )</f>
        <v xml:space="preserve"> </v>
      </c>
      <c r="J112" s="54" t="str" cm="1">
        <f t="array" ref="J112">IFERROR(INDEX('Budget Planning'!$C:$C,row_id)," ")</f>
        <v xml:space="preserve"> </v>
      </c>
      <c r="K112" s="55" t="str" cm="1">
        <f t="array" ref="K112">IF(OR(is_header, is_empty), "",
    IF(is_total,
        IF(selected_period="Total Year",
            SUM(Tracking[Amount] * (Tracking[Type]=type) * (YEAR(Tracking[Effective Date])=Selected_year)),
            SUM(Tracking[Amount] * (Tracking[Type]=type) * (YEAR(Tracking[Effective Date])=Selected_year) * (MONTH(Tracking[Effective Date])=selected_period))
        ),
        IF(selected_period="Total Year",
            SUM(Tracking[Amount] * (Tracking[Type]=type) * (Tracking[Category]=item) * (YEAR(Tracking[Effective Date])=Selected_year)),
            SUM(Tracking[Amount] * (Tracking[Type]=type) * (Tracking[Category]=item) * (YEAR(Tracking[Effective Date])=Selected_year) * (MONTH(Tracking[Effective Date])=selected_period))
        )
    )
)</f>
        <v/>
      </c>
      <c r="L112" s="35" t="str" cm="1">
        <f t="array" ref="L112">IF(OR(is_header, is_empty), "",
    IFERROR(
        INDEX('Budget Planning'!$E:$DY, row_id,
            MATCH(TRUE, INDEX('Budget Planning'!$E$5:$DY$5 = Selected_year, 0), 0)
            + IF(selected_period = "Total Year", 12, selected_period - 1)
        ),
        ""
    )
)</f>
        <v/>
      </c>
      <c r="M112" s="1" t="str" cm="1">
        <f t="array" ref="M112">IF(is_cat,IF(header_row_id=income_header_row,MATCH(income_min_row,$C:$C,0),IF(header_row_id=Expenses_header_row,MATCH(expenses_min_row,$C:$C,0),IF(header_row_id=Savings_header_row,MATCH(savings_min_row,$C:$C,0),""))),"")</f>
        <v/>
      </c>
      <c r="N112" s="2" t="str" cm="1">
        <f t="array" ref="N112">IF(is_cat,IF(header_row_id=income_header_row,MATCH(income_max,$C:$C,0),IF(header_row_id=Expenses_header_row,MATCH(expenses_max_row,$C:$C,0),IF(header_row_id=Savings_header_row,MATCH(savings_max_row,$C:$C,0),""))),"")</f>
        <v/>
      </c>
      <c r="O112" s="1" t="str">
        <f t="shared" si="23"/>
        <v/>
      </c>
      <c r="P112" t="str">
        <f t="shared" ca="1" si="24"/>
        <v/>
      </c>
      <c r="Q112" t="str">
        <f t="shared" si="25"/>
        <v/>
      </c>
      <c r="R112" s="2" t="str">
        <f t="shared" ca="1" si="26"/>
        <v/>
      </c>
      <c r="S112" s="1" t="str">
        <f t="shared" si="27"/>
        <v/>
      </c>
      <c r="T112" t="str">
        <f t="shared" si="28"/>
        <v/>
      </c>
      <c r="U112" t="str">
        <f t="shared" ca="1" si="29"/>
        <v/>
      </c>
      <c r="V112" t="str">
        <f t="shared" si="30"/>
        <v/>
      </c>
      <c r="W112" s="2" t="str">
        <f t="shared" ca="1" si="31"/>
        <v/>
      </c>
      <c r="X112" s="59">
        <f t="shared" si="32"/>
        <v>-1</v>
      </c>
      <c r="Y112" s="66" t="str">
        <f t="shared" si="33"/>
        <v/>
      </c>
      <c r="Z112" s="36" t="str">
        <f t="shared" si="34"/>
        <v/>
      </c>
      <c r="AA112" s="36" t="str">
        <f t="shared" si="35"/>
        <v/>
      </c>
      <c r="AB112" s="67" t="str">
        <f t="shared" si="38"/>
        <v/>
      </c>
      <c r="AC112" s="36" t="str">
        <f t="shared" si="36"/>
        <v/>
      </c>
      <c r="AD112" s="36" t="str">
        <f t="shared" si="37"/>
        <v/>
      </c>
    </row>
    <row r="113" spans="3:30" x14ac:dyDescent="0.3">
      <c r="C113" s="52" cm="1">
        <f t="array" ref="C113">IF(C112=-1, -1, IF(C112&lt;income_max, C112+1, IF(C112=income_max, income_total, IF(C112=income_total, "/1", IF(C112="/1", Expenses_header_row, IF(C112&lt;expenses_max_row, C112+1, IF(C112=expenses_max_row, expenses_total_row, IF(C112=expenses_total_row, "/2", IF(C112="/2", Savings_header_row, IF(C112&lt;savings_max_row, C112+1, IF(C112=savings_max_row, savings_total, -1)))))))))))</f>
        <v>-1</v>
      </c>
      <c r="D113" s="53">
        <f t="shared" si="20"/>
        <v>-1</v>
      </c>
      <c r="E113" s="52" cm="1">
        <f t="array" ref="E113">1*OR(row_id=income_header_row,row_id=Expenses_header_row,row_id=Savings_header_row)</f>
        <v>0</v>
      </c>
      <c r="F113" s="35">
        <f t="shared" si="21"/>
        <v>0</v>
      </c>
      <c r="G113" s="35" cm="1">
        <f t="array" ref="G113">1*OR(row_id=income_total,row_id=expenses_total_row,row_id=savings_total)</f>
        <v>0</v>
      </c>
      <c r="H113" s="53">
        <f t="shared" si="22"/>
        <v>1</v>
      </c>
      <c r="I113" s="52" t="str" cm="1">
        <f t="array" ref="I113">IFERROR(INDEX('Budget Planning'!$C:$C,header_row_id)," " )</f>
        <v xml:space="preserve"> </v>
      </c>
      <c r="J113" s="54" t="str" cm="1">
        <f t="array" ref="J113">IFERROR(INDEX('Budget Planning'!$C:$C,row_id)," ")</f>
        <v xml:space="preserve"> </v>
      </c>
      <c r="K113" s="55" t="str" cm="1">
        <f t="array" ref="K113">IF(OR(is_header, is_empty), "",
    IF(is_total,
        IF(selected_period="Total Year",
            SUM(Tracking[Amount] * (Tracking[Type]=type) * (YEAR(Tracking[Effective Date])=Selected_year)),
            SUM(Tracking[Amount] * (Tracking[Type]=type) * (YEAR(Tracking[Effective Date])=Selected_year) * (MONTH(Tracking[Effective Date])=selected_period))
        ),
        IF(selected_period="Total Year",
            SUM(Tracking[Amount] * (Tracking[Type]=type) * (Tracking[Category]=item) * (YEAR(Tracking[Effective Date])=Selected_year)),
            SUM(Tracking[Amount] * (Tracking[Type]=type) * (Tracking[Category]=item) * (YEAR(Tracking[Effective Date])=Selected_year) * (MONTH(Tracking[Effective Date])=selected_period))
        )
    )
)</f>
        <v/>
      </c>
      <c r="L113" s="35" t="str" cm="1">
        <f t="array" ref="L113">IF(OR(is_header, is_empty), "",
    IFERROR(
        INDEX('Budget Planning'!$E:$DY, row_id,
            MATCH(TRUE, INDEX('Budget Planning'!$E$5:$DY$5 = Selected_year, 0), 0)
            + IF(selected_period = "Total Year", 12, selected_period - 1)
        ),
        ""
    )
)</f>
        <v/>
      </c>
      <c r="M113" s="1" t="str" cm="1">
        <f t="array" ref="M113">IF(is_cat,IF(header_row_id=income_header_row,MATCH(income_min_row,$C:$C,0),IF(header_row_id=Expenses_header_row,MATCH(expenses_min_row,$C:$C,0),IF(header_row_id=Savings_header_row,MATCH(savings_min_row,$C:$C,0),""))),"")</f>
        <v/>
      </c>
      <c r="N113" s="2" t="str" cm="1">
        <f t="array" ref="N113">IF(is_cat,IF(header_row_id=income_header_row,MATCH(income_max,$C:$C,0),IF(header_row_id=Expenses_header_row,MATCH(expenses_max_row,$C:$C,0),IF(header_row_id=Savings_header_row,MATCH(savings_max_row,$C:$C,0),""))),"")</f>
        <v/>
      </c>
      <c r="O113" s="1" t="str">
        <f t="shared" si="23"/>
        <v/>
      </c>
      <c r="P113" t="str">
        <f t="shared" ca="1" si="24"/>
        <v/>
      </c>
      <c r="Q113" t="str">
        <f t="shared" si="25"/>
        <v/>
      </c>
      <c r="R113" s="2" t="str">
        <f t="shared" ca="1" si="26"/>
        <v/>
      </c>
      <c r="S113" s="1" t="str">
        <f t="shared" si="27"/>
        <v/>
      </c>
      <c r="T113" t="str">
        <f t="shared" si="28"/>
        <v/>
      </c>
      <c r="U113" t="str">
        <f t="shared" ca="1" si="29"/>
        <v/>
      </c>
      <c r="V113" t="str">
        <f t="shared" si="30"/>
        <v/>
      </c>
      <c r="W113" s="2" t="str">
        <f t="shared" ca="1" si="31"/>
        <v/>
      </c>
      <c r="X113" s="59">
        <f t="shared" si="32"/>
        <v>-1</v>
      </c>
      <c r="Y113" s="66" t="str">
        <f t="shared" si="33"/>
        <v/>
      </c>
      <c r="Z113" s="36" t="str">
        <f t="shared" si="34"/>
        <v/>
      </c>
      <c r="AA113" s="36" t="str">
        <f t="shared" si="35"/>
        <v/>
      </c>
      <c r="AB113" s="67" t="str">
        <f t="shared" si="38"/>
        <v/>
      </c>
      <c r="AC113" s="36" t="str">
        <f t="shared" si="36"/>
        <v/>
      </c>
      <c r="AD113" s="36" t="str">
        <f t="shared" si="37"/>
        <v/>
      </c>
    </row>
    <row r="114" spans="3:30" x14ac:dyDescent="0.3">
      <c r="C114" s="52" cm="1">
        <f t="array" ref="C114">IF(C113=-1, -1, IF(C113&lt;income_max, C113+1, IF(C113=income_max, income_total, IF(C113=income_total, "/1", IF(C113="/1", Expenses_header_row, IF(C113&lt;expenses_max_row, C113+1, IF(C113=expenses_max_row, expenses_total_row, IF(C113=expenses_total_row, "/2", IF(C113="/2", Savings_header_row, IF(C113&lt;savings_max_row, C113+1, IF(C113=savings_max_row, savings_total, -1)))))))))))</f>
        <v>-1</v>
      </c>
      <c r="D114" s="53">
        <f t="shared" si="20"/>
        <v>-1</v>
      </c>
      <c r="E114" s="52" cm="1">
        <f t="array" ref="E114">1*OR(row_id=income_header_row,row_id=Expenses_header_row,row_id=Savings_header_row)</f>
        <v>0</v>
      </c>
      <c r="F114" s="35">
        <f t="shared" si="21"/>
        <v>0</v>
      </c>
      <c r="G114" s="35" cm="1">
        <f t="array" ref="G114">1*OR(row_id=income_total,row_id=expenses_total_row,row_id=savings_total)</f>
        <v>0</v>
      </c>
      <c r="H114" s="53">
        <f t="shared" si="22"/>
        <v>1</v>
      </c>
      <c r="I114" s="52" t="str" cm="1">
        <f t="array" ref="I114">IFERROR(INDEX('Budget Planning'!$C:$C,header_row_id)," " )</f>
        <v xml:space="preserve"> </v>
      </c>
      <c r="J114" s="54" t="str" cm="1">
        <f t="array" ref="J114">IFERROR(INDEX('Budget Planning'!$C:$C,row_id)," ")</f>
        <v xml:space="preserve"> </v>
      </c>
      <c r="K114" s="55" t="str" cm="1">
        <f t="array" ref="K114">IF(OR(is_header, is_empty), "",
    IF(is_total,
        IF(selected_period="Total Year",
            SUM(Tracking[Amount] * (Tracking[Type]=type) * (YEAR(Tracking[Effective Date])=Selected_year)),
            SUM(Tracking[Amount] * (Tracking[Type]=type) * (YEAR(Tracking[Effective Date])=Selected_year) * (MONTH(Tracking[Effective Date])=selected_period))
        ),
        IF(selected_period="Total Year",
            SUM(Tracking[Amount] * (Tracking[Type]=type) * (Tracking[Category]=item) * (YEAR(Tracking[Effective Date])=Selected_year)),
            SUM(Tracking[Amount] * (Tracking[Type]=type) * (Tracking[Category]=item) * (YEAR(Tracking[Effective Date])=Selected_year) * (MONTH(Tracking[Effective Date])=selected_period))
        )
    )
)</f>
        <v/>
      </c>
      <c r="L114" s="35" t="str" cm="1">
        <f t="array" ref="L114">IF(OR(is_header, is_empty), "",
    IFERROR(
        INDEX('Budget Planning'!$E:$DY, row_id,
            MATCH(TRUE, INDEX('Budget Planning'!$E$5:$DY$5 = Selected_year, 0), 0)
            + IF(selected_period = "Total Year", 12, selected_period - 1)
        ),
        ""
    )
)</f>
        <v/>
      </c>
      <c r="M114" s="1" t="str" cm="1">
        <f t="array" ref="M114">IF(is_cat,IF(header_row_id=income_header_row,MATCH(income_min_row,$C:$C,0),IF(header_row_id=Expenses_header_row,MATCH(expenses_min_row,$C:$C,0),IF(header_row_id=Savings_header_row,MATCH(savings_min_row,$C:$C,0),""))),"")</f>
        <v/>
      </c>
      <c r="N114" s="2" t="str" cm="1">
        <f t="array" ref="N114">IF(is_cat,IF(header_row_id=income_header_row,MATCH(income_max,$C:$C,0),IF(header_row_id=Expenses_header_row,MATCH(expenses_max_row,$C:$C,0),IF(header_row_id=Savings_header_row,MATCH(savings_max_row,$C:$C,0),""))),"")</f>
        <v/>
      </c>
      <c r="O114" s="1" t="str">
        <f t="shared" si="23"/>
        <v/>
      </c>
      <c r="P114" t="str">
        <f t="shared" ca="1" si="24"/>
        <v/>
      </c>
      <c r="Q114" t="str">
        <f t="shared" si="25"/>
        <v/>
      </c>
      <c r="R114" s="2" t="str">
        <f t="shared" ca="1" si="26"/>
        <v/>
      </c>
      <c r="S114" s="1" t="str">
        <f t="shared" si="27"/>
        <v/>
      </c>
      <c r="T114" t="str">
        <f t="shared" si="28"/>
        <v/>
      </c>
      <c r="U114" t="str">
        <f t="shared" ca="1" si="29"/>
        <v/>
      </c>
      <c r="V114" t="str">
        <f t="shared" si="30"/>
        <v/>
      </c>
      <c r="W114" s="2" t="str">
        <f t="shared" ca="1" si="31"/>
        <v/>
      </c>
      <c r="X114" s="59">
        <f t="shared" si="32"/>
        <v>-1</v>
      </c>
      <c r="Y114" s="66" t="str">
        <f t="shared" si="33"/>
        <v/>
      </c>
      <c r="Z114" s="36" t="str">
        <f t="shared" si="34"/>
        <v/>
      </c>
      <c r="AA114" s="36" t="str">
        <f t="shared" si="35"/>
        <v/>
      </c>
      <c r="AB114" s="67" t="str">
        <f t="shared" si="38"/>
        <v/>
      </c>
      <c r="AC114" s="36" t="str">
        <f t="shared" si="36"/>
        <v/>
      </c>
      <c r="AD114" s="36" t="str">
        <f t="shared" si="37"/>
        <v/>
      </c>
    </row>
    <row r="115" spans="3:30" x14ac:dyDescent="0.3">
      <c r="C115" s="52" cm="1">
        <f t="array" ref="C115">IF(C114=-1, -1, IF(C114&lt;income_max, C114+1, IF(C114=income_max, income_total, IF(C114=income_total, "/1", IF(C114="/1", Expenses_header_row, IF(C114&lt;expenses_max_row, C114+1, IF(C114=expenses_max_row, expenses_total_row, IF(C114=expenses_total_row, "/2", IF(C114="/2", Savings_header_row, IF(C114&lt;savings_max_row, C114+1, IF(C114=savings_max_row, savings_total, -1)))))))))))</f>
        <v>-1</v>
      </c>
      <c r="D115" s="53">
        <f t="shared" si="20"/>
        <v>-1</v>
      </c>
      <c r="E115" s="52" cm="1">
        <f t="array" ref="E115">1*OR(row_id=income_header_row,row_id=Expenses_header_row,row_id=Savings_header_row)</f>
        <v>0</v>
      </c>
      <c r="F115" s="35">
        <f t="shared" si="21"/>
        <v>0</v>
      </c>
      <c r="G115" s="35" cm="1">
        <f t="array" ref="G115">1*OR(row_id=income_total,row_id=expenses_total_row,row_id=savings_total)</f>
        <v>0</v>
      </c>
      <c r="H115" s="53">
        <f t="shared" si="22"/>
        <v>1</v>
      </c>
      <c r="I115" s="52" t="str" cm="1">
        <f t="array" ref="I115">IFERROR(INDEX('Budget Planning'!$C:$C,header_row_id)," " )</f>
        <v xml:space="preserve"> </v>
      </c>
      <c r="J115" s="54" t="str" cm="1">
        <f t="array" ref="J115">IFERROR(INDEX('Budget Planning'!$C:$C,row_id)," ")</f>
        <v xml:space="preserve"> </v>
      </c>
      <c r="K115" s="55" t="str" cm="1">
        <f t="array" ref="K115">IF(OR(is_header, is_empty), "",
    IF(is_total,
        IF(selected_period="Total Year",
            SUM(Tracking[Amount] * (Tracking[Type]=type) * (YEAR(Tracking[Effective Date])=Selected_year)),
            SUM(Tracking[Amount] * (Tracking[Type]=type) * (YEAR(Tracking[Effective Date])=Selected_year) * (MONTH(Tracking[Effective Date])=selected_period))
        ),
        IF(selected_period="Total Year",
            SUM(Tracking[Amount] * (Tracking[Type]=type) * (Tracking[Category]=item) * (YEAR(Tracking[Effective Date])=Selected_year)),
            SUM(Tracking[Amount] * (Tracking[Type]=type) * (Tracking[Category]=item) * (YEAR(Tracking[Effective Date])=Selected_year) * (MONTH(Tracking[Effective Date])=selected_period))
        )
    )
)</f>
        <v/>
      </c>
      <c r="L115" s="35" t="str" cm="1">
        <f t="array" ref="L115">IF(OR(is_header, is_empty), "",
    IFERROR(
        INDEX('Budget Planning'!$E:$DY, row_id,
            MATCH(TRUE, INDEX('Budget Planning'!$E$5:$DY$5 = Selected_year, 0), 0)
            + IF(selected_period = "Total Year", 12, selected_period - 1)
        ),
        ""
    )
)</f>
        <v/>
      </c>
      <c r="M115" s="1" t="str" cm="1">
        <f t="array" ref="M115">IF(is_cat,IF(header_row_id=income_header_row,MATCH(income_min_row,$C:$C,0),IF(header_row_id=Expenses_header_row,MATCH(expenses_min_row,$C:$C,0),IF(header_row_id=Savings_header_row,MATCH(savings_min_row,$C:$C,0),""))),"")</f>
        <v/>
      </c>
      <c r="N115" s="2" t="str" cm="1">
        <f t="array" ref="N115">IF(is_cat,IF(header_row_id=income_header_row,MATCH(income_max,$C:$C,0),IF(header_row_id=Expenses_header_row,MATCH(expenses_max_row,$C:$C,0),IF(header_row_id=Savings_header_row,MATCH(savings_max_row,$C:$C,0),""))),"")</f>
        <v/>
      </c>
      <c r="O115" s="1" t="str">
        <f t="shared" si="23"/>
        <v/>
      </c>
      <c r="P115" t="str">
        <f t="shared" ca="1" si="24"/>
        <v/>
      </c>
      <c r="Q115" t="str">
        <f t="shared" si="25"/>
        <v/>
      </c>
      <c r="R115" s="2" t="str">
        <f t="shared" ca="1" si="26"/>
        <v/>
      </c>
      <c r="S115" s="1" t="str">
        <f t="shared" si="27"/>
        <v/>
      </c>
      <c r="T115" t="str">
        <f t="shared" si="28"/>
        <v/>
      </c>
      <c r="U115" t="str">
        <f t="shared" ca="1" si="29"/>
        <v/>
      </c>
      <c r="V115" t="str">
        <f t="shared" si="30"/>
        <v/>
      </c>
      <c r="W115" s="2" t="str">
        <f t="shared" ca="1" si="31"/>
        <v/>
      </c>
      <c r="X115" s="59">
        <f t="shared" si="32"/>
        <v>-1</v>
      </c>
      <c r="Y115" s="66" t="str">
        <f t="shared" si="33"/>
        <v/>
      </c>
      <c r="Z115" s="36" t="str">
        <f t="shared" si="34"/>
        <v/>
      </c>
      <c r="AA115" s="36" t="str">
        <f t="shared" si="35"/>
        <v/>
      </c>
      <c r="AB115" s="67" t="str">
        <f t="shared" si="38"/>
        <v/>
      </c>
      <c r="AC115" s="36" t="str">
        <f t="shared" si="36"/>
        <v/>
      </c>
      <c r="AD115" s="36" t="str">
        <f t="shared" si="37"/>
        <v/>
      </c>
    </row>
    <row r="116" spans="3:30" x14ac:dyDescent="0.3">
      <c r="C116" s="52" cm="1">
        <f t="array" ref="C116">IF(C115=-1, -1, IF(C115&lt;income_max, C115+1, IF(C115=income_max, income_total, IF(C115=income_total, "/1", IF(C115="/1", Expenses_header_row, IF(C115&lt;expenses_max_row, C115+1, IF(C115=expenses_max_row, expenses_total_row, IF(C115=expenses_total_row, "/2", IF(C115="/2", Savings_header_row, IF(C115&lt;savings_max_row, C115+1, IF(C115=savings_max_row, savings_total, -1)))))))))))</f>
        <v>-1</v>
      </c>
      <c r="D116" s="53">
        <f t="shared" si="20"/>
        <v>-1</v>
      </c>
      <c r="E116" s="52" cm="1">
        <f t="array" ref="E116">1*OR(row_id=income_header_row,row_id=Expenses_header_row,row_id=Savings_header_row)</f>
        <v>0</v>
      </c>
      <c r="F116" s="35">
        <f t="shared" si="21"/>
        <v>0</v>
      </c>
      <c r="G116" s="35" cm="1">
        <f t="array" ref="G116">1*OR(row_id=income_total,row_id=expenses_total_row,row_id=savings_total)</f>
        <v>0</v>
      </c>
      <c r="H116" s="53">
        <f t="shared" si="22"/>
        <v>1</v>
      </c>
      <c r="I116" s="52" t="str" cm="1">
        <f t="array" ref="I116">IFERROR(INDEX('Budget Planning'!$C:$C,header_row_id)," " )</f>
        <v xml:space="preserve"> </v>
      </c>
      <c r="J116" s="54" t="str" cm="1">
        <f t="array" ref="J116">IFERROR(INDEX('Budget Planning'!$C:$C,row_id)," ")</f>
        <v xml:space="preserve"> </v>
      </c>
      <c r="K116" s="55" t="str" cm="1">
        <f t="array" ref="K116">IF(OR(is_header, is_empty), "",
    IF(is_total,
        IF(selected_period="Total Year",
            SUM(Tracking[Amount] * (Tracking[Type]=type) * (YEAR(Tracking[Effective Date])=Selected_year)),
            SUM(Tracking[Amount] * (Tracking[Type]=type) * (YEAR(Tracking[Effective Date])=Selected_year) * (MONTH(Tracking[Effective Date])=selected_period))
        ),
        IF(selected_period="Total Year",
            SUM(Tracking[Amount] * (Tracking[Type]=type) * (Tracking[Category]=item) * (YEAR(Tracking[Effective Date])=Selected_year)),
            SUM(Tracking[Amount] * (Tracking[Type]=type) * (Tracking[Category]=item) * (YEAR(Tracking[Effective Date])=Selected_year) * (MONTH(Tracking[Effective Date])=selected_period))
        )
    )
)</f>
        <v/>
      </c>
      <c r="L116" s="35" t="str" cm="1">
        <f t="array" ref="L116">IF(OR(is_header, is_empty), "",
    IFERROR(
        INDEX('Budget Planning'!$E:$DY, row_id,
            MATCH(TRUE, INDEX('Budget Planning'!$E$5:$DY$5 = Selected_year, 0), 0)
            + IF(selected_period = "Total Year", 12, selected_period - 1)
        ),
        ""
    )
)</f>
        <v/>
      </c>
      <c r="M116" s="1" t="str" cm="1">
        <f t="array" ref="M116">IF(is_cat,IF(header_row_id=income_header_row,MATCH(income_min_row,$C:$C,0),IF(header_row_id=Expenses_header_row,MATCH(expenses_min_row,$C:$C,0),IF(header_row_id=Savings_header_row,MATCH(savings_min_row,$C:$C,0),""))),"")</f>
        <v/>
      </c>
      <c r="N116" s="2" t="str" cm="1">
        <f t="array" ref="N116">IF(is_cat,IF(header_row_id=income_header_row,MATCH(income_max,$C:$C,0),IF(header_row_id=Expenses_header_row,MATCH(expenses_max_row,$C:$C,0),IF(header_row_id=Savings_header_row,MATCH(savings_max_row,$C:$C,0),""))),"")</f>
        <v/>
      </c>
      <c r="O116" s="1" t="str">
        <f t="shared" si="23"/>
        <v/>
      </c>
      <c r="P116" t="str">
        <f t="shared" ca="1" si="24"/>
        <v/>
      </c>
      <c r="Q116" t="str">
        <f t="shared" si="25"/>
        <v/>
      </c>
      <c r="R116" s="2" t="str">
        <f t="shared" ca="1" si="26"/>
        <v/>
      </c>
      <c r="S116" s="1" t="str">
        <f t="shared" si="27"/>
        <v/>
      </c>
      <c r="T116" t="str">
        <f t="shared" si="28"/>
        <v/>
      </c>
      <c r="U116" t="str">
        <f t="shared" ca="1" si="29"/>
        <v/>
      </c>
      <c r="V116" t="str">
        <f t="shared" si="30"/>
        <v/>
      </c>
      <c r="W116" s="2" t="str">
        <f t="shared" ca="1" si="31"/>
        <v/>
      </c>
      <c r="X116" s="59">
        <f t="shared" si="32"/>
        <v>-1</v>
      </c>
      <c r="Y116" s="66" t="str">
        <f t="shared" si="33"/>
        <v/>
      </c>
      <c r="Z116" s="36" t="str">
        <f t="shared" si="34"/>
        <v/>
      </c>
      <c r="AA116" s="36" t="str">
        <f t="shared" si="35"/>
        <v/>
      </c>
      <c r="AB116" s="67" t="str">
        <f t="shared" si="38"/>
        <v/>
      </c>
      <c r="AC116" s="36" t="str">
        <f t="shared" si="36"/>
        <v/>
      </c>
      <c r="AD116" s="36" t="str">
        <f t="shared" si="37"/>
        <v/>
      </c>
    </row>
    <row r="117" spans="3:30" x14ac:dyDescent="0.3">
      <c r="C117" s="52" cm="1">
        <f t="array" ref="C117">IF(C116=-1, -1, IF(C116&lt;income_max, C116+1, IF(C116=income_max, income_total, IF(C116=income_total, "/1", IF(C116="/1", Expenses_header_row, IF(C116&lt;expenses_max_row, C116+1, IF(C116=expenses_max_row, expenses_total_row, IF(C116=expenses_total_row, "/2", IF(C116="/2", Savings_header_row, IF(C116&lt;savings_max_row, C116+1, IF(C116=savings_max_row, savings_total, -1)))))))))))</f>
        <v>-1</v>
      </c>
      <c r="D117" s="53">
        <f t="shared" si="20"/>
        <v>-1</v>
      </c>
      <c r="E117" s="52" cm="1">
        <f t="array" ref="E117">1*OR(row_id=income_header_row,row_id=Expenses_header_row,row_id=Savings_header_row)</f>
        <v>0</v>
      </c>
      <c r="F117" s="35">
        <f t="shared" si="21"/>
        <v>0</v>
      </c>
      <c r="G117" s="35" cm="1">
        <f t="array" ref="G117">1*OR(row_id=income_total,row_id=expenses_total_row,row_id=savings_total)</f>
        <v>0</v>
      </c>
      <c r="H117" s="53">
        <f t="shared" si="22"/>
        <v>1</v>
      </c>
      <c r="I117" s="52" t="str" cm="1">
        <f t="array" ref="I117">IFERROR(INDEX('Budget Planning'!$C:$C,header_row_id)," " )</f>
        <v xml:space="preserve"> </v>
      </c>
      <c r="J117" s="54" t="str" cm="1">
        <f t="array" ref="J117">IFERROR(INDEX('Budget Planning'!$C:$C,row_id)," ")</f>
        <v xml:space="preserve"> </v>
      </c>
      <c r="K117" s="55" t="str" cm="1">
        <f t="array" ref="K117">IF(OR(is_header, is_empty), "",
    IF(is_total,
        IF(selected_period="Total Year",
            SUM(Tracking[Amount] * (Tracking[Type]=type) * (YEAR(Tracking[Effective Date])=Selected_year)),
            SUM(Tracking[Amount] * (Tracking[Type]=type) * (YEAR(Tracking[Effective Date])=Selected_year) * (MONTH(Tracking[Effective Date])=selected_period))
        ),
        IF(selected_period="Total Year",
            SUM(Tracking[Amount] * (Tracking[Type]=type) * (Tracking[Category]=item) * (YEAR(Tracking[Effective Date])=Selected_year)),
            SUM(Tracking[Amount] * (Tracking[Type]=type) * (Tracking[Category]=item) * (YEAR(Tracking[Effective Date])=Selected_year) * (MONTH(Tracking[Effective Date])=selected_period))
        )
    )
)</f>
        <v/>
      </c>
      <c r="L117" s="35" t="str" cm="1">
        <f t="array" ref="L117">IF(OR(is_header, is_empty), "",
    IFERROR(
        INDEX('Budget Planning'!$E:$DY, row_id,
            MATCH(TRUE, INDEX('Budget Planning'!$E$5:$DY$5 = Selected_year, 0), 0)
            + IF(selected_period = "Total Year", 12, selected_period - 1)
        ),
        ""
    )
)</f>
        <v/>
      </c>
      <c r="M117" s="1" t="str" cm="1">
        <f t="array" ref="M117">IF(is_cat,IF(header_row_id=income_header_row,MATCH(income_min_row,$C:$C,0),IF(header_row_id=Expenses_header_row,MATCH(expenses_min_row,$C:$C,0),IF(header_row_id=Savings_header_row,MATCH(savings_min_row,$C:$C,0),""))),"")</f>
        <v/>
      </c>
      <c r="N117" s="2" t="str" cm="1">
        <f t="array" ref="N117">IF(is_cat,IF(header_row_id=income_header_row,MATCH(income_max,$C:$C,0),IF(header_row_id=Expenses_header_row,MATCH(expenses_max_row,$C:$C,0),IF(header_row_id=Savings_header_row,MATCH(savings_max_row,$C:$C,0),""))),"")</f>
        <v/>
      </c>
      <c r="O117" s="1" t="str">
        <f t="shared" si="23"/>
        <v/>
      </c>
      <c r="P117" t="str">
        <f t="shared" ca="1" si="24"/>
        <v/>
      </c>
      <c r="Q117" t="str">
        <f t="shared" si="25"/>
        <v/>
      </c>
      <c r="R117" s="2" t="str">
        <f t="shared" ca="1" si="26"/>
        <v/>
      </c>
      <c r="S117" s="1" t="str">
        <f t="shared" si="27"/>
        <v/>
      </c>
      <c r="T117" t="str">
        <f t="shared" si="28"/>
        <v/>
      </c>
      <c r="U117" t="str">
        <f t="shared" ca="1" si="29"/>
        <v/>
      </c>
      <c r="V117" t="str">
        <f t="shared" si="30"/>
        <v/>
      </c>
      <c r="W117" s="2" t="str">
        <f t="shared" ca="1" si="31"/>
        <v/>
      </c>
      <c r="X117" s="59">
        <f t="shared" si="32"/>
        <v>-1</v>
      </c>
      <c r="Y117" s="66" t="str">
        <f t="shared" si="33"/>
        <v/>
      </c>
      <c r="Z117" s="36" t="str">
        <f t="shared" si="34"/>
        <v/>
      </c>
      <c r="AA117" s="36" t="str">
        <f t="shared" si="35"/>
        <v/>
      </c>
      <c r="AB117" s="67" t="str">
        <f t="shared" si="38"/>
        <v/>
      </c>
      <c r="AC117" s="36" t="str">
        <f t="shared" si="36"/>
        <v/>
      </c>
      <c r="AD117" s="36" t="str">
        <f t="shared" si="37"/>
        <v/>
      </c>
    </row>
    <row r="118" spans="3:30" x14ac:dyDescent="0.3">
      <c r="C118" s="52" cm="1">
        <f t="array" ref="C118">IF(C117=-1, -1, IF(C117&lt;income_max, C117+1, IF(C117=income_max, income_total, IF(C117=income_total, "/1", IF(C117="/1", Expenses_header_row, IF(C117&lt;expenses_max_row, C117+1, IF(C117=expenses_max_row, expenses_total_row, IF(C117=expenses_total_row, "/2", IF(C117="/2", Savings_header_row, IF(C117&lt;savings_max_row, C117+1, IF(C117=savings_max_row, savings_total, -1)))))))))))</f>
        <v>-1</v>
      </c>
      <c r="D118" s="53">
        <f t="shared" si="20"/>
        <v>-1</v>
      </c>
      <c r="E118" s="52" cm="1">
        <f t="array" ref="E118">1*OR(row_id=income_header_row,row_id=Expenses_header_row,row_id=Savings_header_row)</f>
        <v>0</v>
      </c>
      <c r="F118" s="35">
        <f t="shared" si="21"/>
        <v>0</v>
      </c>
      <c r="G118" s="35" cm="1">
        <f t="array" ref="G118">1*OR(row_id=income_total,row_id=expenses_total_row,row_id=savings_total)</f>
        <v>0</v>
      </c>
      <c r="H118" s="53">
        <f t="shared" si="22"/>
        <v>1</v>
      </c>
      <c r="I118" s="52" t="str" cm="1">
        <f t="array" ref="I118">IFERROR(INDEX('Budget Planning'!$C:$C,header_row_id)," " )</f>
        <v xml:space="preserve"> </v>
      </c>
      <c r="J118" s="54" t="str" cm="1">
        <f t="array" ref="J118">IFERROR(INDEX('Budget Planning'!$C:$C,row_id)," ")</f>
        <v xml:space="preserve"> </v>
      </c>
      <c r="K118" s="55" t="str" cm="1">
        <f t="array" ref="K118">IF(OR(is_header, is_empty), "",
    IF(is_total,
        IF(selected_period="Total Year",
            SUM(Tracking[Amount] * (Tracking[Type]=type) * (YEAR(Tracking[Effective Date])=Selected_year)),
            SUM(Tracking[Amount] * (Tracking[Type]=type) * (YEAR(Tracking[Effective Date])=Selected_year) * (MONTH(Tracking[Effective Date])=selected_period))
        ),
        IF(selected_period="Total Year",
            SUM(Tracking[Amount] * (Tracking[Type]=type) * (Tracking[Category]=item) * (YEAR(Tracking[Effective Date])=Selected_year)),
            SUM(Tracking[Amount] * (Tracking[Type]=type) * (Tracking[Category]=item) * (YEAR(Tracking[Effective Date])=Selected_year) * (MONTH(Tracking[Effective Date])=selected_period))
        )
    )
)</f>
        <v/>
      </c>
      <c r="L118" s="35" t="str" cm="1">
        <f t="array" ref="L118">IF(OR(is_header, is_empty), "",
    IFERROR(
        INDEX('Budget Planning'!$E:$DY, row_id,
            MATCH(TRUE, INDEX('Budget Planning'!$E$5:$DY$5 = Selected_year, 0), 0)
            + IF(selected_period = "Total Year", 12, selected_period - 1)
        ),
        ""
    )
)</f>
        <v/>
      </c>
      <c r="M118" s="1" t="str" cm="1">
        <f t="array" ref="M118">IF(is_cat,IF(header_row_id=income_header_row,MATCH(income_min_row,$C:$C,0),IF(header_row_id=Expenses_header_row,MATCH(expenses_min_row,$C:$C,0),IF(header_row_id=Savings_header_row,MATCH(savings_min_row,$C:$C,0),""))),"")</f>
        <v/>
      </c>
      <c r="N118" s="2" t="str" cm="1">
        <f t="array" ref="N118">IF(is_cat,IF(header_row_id=income_header_row,MATCH(income_max,$C:$C,0),IF(header_row_id=Expenses_header_row,MATCH(expenses_max_row,$C:$C,0),IF(header_row_id=Savings_header_row,MATCH(savings_max_row,$C:$C,0),""))),"")</f>
        <v/>
      </c>
      <c r="O118" s="1" t="str">
        <f t="shared" si="23"/>
        <v/>
      </c>
      <c r="P118" t="str">
        <f t="shared" ca="1" si="24"/>
        <v/>
      </c>
      <c r="Q118" t="str">
        <f t="shared" si="25"/>
        <v/>
      </c>
      <c r="R118" s="2" t="str">
        <f t="shared" ca="1" si="26"/>
        <v/>
      </c>
      <c r="S118" s="1" t="str">
        <f t="shared" si="27"/>
        <v/>
      </c>
      <c r="T118" t="str">
        <f t="shared" si="28"/>
        <v/>
      </c>
      <c r="U118" t="str">
        <f t="shared" ca="1" si="29"/>
        <v/>
      </c>
      <c r="V118" t="str">
        <f t="shared" si="30"/>
        <v/>
      </c>
      <c r="W118" s="2" t="str">
        <f t="shared" ca="1" si="31"/>
        <v/>
      </c>
      <c r="X118" s="59">
        <f t="shared" si="32"/>
        <v>-1</v>
      </c>
      <c r="Y118" s="66" t="str">
        <f t="shared" si="33"/>
        <v/>
      </c>
      <c r="Z118" s="36" t="str">
        <f t="shared" si="34"/>
        <v/>
      </c>
      <c r="AA118" s="36" t="str">
        <f t="shared" si="35"/>
        <v/>
      </c>
      <c r="AB118" s="67" t="str">
        <f t="shared" si="38"/>
        <v/>
      </c>
      <c r="AC118" s="36" t="str">
        <f t="shared" si="36"/>
        <v/>
      </c>
      <c r="AD118" s="36" t="str">
        <f t="shared" si="37"/>
        <v/>
      </c>
    </row>
    <row r="119" spans="3:30" x14ac:dyDescent="0.3">
      <c r="C119" s="52" cm="1">
        <f t="array" ref="C119">IF(C118=-1, -1, IF(C118&lt;income_max, C118+1, IF(C118=income_max, income_total, IF(C118=income_total, "/1", IF(C118="/1", Expenses_header_row, IF(C118&lt;expenses_max_row, C118+1, IF(C118=expenses_max_row, expenses_total_row, IF(C118=expenses_total_row, "/2", IF(C118="/2", Savings_header_row, IF(C118&lt;savings_max_row, C118+1, IF(C118=savings_max_row, savings_total, -1)))))))))))</f>
        <v>-1</v>
      </c>
      <c r="D119" s="53">
        <f t="shared" si="20"/>
        <v>-1</v>
      </c>
      <c r="E119" s="52" cm="1">
        <f t="array" ref="E119">1*OR(row_id=income_header_row,row_id=Expenses_header_row,row_id=Savings_header_row)</f>
        <v>0</v>
      </c>
      <c r="F119" s="35">
        <f t="shared" si="21"/>
        <v>0</v>
      </c>
      <c r="G119" s="35" cm="1">
        <f t="array" ref="G119">1*OR(row_id=income_total,row_id=expenses_total_row,row_id=savings_total)</f>
        <v>0</v>
      </c>
      <c r="H119" s="53">
        <f t="shared" si="22"/>
        <v>1</v>
      </c>
      <c r="I119" s="52" t="str" cm="1">
        <f t="array" ref="I119">IFERROR(INDEX('Budget Planning'!$C:$C,header_row_id)," " )</f>
        <v xml:space="preserve"> </v>
      </c>
      <c r="J119" s="54" t="str" cm="1">
        <f t="array" ref="J119">IFERROR(INDEX('Budget Planning'!$C:$C,row_id)," ")</f>
        <v xml:space="preserve"> </v>
      </c>
      <c r="K119" s="55" t="str" cm="1">
        <f t="array" ref="K119">IF(OR(is_header, is_empty), "",
    IF(is_total,
        IF(selected_period="Total Year",
            SUM(Tracking[Amount] * (Tracking[Type]=type) * (YEAR(Tracking[Effective Date])=Selected_year)),
            SUM(Tracking[Amount] * (Tracking[Type]=type) * (YEAR(Tracking[Effective Date])=Selected_year) * (MONTH(Tracking[Effective Date])=selected_period))
        ),
        IF(selected_period="Total Year",
            SUM(Tracking[Amount] * (Tracking[Type]=type) * (Tracking[Category]=item) * (YEAR(Tracking[Effective Date])=Selected_year)),
            SUM(Tracking[Amount] * (Tracking[Type]=type) * (Tracking[Category]=item) * (YEAR(Tracking[Effective Date])=Selected_year) * (MONTH(Tracking[Effective Date])=selected_period))
        )
    )
)</f>
        <v/>
      </c>
      <c r="L119" s="35" t="str" cm="1">
        <f t="array" ref="L119">IF(OR(is_header, is_empty), "",
    IFERROR(
        INDEX('Budget Planning'!$E:$DY, row_id,
            MATCH(TRUE, INDEX('Budget Planning'!$E$5:$DY$5 = Selected_year, 0), 0)
            + IF(selected_period = "Total Year", 12, selected_period - 1)
        ),
        ""
    )
)</f>
        <v/>
      </c>
      <c r="M119" s="1" t="str" cm="1">
        <f t="array" ref="M119">IF(is_cat,IF(header_row_id=income_header_row,MATCH(income_min_row,$C:$C,0),IF(header_row_id=Expenses_header_row,MATCH(expenses_min_row,$C:$C,0),IF(header_row_id=Savings_header_row,MATCH(savings_min_row,$C:$C,0),""))),"")</f>
        <v/>
      </c>
      <c r="N119" s="2" t="str" cm="1">
        <f t="array" ref="N119">IF(is_cat,IF(header_row_id=income_header_row,MATCH(income_max,$C:$C,0),IF(header_row_id=Expenses_header_row,MATCH(expenses_max_row,$C:$C,0),IF(header_row_id=Savings_header_row,MATCH(savings_max_row,$C:$C,0),""))),"")</f>
        <v/>
      </c>
      <c r="O119" s="1" t="str">
        <f t="shared" si="23"/>
        <v/>
      </c>
      <c r="P119" t="str">
        <f t="shared" ca="1" si="24"/>
        <v/>
      </c>
      <c r="Q119" t="str">
        <f t="shared" si="25"/>
        <v/>
      </c>
      <c r="R119" s="2" t="str">
        <f t="shared" ca="1" si="26"/>
        <v/>
      </c>
      <c r="S119" s="1" t="str">
        <f t="shared" si="27"/>
        <v/>
      </c>
      <c r="T119" t="str">
        <f t="shared" si="28"/>
        <v/>
      </c>
      <c r="U119" t="str">
        <f t="shared" ca="1" si="29"/>
        <v/>
      </c>
      <c r="V119" t="str">
        <f t="shared" si="30"/>
        <v/>
      </c>
      <c r="W119" s="2" t="str">
        <f t="shared" ca="1" si="31"/>
        <v/>
      </c>
      <c r="X119" s="59">
        <f t="shared" si="32"/>
        <v>-1</v>
      </c>
      <c r="Y119" s="66" t="str">
        <f t="shared" si="33"/>
        <v/>
      </c>
      <c r="Z119" s="36" t="str">
        <f t="shared" si="34"/>
        <v/>
      </c>
      <c r="AA119" s="36" t="str">
        <f t="shared" si="35"/>
        <v/>
      </c>
      <c r="AB119" s="67" t="str">
        <f t="shared" si="38"/>
        <v/>
      </c>
      <c r="AC119" s="36" t="str">
        <f t="shared" si="36"/>
        <v/>
      </c>
      <c r="AD119" s="36" t="str">
        <f t="shared" si="37"/>
        <v/>
      </c>
    </row>
    <row r="120" spans="3:30" x14ac:dyDescent="0.3">
      <c r="C120" s="52" cm="1">
        <f t="array" ref="C120">IF(C119=-1, -1, IF(C119&lt;income_max, C119+1, IF(C119=income_max, income_total, IF(C119=income_total, "/1", IF(C119="/1", Expenses_header_row, IF(C119&lt;expenses_max_row, C119+1, IF(C119=expenses_max_row, expenses_total_row, IF(C119=expenses_total_row, "/2", IF(C119="/2", Savings_header_row, IF(C119&lt;savings_max_row, C119+1, IF(C119=savings_max_row, savings_total, -1)))))))))))</f>
        <v>-1</v>
      </c>
      <c r="D120" s="53">
        <f t="shared" si="20"/>
        <v>-1</v>
      </c>
      <c r="E120" s="52" cm="1">
        <f t="array" ref="E120">1*OR(row_id=income_header_row,row_id=Expenses_header_row,row_id=Savings_header_row)</f>
        <v>0</v>
      </c>
      <c r="F120" s="35">
        <f t="shared" si="21"/>
        <v>0</v>
      </c>
      <c r="G120" s="35" cm="1">
        <f t="array" ref="G120">1*OR(row_id=income_total,row_id=expenses_total_row,row_id=savings_total)</f>
        <v>0</v>
      </c>
      <c r="H120" s="53">
        <f t="shared" si="22"/>
        <v>1</v>
      </c>
      <c r="I120" s="52" t="str" cm="1">
        <f t="array" ref="I120">IFERROR(INDEX('Budget Planning'!$C:$C,header_row_id)," " )</f>
        <v xml:space="preserve"> </v>
      </c>
      <c r="J120" s="54" t="str" cm="1">
        <f t="array" ref="J120">IFERROR(INDEX('Budget Planning'!$C:$C,row_id)," ")</f>
        <v xml:space="preserve"> </v>
      </c>
      <c r="K120" s="55" t="str" cm="1">
        <f t="array" ref="K120">IF(OR(is_header, is_empty), "",
    IF(is_total,
        IF(selected_period="Total Year",
            SUM(Tracking[Amount] * (Tracking[Type]=type) * (YEAR(Tracking[Effective Date])=Selected_year)),
            SUM(Tracking[Amount] * (Tracking[Type]=type) * (YEAR(Tracking[Effective Date])=Selected_year) * (MONTH(Tracking[Effective Date])=selected_period))
        ),
        IF(selected_period="Total Year",
            SUM(Tracking[Amount] * (Tracking[Type]=type) * (Tracking[Category]=item) * (YEAR(Tracking[Effective Date])=Selected_year)),
            SUM(Tracking[Amount] * (Tracking[Type]=type) * (Tracking[Category]=item) * (YEAR(Tracking[Effective Date])=Selected_year) * (MONTH(Tracking[Effective Date])=selected_period))
        )
    )
)</f>
        <v/>
      </c>
      <c r="L120" s="35" t="str" cm="1">
        <f t="array" ref="L120">IF(OR(is_header, is_empty), "",
    IFERROR(
        INDEX('Budget Planning'!$E:$DY, row_id,
            MATCH(TRUE, INDEX('Budget Planning'!$E$5:$DY$5 = Selected_year, 0), 0)
            + IF(selected_period = "Total Year", 12, selected_period - 1)
        ),
        ""
    )
)</f>
        <v/>
      </c>
      <c r="M120" s="1" t="str" cm="1">
        <f t="array" ref="M120">IF(is_cat,IF(header_row_id=income_header_row,MATCH(income_min_row,$C:$C,0),IF(header_row_id=Expenses_header_row,MATCH(expenses_min_row,$C:$C,0),IF(header_row_id=Savings_header_row,MATCH(savings_min_row,$C:$C,0),""))),"")</f>
        <v/>
      </c>
      <c r="N120" s="2" t="str" cm="1">
        <f t="array" ref="N120">IF(is_cat,IF(header_row_id=income_header_row,MATCH(income_max,$C:$C,0),IF(header_row_id=Expenses_header_row,MATCH(expenses_max_row,$C:$C,0),IF(header_row_id=Savings_header_row,MATCH(savings_max_row,$C:$C,0),""))),"")</f>
        <v/>
      </c>
      <c r="O120" s="1" t="str">
        <f t="shared" si="23"/>
        <v/>
      </c>
      <c r="P120" t="str">
        <f t="shared" ca="1" si="24"/>
        <v/>
      </c>
      <c r="Q120" t="str">
        <f t="shared" si="25"/>
        <v/>
      </c>
      <c r="R120" s="2" t="str">
        <f t="shared" ca="1" si="26"/>
        <v/>
      </c>
      <c r="S120" s="1" t="str">
        <f t="shared" si="27"/>
        <v/>
      </c>
      <c r="T120" t="str">
        <f t="shared" si="28"/>
        <v/>
      </c>
      <c r="U120" t="str">
        <f t="shared" ca="1" si="29"/>
        <v/>
      </c>
      <c r="V120" t="str">
        <f t="shared" si="30"/>
        <v/>
      </c>
      <c r="W120" s="2" t="str">
        <f t="shared" ca="1" si="31"/>
        <v/>
      </c>
      <c r="X120" s="59">
        <f t="shared" si="32"/>
        <v>-1</v>
      </c>
      <c r="Y120" s="66" t="str">
        <f t="shared" si="33"/>
        <v/>
      </c>
      <c r="Z120" s="36" t="str">
        <f t="shared" si="34"/>
        <v/>
      </c>
      <c r="AA120" s="36" t="str">
        <f t="shared" si="35"/>
        <v/>
      </c>
      <c r="AB120" s="67" t="str">
        <f t="shared" si="38"/>
        <v/>
      </c>
      <c r="AC120" s="36" t="str">
        <f t="shared" si="36"/>
        <v/>
      </c>
      <c r="AD120" s="36" t="str">
        <f t="shared" si="37"/>
        <v/>
      </c>
    </row>
    <row r="121" spans="3:30" x14ac:dyDescent="0.3">
      <c r="C121" s="52" cm="1">
        <f t="array" ref="C121">IF(C120=-1, -1, IF(C120&lt;income_max, C120+1, IF(C120=income_max, income_total, IF(C120=income_total, "/1", IF(C120="/1", Expenses_header_row, IF(C120&lt;expenses_max_row, C120+1, IF(C120=expenses_max_row, expenses_total_row, IF(C120=expenses_total_row, "/2", IF(C120="/2", Savings_header_row, IF(C120&lt;savings_max_row, C120+1, IF(C120=savings_max_row, savings_total, -1)))))))))))</f>
        <v>-1</v>
      </c>
      <c r="D121" s="53">
        <f t="shared" si="20"/>
        <v>-1</v>
      </c>
      <c r="E121" s="52" cm="1">
        <f t="array" ref="E121">1*OR(row_id=income_header_row,row_id=Expenses_header_row,row_id=Savings_header_row)</f>
        <v>0</v>
      </c>
      <c r="F121" s="35">
        <f t="shared" si="21"/>
        <v>0</v>
      </c>
      <c r="G121" s="35" cm="1">
        <f t="array" ref="G121">1*OR(row_id=income_total,row_id=expenses_total_row,row_id=savings_total)</f>
        <v>0</v>
      </c>
      <c r="H121" s="53">
        <f t="shared" si="22"/>
        <v>1</v>
      </c>
      <c r="I121" s="52" t="str" cm="1">
        <f t="array" ref="I121">IFERROR(INDEX('Budget Planning'!$C:$C,header_row_id)," " )</f>
        <v xml:space="preserve"> </v>
      </c>
      <c r="J121" s="54" t="str" cm="1">
        <f t="array" ref="J121">IFERROR(INDEX('Budget Planning'!$C:$C,row_id)," ")</f>
        <v xml:space="preserve"> </v>
      </c>
      <c r="K121" s="55" t="str" cm="1">
        <f t="array" ref="K121">IF(OR(is_header, is_empty), "",
    IF(is_total,
        IF(selected_period="Total Year",
            SUM(Tracking[Amount] * (Tracking[Type]=type) * (YEAR(Tracking[Effective Date])=Selected_year)),
            SUM(Tracking[Amount] * (Tracking[Type]=type) * (YEAR(Tracking[Effective Date])=Selected_year) * (MONTH(Tracking[Effective Date])=selected_period))
        ),
        IF(selected_period="Total Year",
            SUM(Tracking[Amount] * (Tracking[Type]=type) * (Tracking[Category]=item) * (YEAR(Tracking[Effective Date])=Selected_year)),
            SUM(Tracking[Amount] * (Tracking[Type]=type) * (Tracking[Category]=item) * (YEAR(Tracking[Effective Date])=Selected_year) * (MONTH(Tracking[Effective Date])=selected_period))
        )
    )
)</f>
        <v/>
      </c>
      <c r="L121" s="35" t="str" cm="1">
        <f t="array" ref="L121">IF(OR(is_header, is_empty), "",
    IFERROR(
        INDEX('Budget Planning'!$E:$DY, row_id,
            MATCH(TRUE, INDEX('Budget Planning'!$E$5:$DY$5 = Selected_year, 0), 0)
            + IF(selected_period = "Total Year", 12, selected_period - 1)
        ),
        ""
    )
)</f>
        <v/>
      </c>
      <c r="M121" s="1" t="str" cm="1">
        <f t="array" ref="M121">IF(is_cat,IF(header_row_id=income_header_row,MATCH(income_min_row,$C:$C,0),IF(header_row_id=Expenses_header_row,MATCH(expenses_min_row,$C:$C,0),IF(header_row_id=Savings_header_row,MATCH(savings_min_row,$C:$C,0),""))),"")</f>
        <v/>
      </c>
      <c r="N121" s="2" t="str" cm="1">
        <f t="array" ref="N121">IF(is_cat,IF(header_row_id=income_header_row,MATCH(income_max,$C:$C,0),IF(header_row_id=Expenses_header_row,MATCH(expenses_max_row,$C:$C,0),IF(header_row_id=Savings_header_row,MATCH(savings_max_row,$C:$C,0),""))),"")</f>
        <v/>
      </c>
      <c r="O121" s="1" t="str">
        <f t="shared" si="23"/>
        <v/>
      </c>
      <c r="P121" t="str">
        <f t="shared" ca="1" si="24"/>
        <v/>
      </c>
      <c r="Q121" t="str">
        <f t="shared" si="25"/>
        <v/>
      </c>
      <c r="R121" s="2" t="str">
        <f t="shared" ca="1" si="26"/>
        <v/>
      </c>
      <c r="S121" s="1" t="str">
        <f t="shared" si="27"/>
        <v/>
      </c>
      <c r="T121" t="str">
        <f t="shared" si="28"/>
        <v/>
      </c>
      <c r="U121" t="str">
        <f t="shared" ca="1" si="29"/>
        <v/>
      </c>
      <c r="V121" t="str">
        <f t="shared" si="30"/>
        <v/>
      </c>
      <c r="W121" s="2" t="str">
        <f t="shared" ca="1" si="31"/>
        <v/>
      </c>
      <c r="X121" s="59">
        <f t="shared" si="32"/>
        <v>-1</v>
      </c>
      <c r="Y121" s="66" t="str">
        <f t="shared" si="33"/>
        <v/>
      </c>
      <c r="Z121" s="36" t="str">
        <f t="shared" si="34"/>
        <v/>
      </c>
      <c r="AA121" s="36" t="str">
        <f t="shared" si="35"/>
        <v/>
      </c>
      <c r="AB121" s="67" t="str">
        <f t="shared" si="38"/>
        <v/>
      </c>
      <c r="AC121" s="36" t="str">
        <f t="shared" si="36"/>
        <v/>
      </c>
      <c r="AD121" s="36" t="str">
        <f t="shared" si="37"/>
        <v/>
      </c>
    </row>
    <row r="122" spans="3:30" x14ac:dyDescent="0.3">
      <c r="C122" s="52" cm="1">
        <f t="array" ref="C122">IF(C121=-1, -1, IF(C121&lt;income_max, C121+1, IF(C121=income_max, income_total, IF(C121=income_total, "/1", IF(C121="/1", Expenses_header_row, IF(C121&lt;expenses_max_row, C121+1, IF(C121=expenses_max_row, expenses_total_row, IF(C121=expenses_total_row, "/2", IF(C121="/2", Savings_header_row, IF(C121&lt;savings_max_row, C121+1, IF(C121=savings_max_row, savings_total, -1)))))))))))</f>
        <v>-1</v>
      </c>
      <c r="D122" s="53">
        <f t="shared" si="20"/>
        <v>-1</v>
      </c>
      <c r="E122" s="52" cm="1">
        <f t="array" ref="E122">1*OR(row_id=income_header_row,row_id=Expenses_header_row,row_id=Savings_header_row)</f>
        <v>0</v>
      </c>
      <c r="F122" s="35">
        <f t="shared" si="21"/>
        <v>0</v>
      </c>
      <c r="G122" s="35" cm="1">
        <f t="array" ref="G122">1*OR(row_id=income_total,row_id=expenses_total_row,row_id=savings_total)</f>
        <v>0</v>
      </c>
      <c r="H122" s="53">
        <f t="shared" si="22"/>
        <v>1</v>
      </c>
      <c r="I122" s="52" t="str" cm="1">
        <f t="array" ref="I122">IFERROR(INDEX('Budget Planning'!$C:$C,header_row_id)," " )</f>
        <v xml:space="preserve"> </v>
      </c>
      <c r="J122" s="54" t="str" cm="1">
        <f t="array" ref="J122">IFERROR(INDEX('Budget Planning'!$C:$C,row_id)," ")</f>
        <v xml:space="preserve"> </v>
      </c>
      <c r="K122" s="55" t="str" cm="1">
        <f t="array" ref="K122">IF(OR(is_header, is_empty), "",
    IF(is_total,
        IF(selected_period="Total Year",
            SUM(Tracking[Amount] * (Tracking[Type]=type) * (YEAR(Tracking[Effective Date])=Selected_year)),
            SUM(Tracking[Amount] * (Tracking[Type]=type) * (YEAR(Tracking[Effective Date])=Selected_year) * (MONTH(Tracking[Effective Date])=selected_period))
        ),
        IF(selected_period="Total Year",
            SUM(Tracking[Amount] * (Tracking[Type]=type) * (Tracking[Category]=item) * (YEAR(Tracking[Effective Date])=Selected_year)),
            SUM(Tracking[Amount] * (Tracking[Type]=type) * (Tracking[Category]=item) * (YEAR(Tracking[Effective Date])=Selected_year) * (MONTH(Tracking[Effective Date])=selected_period))
        )
    )
)</f>
        <v/>
      </c>
      <c r="L122" s="35" t="str" cm="1">
        <f t="array" ref="L122">IF(OR(is_header, is_empty), "",
    IFERROR(
        INDEX('Budget Planning'!$E:$DY, row_id,
            MATCH(TRUE, INDEX('Budget Planning'!$E$5:$DY$5 = Selected_year, 0), 0)
            + IF(selected_period = "Total Year", 12, selected_period - 1)
        ),
        ""
    )
)</f>
        <v/>
      </c>
      <c r="M122" s="1" t="str" cm="1">
        <f t="array" ref="M122">IF(is_cat,IF(header_row_id=income_header_row,MATCH(income_min_row,$C:$C,0),IF(header_row_id=Expenses_header_row,MATCH(expenses_min_row,$C:$C,0),IF(header_row_id=Savings_header_row,MATCH(savings_min_row,$C:$C,0),""))),"")</f>
        <v/>
      </c>
      <c r="N122" s="2" t="str" cm="1">
        <f t="array" ref="N122">IF(is_cat,IF(header_row_id=income_header_row,MATCH(income_max,$C:$C,0),IF(header_row_id=Expenses_header_row,MATCH(expenses_max_row,$C:$C,0),IF(header_row_id=Savings_header_row,MATCH(savings_max_row,$C:$C,0),""))),"")</f>
        <v/>
      </c>
      <c r="O122" s="1" t="str">
        <f t="shared" si="23"/>
        <v/>
      </c>
      <c r="P122" t="str">
        <f t="shared" ca="1" si="24"/>
        <v/>
      </c>
      <c r="Q122" t="str">
        <f t="shared" si="25"/>
        <v/>
      </c>
      <c r="R122" s="2" t="str">
        <f t="shared" ca="1" si="26"/>
        <v/>
      </c>
      <c r="S122" s="1" t="str">
        <f t="shared" si="27"/>
        <v/>
      </c>
      <c r="T122" t="str">
        <f t="shared" si="28"/>
        <v/>
      </c>
      <c r="U122" t="str">
        <f t="shared" ca="1" si="29"/>
        <v/>
      </c>
      <c r="V122" t="str">
        <f t="shared" si="30"/>
        <v/>
      </c>
      <c r="W122" s="2" t="str">
        <f t="shared" ca="1" si="31"/>
        <v/>
      </c>
      <c r="X122" s="59">
        <f t="shared" si="32"/>
        <v>-1</v>
      </c>
      <c r="Y122" s="66" t="str">
        <f t="shared" si="33"/>
        <v/>
      </c>
      <c r="Z122" s="36" t="str">
        <f t="shared" si="34"/>
        <v/>
      </c>
      <c r="AA122" s="36" t="str">
        <f t="shared" si="35"/>
        <v/>
      </c>
      <c r="AB122" s="67" t="str">
        <f t="shared" si="38"/>
        <v/>
      </c>
      <c r="AC122" s="36" t="str">
        <f t="shared" si="36"/>
        <v/>
      </c>
      <c r="AD122" s="36" t="str">
        <f t="shared" si="37"/>
        <v/>
      </c>
    </row>
    <row r="123" spans="3:30" x14ac:dyDescent="0.3">
      <c r="C123" s="52" cm="1">
        <f t="array" ref="C123">IF(C122=-1, -1, IF(C122&lt;income_max, C122+1, IF(C122=income_max, income_total, IF(C122=income_total, "/1", IF(C122="/1", Expenses_header_row, IF(C122&lt;expenses_max_row, C122+1, IF(C122=expenses_max_row, expenses_total_row, IF(C122=expenses_total_row, "/2", IF(C122="/2", Savings_header_row, IF(C122&lt;savings_max_row, C122+1, IF(C122=savings_max_row, savings_total, -1)))))))))))</f>
        <v>-1</v>
      </c>
      <c r="D123" s="53">
        <f t="shared" si="20"/>
        <v>-1</v>
      </c>
      <c r="E123" s="52" cm="1">
        <f t="array" ref="E123">1*OR(row_id=income_header_row,row_id=Expenses_header_row,row_id=Savings_header_row)</f>
        <v>0</v>
      </c>
      <c r="F123" s="35">
        <f t="shared" si="21"/>
        <v>0</v>
      </c>
      <c r="G123" s="35" cm="1">
        <f t="array" ref="G123">1*OR(row_id=income_total,row_id=expenses_total_row,row_id=savings_total)</f>
        <v>0</v>
      </c>
      <c r="H123" s="53">
        <f t="shared" si="22"/>
        <v>1</v>
      </c>
      <c r="I123" s="52" t="str" cm="1">
        <f t="array" ref="I123">IFERROR(INDEX('Budget Planning'!$C:$C,header_row_id)," " )</f>
        <v xml:space="preserve"> </v>
      </c>
      <c r="J123" s="54" t="str" cm="1">
        <f t="array" ref="J123">IFERROR(INDEX('Budget Planning'!$C:$C,row_id)," ")</f>
        <v xml:space="preserve"> </v>
      </c>
      <c r="K123" s="55" t="str" cm="1">
        <f t="array" ref="K123">IF(OR(is_header, is_empty), "",
    IF(is_total,
        IF(selected_period="Total Year",
            SUM(Tracking[Amount] * (Tracking[Type]=type) * (YEAR(Tracking[Effective Date])=Selected_year)),
            SUM(Tracking[Amount] * (Tracking[Type]=type) * (YEAR(Tracking[Effective Date])=Selected_year) * (MONTH(Tracking[Effective Date])=selected_period))
        ),
        IF(selected_period="Total Year",
            SUM(Tracking[Amount] * (Tracking[Type]=type) * (Tracking[Category]=item) * (YEAR(Tracking[Effective Date])=Selected_year)),
            SUM(Tracking[Amount] * (Tracking[Type]=type) * (Tracking[Category]=item) * (YEAR(Tracking[Effective Date])=Selected_year) * (MONTH(Tracking[Effective Date])=selected_period))
        )
    )
)</f>
        <v/>
      </c>
      <c r="L123" s="35" t="str" cm="1">
        <f t="array" ref="L123">IF(OR(is_header, is_empty), "",
    IFERROR(
        INDEX('Budget Planning'!$E:$DY, row_id,
            MATCH(TRUE, INDEX('Budget Planning'!$E$5:$DY$5 = Selected_year, 0), 0)
            + IF(selected_period = "Total Year", 12, selected_period - 1)
        ),
        ""
    )
)</f>
        <v/>
      </c>
      <c r="M123" s="1" t="str" cm="1">
        <f t="array" ref="M123">IF(is_cat,IF(header_row_id=income_header_row,MATCH(income_min_row,$C:$C,0),IF(header_row_id=Expenses_header_row,MATCH(expenses_min_row,$C:$C,0),IF(header_row_id=Savings_header_row,MATCH(savings_min_row,$C:$C,0),""))),"")</f>
        <v/>
      </c>
      <c r="N123" s="2" t="str" cm="1">
        <f t="array" ref="N123">IF(is_cat,IF(header_row_id=income_header_row,MATCH(income_max,$C:$C,0),IF(header_row_id=Expenses_header_row,MATCH(expenses_max_row,$C:$C,0),IF(header_row_id=Savings_header_row,MATCH(savings_max_row,$C:$C,0),""))),"")</f>
        <v/>
      </c>
      <c r="O123" s="1" t="str">
        <f t="shared" si="23"/>
        <v/>
      </c>
      <c r="P123" t="str">
        <f t="shared" ca="1" si="24"/>
        <v/>
      </c>
      <c r="Q123" t="str">
        <f t="shared" si="25"/>
        <v/>
      </c>
      <c r="R123" s="2" t="str">
        <f t="shared" ca="1" si="26"/>
        <v/>
      </c>
      <c r="S123" s="1" t="str">
        <f t="shared" si="27"/>
        <v/>
      </c>
      <c r="T123" t="str">
        <f t="shared" si="28"/>
        <v/>
      </c>
      <c r="U123" t="str">
        <f t="shared" ca="1" si="29"/>
        <v/>
      </c>
      <c r="V123" t="str">
        <f t="shared" si="30"/>
        <v/>
      </c>
      <c r="W123" s="2" t="str">
        <f t="shared" ca="1" si="31"/>
        <v/>
      </c>
      <c r="X123" s="59">
        <f t="shared" si="32"/>
        <v>-1</v>
      </c>
      <c r="Y123" s="66" t="str">
        <f t="shared" si="33"/>
        <v/>
      </c>
      <c r="Z123" s="36" t="str">
        <f t="shared" si="34"/>
        <v/>
      </c>
      <c r="AA123" s="36" t="str">
        <f t="shared" si="35"/>
        <v/>
      </c>
      <c r="AB123" s="67" t="str">
        <f t="shared" si="38"/>
        <v/>
      </c>
      <c r="AC123" s="36" t="str">
        <f t="shared" si="36"/>
        <v/>
      </c>
      <c r="AD123" s="36" t="str">
        <f t="shared" si="37"/>
        <v/>
      </c>
    </row>
    <row r="124" spans="3:30" x14ac:dyDescent="0.3">
      <c r="C124" s="52" cm="1">
        <f t="array" ref="C124">IF(C123=-1, -1, IF(C123&lt;income_max, C123+1, IF(C123=income_max, income_total, IF(C123=income_total, "/1", IF(C123="/1", Expenses_header_row, IF(C123&lt;expenses_max_row, C123+1, IF(C123=expenses_max_row, expenses_total_row, IF(C123=expenses_total_row, "/2", IF(C123="/2", Savings_header_row, IF(C123&lt;savings_max_row, C123+1, IF(C123=savings_max_row, savings_total, -1)))))))))))</f>
        <v>-1</v>
      </c>
      <c r="D124" s="53">
        <f t="shared" si="20"/>
        <v>-1</v>
      </c>
      <c r="E124" s="52" cm="1">
        <f t="array" ref="E124">1*OR(row_id=income_header_row,row_id=Expenses_header_row,row_id=Savings_header_row)</f>
        <v>0</v>
      </c>
      <c r="F124" s="35">
        <f t="shared" si="21"/>
        <v>0</v>
      </c>
      <c r="G124" s="35" cm="1">
        <f t="array" ref="G124">1*OR(row_id=income_total,row_id=expenses_total_row,row_id=savings_total)</f>
        <v>0</v>
      </c>
      <c r="H124" s="53">
        <f t="shared" si="22"/>
        <v>1</v>
      </c>
      <c r="I124" s="52" t="str" cm="1">
        <f t="array" ref="I124">IFERROR(INDEX('Budget Planning'!$C:$C,header_row_id)," " )</f>
        <v xml:space="preserve"> </v>
      </c>
      <c r="J124" s="54" t="str" cm="1">
        <f t="array" ref="J124">IFERROR(INDEX('Budget Planning'!$C:$C,row_id)," ")</f>
        <v xml:space="preserve"> </v>
      </c>
      <c r="K124" s="55" t="str" cm="1">
        <f t="array" ref="K124">IF(OR(is_header, is_empty), "",
    IF(is_total,
        IF(selected_period="Total Year",
            SUM(Tracking[Amount] * (Tracking[Type]=type) * (YEAR(Tracking[Effective Date])=Selected_year)),
            SUM(Tracking[Amount] * (Tracking[Type]=type) * (YEAR(Tracking[Effective Date])=Selected_year) * (MONTH(Tracking[Effective Date])=selected_period))
        ),
        IF(selected_period="Total Year",
            SUM(Tracking[Amount] * (Tracking[Type]=type) * (Tracking[Category]=item) * (YEAR(Tracking[Effective Date])=Selected_year)),
            SUM(Tracking[Amount] * (Tracking[Type]=type) * (Tracking[Category]=item) * (YEAR(Tracking[Effective Date])=Selected_year) * (MONTH(Tracking[Effective Date])=selected_period))
        )
    )
)</f>
        <v/>
      </c>
      <c r="L124" s="35" t="str" cm="1">
        <f t="array" ref="L124">IF(OR(is_header, is_empty), "",
    IFERROR(
        INDEX('Budget Planning'!$E:$DY, row_id,
            MATCH(TRUE, INDEX('Budget Planning'!$E$5:$DY$5 = Selected_year, 0), 0)
            + IF(selected_period = "Total Year", 12, selected_period - 1)
        ),
        ""
    )
)</f>
        <v/>
      </c>
      <c r="M124" s="1" t="str" cm="1">
        <f t="array" ref="M124">IF(is_cat,IF(header_row_id=income_header_row,MATCH(income_min_row,$C:$C,0),IF(header_row_id=Expenses_header_row,MATCH(expenses_min_row,$C:$C,0),IF(header_row_id=Savings_header_row,MATCH(savings_min_row,$C:$C,0),""))),"")</f>
        <v/>
      </c>
      <c r="N124" s="2" t="str" cm="1">
        <f t="array" ref="N124">IF(is_cat,IF(header_row_id=income_header_row,MATCH(income_max,$C:$C,0),IF(header_row_id=Expenses_header_row,MATCH(expenses_max_row,$C:$C,0),IF(header_row_id=Savings_header_row,MATCH(savings_max_row,$C:$C,0),""))),"")</f>
        <v/>
      </c>
      <c r="O124" s="1" t="str">
        <f t="shared" si="23"/>
        <v/>
      </c>
      <c r="P124" t="str">
        <f t="shared" ca="1" si="24"/>
        <v/>
      </c>
      <c r="Q124" t="str">
        <f t="shared" si="25"/>
        <v/>
      </c>
      <c r="R124" s="2" t="str">
        <f t="shared" ca="1" si="26"/>
        <v/>
      </c>
      <c r="S124" s="1" t="str">
        <f t="shared" si="27"/>
        <v/>
      </c>
      <c r="T124" t="str">
        <f t="shared" si="28"/>
        <v/>
      </c>
      <c r="U124" t="str">
        <f t="shared" ca="1" si="29"/>
        <v/>
      </c>
      <c r="V124" t="str">
        <f t="shared" si="30"/>
        <v/>
      </c>
      <c r="W124" s="2" t="str">
        <f t="shared" ca="1" si="31"/>
        <v/>
      </c>
      <c r="X124" s="59">
        <f t="shared" si="32"/>
        <v>-1</v>
      </c>
      <c r="Y124" s="66" t="str">
        <f t="shared" si="33"/>
        <v/>
      </c>
      <c r="Z124" s="36" t="str">
        <f t="shared" si="34"/>
        <v/>
      </c>
      <c r="AA124" s="36" t="str">
        <f t="shared" si="35"/>
        <v/>
      </c>
      <c r="AB124" s="67" t="str">
        <f t="shared" si="38"/>
        <v/>
      </c>
      <c r="AC124" s="36" t="str">
        <f t="shared" si="36"/>
        <v/>
      </c>
      <c r="AD124" s="36" t="str">
        <f t="shared" si="37"/>
        <v/>
      </c>
    </row>
    <row r="125" spans="3:30" x14ac:dyDescent="0.3">
      <c r="C125" s="52" cm="1">
        <f t="array" ref="C125">IF(C124=-1, -1, IF(C124&lt;income_max, C124+1, IF(C124=income_max, income_total, IF(C124=income_total, "/1", IF(C124="/1", Expenses_header_row, IF(C124&lt;expenses_max_row, C124+1, IF(C124=expenses_max_row, expenses_total_row, IF(C124=expenses_total_row, "/2", IF(C124="/2", Savings_header_row, IF(C124&lt;savings_max_row, C124+1, IF(C124=savings_max_row, savings_total, -1)))))))))))</f>
        <v>-1</v>
      </c>
      <c r="D125" s="53">
        <f t="shared" si="20"/>
        <v>-1</v>
      </c>
      <c r="E125" s="52" cm="1">
        <f t="array" ref="E125">1*OR(row_id=income_header_row,row_id=Expenses_header_row,row_id=Savings_header_row)</f>
        <v>0</v>
      </c>
      <c r="F125" s="35">
        <f t="shared" si="21"/>
        <v>0</v>
      </c>
      <c r="G125" s="35" cm="1">
        <f t="array" ref="G125">1*OR(row_id=income_total,row_id=expenses_total_row,row_id=savings_total)</f>
        <v>0</v>
      </c>
      <c r="H125" s="53">
        <f t="shared" si="22"/>
        <v>1</v>
      </c>
      <c r="I125" s="52" t="str" cm="1">
        <f t="array" ref="I125">IFERROR(INDEX('Budget Planning'!$C:$C,header_row_id)," " )</f>
        <v xml:space="preserve"> </v>
      </c>
      <c r="J125" s="54" t="str" cm="1">
        <f t="array" ref="J125">IFERROR(INDEX('Budget Planning'!$C:$C,row_id)," ")</f>
        <v xml:space="preserve"> </v>
      </c>
      <c r="K125" s="55" t="str" cm="1">
        <f t="array" ref="K125">IF(OR(is_header, is_empty), "",
    IF(is_total,
        IF(selected_period="Total Year",
            SUM(Tracking[Amount] * (Tracking[Type]=type) * (YEAR(Tracking[Effective Date])=Selected_year)),
            SUM(Tracking[Amount] * (Tracking[Type]=type) * (YEAR(Tracking[Effective Date])=Selected_year) * (MONTH(Tracking[Effective Date])=selected_period))
        ),
        IF(selected_period="Total Year",
            SUM(Tracking[Amount] * (Tracking[Type]=type) * (Tracking[Category]=item) * (YEAR(Tracking[Effective Date])=Selected_year)),
            SUM(Tracking[Amount] * (Tracking[Type]=type) * (Tracking[Category]=item) * (YEAR(Tracking[Effective Date])=Selected_year) * (MONTH(Tracking[Effective Date])=selected_period))
        )
    )
)</f>
        <v/>
      </c>
      <c r="L125" s="35" t="str" cm="1">
        <f t="array" ref="L125">IF(OR(is_header, is_empty), "",
    IFERROR(
        INDEX('Budget Planning'!$E:$DY, row_id,
            MATCH(TRUE, INDEX('Budget Planning'!$E$5:$DY$5 = Selected_year, 0), 0)
            + IF(selected_period = "Total Year", 12, selected_period - 1)
        ),
        ""
    )
)</f>
        <v/>
      </c>
      <c r="M125" s="1" t="str" cm="1">
        <f t="array" ref="M125">IF(is_cat,IF(header_row_id=income_header_row,MATCH(income_min_row,$C:$C,0),IF(header_row_id=Expenses_header_row,MATCH(expenses_min_row,$C:$C,0),IF(header_row_id=Savings_header_row,MATCH(savings_min_row,$C:$C,0),""))),"")</f>
        <v/>
      </c>
      <c r="N125" s="2" t="str" cm="1">
        <f t="array" ref="N125">IF(is_cat,IF(header_row_id=income_header_row,MATCH(income_max,$C:$C,0),IF(header_row_id=Expenses_header_row,MATCH(expenses_max_row,$C:$C,0),IF(header_row_id=Savings_header_row,MATCH(savings_max_row,$C:$C,0),""))),"")</f>
        <v/>
      </c>
      <c r="O125" s="1" t="str">
        <f t="shared" si="23"/>
        <v/>
      </c>
      <c r="P125" t="str">
        <f t="shared" ca="1" si="24"/>
        <v/>
      </c>
      <c r="Q125" t="str">
        <f t="shared" si="25"/>
        <v/>
      </c>
      <c r="R125" s="2" t="str">
        <f t="shared" ca="1" si="26"/>
        <v/>
      </c>
      <c r="S125" s="1" t="str">
        <f t="shared" si="27"/>
        <v/>
      </c>
      <c r="T125" t="str">
        <f t="shared" si="28"/>
        <v/>
      </c>
      <c r="U125" t="str">
        <f t="shared" ca="1" si="29"/>
        <v/>
      </c>
      <c r="V125" t="str">
        <f t="shared" si="30"/>
        <v/>
      </c>
      <c r="W125" s="2" t="str">
        <f t="shared" ca="1" si="31"/>
        <v/>
      </c>
      <c r="X125" s="59">
        <f t="shared" si="32"/>
        <v>-1</v>
      </c>
      <c r="Y125" s="66" t="str">
        <f t="shared" si="33"/>
        <v/>
      </c>
      <c r="Z125" s="36" t="str">
        <f t="shared" si="34"/>
        <v/>
      </c>
      <c r="AA125" s="36" t="str">
        <f t="shared" si="35"/>
        <v/>
      </c>
      <c r="AB125" s="67" t="str">
        <f t="shared" si="38"/>
        <v/>
      </c>
      <c r="AC125" s="36" t="str">
        <f t="shared" si="36"/>
        <v/>
      </c>
      <c r="AD125" s="36" t="str">
        <f t="shared" si="37"/>
        <v/>
      </c>
    </row>
    <row r="126" spans="3:30" x14ac:dyDescent="0.3">
      <c r="C126" s="52" cm="1">
        <f t="array" ref="C126">IF(C125=-1, -1, IF(C125&lt;income_max, C125+1, IF(C125=income_max, income_total, IF(C125=income_total, "/1", IF(C125="/1", Expenses_header_row, IF(C125&lt;expenses_max_row, C125+1, IF(C125=expenses_max_row, expenses_total_row, IF(C125=expenses_total_row, "/2", IF(C125="/2", Savings_header_row, IF(C125&lt;savings_max_row, C125+1, IF(C125=savings_max_row, savings_total, -1)))))))))))</f>
        <v>-1</v>
      </c>
      <c r="D126" s="53">
        <f t="shared" si="20"/>
        <v>-1</v>
      </c>
      <c r="E126" s="52" cm="1">
        <f t="array" ref="E126">1*OR(row_id=income_header_row,row_id=Expenses_header_row,row_id=Savings_header_row)</f>
        <v>0</v>
      </c>
      <c r="F126" s="35">
        <f t="shared" si="21"/>
        <v>0</v>
      </c>
      <c r="G126" s="35" cm="1">
        <f t="array" ref="G126">1*OR(row_id=income_total,row_id=expenses_total_row,row_id=savings_total)</f>
        <v>0</v>
      </c>
      <c r="H126" s="53">
        <f t="shared" si="22"/>
        <v>1</v>
      </c>
      <c r="I126" s="52" t="str" cm="1">
        <f t="array" ref="I126">IFERROR(INDEX('Budget Planning'!$C:$C,header_row_id)," " )</f>
        <v xml:space="preserve"> </v>
      </c>
      <c r="J126" s="54" t="str" cm="1">
        <f t="array" ref="J126">IFERROR(INDEX('Budget Planning'!$C:$C,row_id)," ")</f>
        <v xml:space="preserve"> </v>
      </c>
      <c r="K126" s="55" t="str" cm="1">
        <f t="array" ref="K126">IF(OR(is_header, is_empty), "",
    IF(is_total,
        IF(selected_period="Total Year",
            SUM(Tracking[Amount] * (Tracking[Type]=type) * (YEAR(Tracking[Effective Date])=Selected_year)),
            SUM(Tracking[Amount] * (Tracking[Type]=type) * (YEAR(Tracking[Effective Date])=Selected_year) * (MONTH(Tracking[Effective Date])=selected_period))
        ),
        IF(selected_period="Total Year",
            SUM(Tracking[Amount] * (Tracking[Type]=type) * (Tracking[Category]=item) * (YEAR(Tracking[Effective Date])=Selected_year)),
            SUM(Tracking[Amount] * (Tracking[Type]=type) * (Tracking[Category]=item) * (YEAR(Tracking[Effective Date])=Selected_year) * (MONTH(Tracking[Effective Date])=selected_period))
        )
    )
)</f>
        <v/>
      </c>
      <c r="L126" s="35" t="str" cm="1">
        <f t="array" ref="L126">IF(OR(is_header, is_empty), "",
    IFERROR(
        INDEX('Budget Planning'!$E:$DY, row_id,
            MATCH(TRUE, INDEX('Budget Planning'!$E$5:$DY$5 = Selected_year, 0), 0)
            + IF(selected_period = "Total Year", 12, selected_period - 1)
        ),
        ""
    )
)</f>
        <v/>
      </c>
      <c r="M126" s="1" t="str" cm="1">
        <f t="array" ref="M126">IF(is_cat,IF(header_row_id=income_header_row,MATCH(income_min_row,$C:$C,0),IF(header_row_id=Expenses_header_row,MATCH(expenses_min_row,$C:$C,0),IF(header_row_id=Savings_header_row,MATCH(savings_min_row,$C:$C,0),""))),"")</f>
        <v/>
      </c>
      <c r="N126" s="2" t="str" cm="1">
        <f t="array" ref="N126">IF(is_cat,IF(header_row_id=income_header_row,MATCH(income_max,$C:$C,0),IF(header_row_id=Expenses_header_row,MATCH(expenses_max_row,$C:$C,0),IF(header_row_id=Savings_header_row,MATCH(savings_max_row,$C:$C,0),""))),"")</f>
        <v/>
      </c>
      <c r="O126" s="1" t="str">
        <f t="shared" si="23"/>
        <v/>
      </c>
      <c r="P126" t="str">
        <f t="shared" ca="1" si="24"/>
        <v/>
      </c>
      <c r="Q126" t="str">
        <f t="shared" si="25"/>
        <v/>
      </c>
      <c r="R126" s="2" t="str">
        <f t="shared" ca="1" si="26"/>
        <v/>
      </c>
      <c r="S126" s="1" t="str">
        <f t="shared" si="27"/>
        <v/>
      </c>
      <c r="T126" t="str">
        <f t="shared" si="28"/>
        <v/>
      </c>
      <c r="U126" t="str">
        <f t="shared" ca="1" si="29"/>
        <v/>
      </c>
      <c r="V126" t="str">
        <f t="shared" si="30"/>
        <v/>
      </c>
      <c r="W126" s="2" t="str">
        <f t="shared" ca="1" si="31"/>
        <v/>
      </c>
      <c r="X126" s="59">
        <f t="shared" si="32"/>
        <v>-1</v>
      </c>
      <c r="Y126" s="66" t="str">
        <f t="shared" si="33"/>
        <v/>
      </c>
      <c r="Z126" s="36" t="str">
        <f t="shared" si="34"/>
        <v/>
      </c>
      <c r="AA126" s="36" t="str">
        <f t="shared" si="35"/>
        <v/>
      </c>
      <c r="AB126" s="67" t="str">
        <f t="shared" si="38"/>
        <v/>
      </c>
      <c r="AC126" s="36" t="str">
        <f t="shared" si="36"/>
        <v/>
      </c>
      <c r="AD126" s="36" t="str">
        <f t="shared" si="37"/>
        <v/>
      </c>
    </row>
    <row r="127" spans="3:30" x14ac:dyDescent="0.3">
      <c r="C127" s="52" cm="1">
        <f t="array" ref="C127">IF(C126=-1, -1, IF(C126&lt;income_max, C126+1, IF(C126=income_max, income_total, IF(C126=income_total, "/1", IF(C126="/1", Expenses_header_row, IF(C126&lt;expenses_max_row, C126+1, IF(C126=expenses_max_row, expenses_total_row, IF(C126=expenses_total_row, "/2", IF(C126="/2", Savings_header_row, IF(C126&lt;savings_max_row, C126+1, IF(C126=savings_max_row, savings_total, -1)))))))))))</f>
        <v>-1</v>
      </c>
      <c r="D127" s="53">
        <f t="shared" si="20"/>
        <v>-1</v>
      </c>
      <c r="E127" s="52" cm="1">
        <f t="array" ref="E127">1*OR(row_id=income_header_row,row_id=Expenses_header_row,row_id=Savings_header_row)</f>
        <v>0</v>
      </c>
      <c r="F127" s="35">
        <f t="shared" si="21"/>
        <v>0</v>
      </c>
      <c r="G127" s="35" cm="1">
        <f t="array" ref="G127">1*OR(row_id=income_total,row_id=expenses_total_row,row_id=savings_total)</f>
        <v>0</v>
      </c>
      <c r="H127" s="53">
        <f t="shared" si="22"/>
        <v>1</v>
      </c>
      <c r="I127" s="52" t="str" cm="1">
        <f t="array" ref="I127">IFERROR(INDEX('Budget Planning'!$C:$C,header_row_id)," " )</f>
        <v xml:space="preserve"> </v>
      </c>
      <c r="J127" s="54" t="str" cm="1">
        <f t="array" ref="J127">IFERROR(INDEX('Budget Planning'!$C:$C,row_id)," ")</f>
        <v xml:space="preserve"> </v>
      </c>
      <c r="K127" s="55" t="str" cm="1">
        <f t="array" ref="K127">IF(OR(is_header, is_empty), "",
    IF(is_total,
        IF(selected_period="Total Year",
            SUM(Tracking[Amount] * (Tracking[Type]=type) * (YEAR(Tracking[Effective Date])=Selected_year)),
            SUM(Tracking[Amount] * (Tracking[Type]=type) * (YEAR(Tracking[Effective Date])=Selected_year) * (MONTH(Tracking[Effective Date])=selected_period))
        ),
        IF(selected_period="Total Year",
            SUM(Tracking[Amount] * (Tracking[Type]=type) * (Tracking[Category]=item) * (YEAR(Tracking[Effective Date])=Selected_year)),
            SUM(Tracking[Amount] * (Tracking[Type]=type) * (Tracking[Category]=item) * (YEAR(Tracking[Effective Date])=Selected_year) * (MONTH(Tracking[Effective Date])=selected_period))
        )
    )
)</f>
        <v/>
      </c>
      <c r="L127" s="35" t="str" cm="1">
        <f t="array" ref="L127">IF(OR(is_header, is_empty), "",
    IFERROR(
        INDEX('Budget Planning'!$E:$DY, row_id,
            MATCH(TRUE, INDEX('Budget Planning'!$E$5:$DY$5 = Selected_year, 0), 0)
            + IF(selected_period = "Total Year", 12, selected_period - 1)
        ),
        ""
    )
)</f>
        <v/>
      </c>
      <c r="M127" s="1" t="str" cm="1">
        <f t="array" ref="M127">IF(is_cat,IF(header_row_id=income_header_row,MATCH(income_min_row,$C:$C,0),IF(header_row_id=Expenses_header_row,MATCH(expenses_min_row,$C:$C,0),IF(header_row_id=Savings_header_row,MATCH(savings_min_row,$C:$C,0),""))),"")</f>
        <v/>
      </c>
      <c r="N127" s="2" t="str" cm="1">
        <f t="array" ref="N127">IF(is_cat,IF(header_row_id=income_header_row,MATCH(income_max,$C:$C,0),IF(header_row_id=Expenses_header_row,MATCH(expenses_max_row,$C:$C,0),IF(header_row_id=Savings_header_row,MATCH(savings_max_row,$C:$C,0),""))),"")</f>
        <v/>
      </c>
      <c r="O127" s="1" t="str">
        <f t="shared" si="23"/>
        <v/>
      </c>
      <c r="P127" t="str">
        <f t="shared" ca="1" si="24"/>
        <v/>
      </c>
      <c r="Q127" t="str">
        <f t="shared" si="25"/>
        <v/>
      </c>
      <c r="R127" s="2" t="str">
        <f t="shared" ca="1" si="26"/>
        <v/>
      </c>
      <c r="S127" s="1" t="str">
        <f t="shared" si="27"/>
        <v/>
      </c>
      <c r="T127" t="str">
        <f t="shared" si="28"/>
        <v/>
      </c>
      <c r="U127" t="str">
        <f t="shared" ca="1" si="29"/>
        <v/>
      </c>
      <c r="V127" t="str">
        <f t="shared" si="30"/>
        <v/>
      </c>
      <c r="W127" s="2" t="str">
        <f t="shared" ca="1" si="31"/>
        <v/>
      </c>
      <c r="X127" s="59">
        <f t="shared" si="32"/>
        <v>-1</v>
      </c>
      <c r="Y127" s="66" t="str">
        <f t="shared" si="33"/>
        <v/>
      </c>
      <c r="Z127" s="36" t="str">
        <f t="shared" si="34"/>
        <v/>
      </c>
      <c r="AA127" s="36" t="str">
        <f t="shared" si="35"/>
        <v/>
      </c>
      <c r="AB127" s="67" t="str">
        <f t="shared" si="38"/>
        <v/>
      </c>
      <c r="AC127" s="36" t="str">
        <f t="shared" si="36"/>
        <v/>
      </c>
      <c r="AD127" s="36" t="str">
        <f t="shared" si="37"/>
        <v/>
      </c>
    </row>
    <row r="128" spans="3:30" x14ac:dyDescent="0.3">
      <c r="C128" s="52" cm="1">
        <f t="array" ref="C128">IF(C127=-1, -1, IF(C127&lt;income_max, C127+1, IF(C127=income_max, income_total, IF(C127=income_total, "/1", IF(C127="/1", Expenses_header_row, IF(C127&lt;expenses_max_row, C127+1, IF(C127=expenses_max_row, expenses_total_row, IF(C127=expenses_total_row, "/2", IF(C127="/2", Savings_header_row, IF(C127&lt;savings_max_row, C127+1, IF(C127=savings_max_row, savings_total, -1)))))))))))</f>
        <v>-1</v>
      </c>
      <c r="D128" s="53">
        <f t="shared" si="20"/>
        <v>-1</v>
      </c>
      <c r="E128" s="52" cm="1">
        <f t="array" ref="E128">1*OR(row_id=income_header_row,row_id=Expenses_header_row,row_id=Savings_header_row)</f>
        <v>0</v>
      </c>
      <c r="F128" s="35">
        <f t="shared" si="21"/>
        <v>0</v>
      </c>
      <c r="G128" s="35" cm="1">
        <f t="array" ref="G128">1*OR(row_id=income_total,row_id=expenses_total_row,row_id=savings_total)</f>
        <v>0</v>
      </c>
      <c r="H128" s="53">
        <f t="shared" si="22"/>
        <v>1</v>
      </c>
      <c r="I128" s="52" t="str" cm="1">
        <f t="array" ref="I128">IFERROR(INDEX('Budget Planning'!$C:$C,header_row_id)," " )</f>
        <v xml:space="preserve"> </v>
      </c>
      <c r="J128" s="54" t="str" cm="1">
        <f t="array" ref="J128">IFERROR(INDEX('Budget Planning'!$C:$C,row_id)," ")</f>
        <v xml:space="preserve"> </v>
      </c>
      <c r="K128" s="55" t="str" cm="1">
        <f t="array" ref="K128">IF(OR(is_header, is_empty), "",
    IF(is_total,
        IF(selected_period="Total Year",
            SUM(Tracking[Amount] * (Tracking[Type]=type) * (YEAR(Tracking[Effective Date])=Selected_year)),
            SUM(Tracking[Amount] * (Tracking[Type]=type) * (YEAR(Tracking[Effective Date])=Selected_year) * (MONTH(Tracking[Effective Date])=selected_period))
        ),
        IF(selected_period="Total Year",
            SUM(Tracking[Amount] * (Tracking[Type]=type) * (Tracking[Category]=item) * (YEAR(Tracking[Effective Date])=Selected_year)),
            SUM(Tracking[Amount] * (Tracking[Type]=type) * (Tracking[Category]=item) * (YEAR(Tracking[Effective Date])=Selected_year) * (MONTH(Tracking[Effective Date])=selected_period))
        )
    )
)</f>
        <v/>
      </c>
      <c r="L128" s="35" t="str" cm="1">
        <f t="array" ref="L128">IF(OR(is_header, is_empty), "",
    IFERROR(
        INDEX('Budget Planning'!$E:$DY, row_id,
            MATCH(TRUE, INDEX('Budget Planning'!$E$5:$DY$5 = Selected_year, 0), 0)
            + IF(selected_period = "Total Year", 12, selected_period - 1)
        ),
        ""
    )
)</f>
        <v/>
      </c>
      <c r="M128" s="1" t="str" cm="1">
        <f t="array" ref="M128">IF(is_cat,IF(header_row_id=income_header_row,MATCH(income_min_row,$C:$C,0),IF(header_row_id=Expenses_header_row,MATCH(expenses_min_row,$C:$C,0),IF(header_row_id=Savings_header_row,MATCH(savings_min_row,$C:$C,0),""))),"")</f>
        <v/>
      </c>
      <c r="N128" s="2" t="str" cm="1">
        <f t="array" ref="N128">IF(is_cat,IF(header_row_id=income_header_row,MATCH(income_max,$C:$C,0),IF(header_row_id=Expenses_header_row,MATCH(expenses_max_row,$C:$C,0),IF(header_row_id=Savings_header_row,MATCH(savings_max_row,$C:$C,0),""))),"")</f>
        <v/>
      </c>
      <c r="O128" s="1" t="str">
        <f t="shared" si="23"/>
        <v/>
      </c>
      <c r="P128" t="str">
        <f t="shared" ca="1" si="24"/>
        <v/>
      </c>
      <c r="Q128" t="str">
        <f t="shared" si="25"/>
        <v/>
      </c>
      <c r="R128" s="2" t="str">
        <f t="shared" ca="1" si="26"/>
        <v/>
      </c>
      <c r="S128" s="1" t="str">
        <f t="shared" si="27"/>
        <v/>
      </c>
      <c r="T128" t="str">
        <f t="shared" si="28"/>
        <v/>
      </c>
      <c r="U128" t="str">
        <f t="shared" ca="1" si="29"/>
        <v/>
      </c>
      <c r="V128" t="str">
        <f t="shared" si="30"/>
        <v/>
      </c>
      <c r="W128" s="2" t="str">
        <f t="shared" ca="1" si="31"/>
        <v/>
      </c>
      <c r="X128" s="59">
        <f t="shared" si="32"/>
        <v>-1</v>
      </c>
      <c r="Y128" s="66" t="str">
        <f t="shared" si="33"/>
        <v/>
      </c>
      <c r="Z128" s="36" t="str">
        <f t="shared" si="34"/>
        <v/>
      </c>
      <c r="AA128" s="36" t="str">
        <f t="shared" si="35"/>
        <v/>
      </c>
      <c r="AB128" s="67" t="str">
        <f t="shared" si="38"/>
        <v/>
      </c>
      <c r="AC128" s="36" t="str">
        <f t="shared" si="36"/>
        <v/>
      </c>
      <c r="AD128" s="36" t="str">
        <f t="shared" si="37"/>
        <v/>
      </c>
    </row>
    <row r="129" spans="3:30" x14ac:dyDescent="0.3">
      <c r="C129" s="52" cm="1">
        <f t="array" ref="C129">IF(C128=-1, -1, IF(C128&lt;income_max, C128+1, IF(C128=income_max, income_total, IF(C128=income_total, "/1", IF(C128="/1", Expenses_header_row, IF(C128&lt;expenses_max_row, C128+1, IF(C128=expenses_max_row, expenses_total_row, IF(C128=expenses_total_row, "/2", IF(C128="/2", Savings_header_row, IF(C128&lt;savings_max_row, C128+1, IF(C128=savings_max_row, savings_total, -1)))))))))))</f>
        <v>-1</v>
      </c>
      <c r="D129" s="53">
        <f t="shared" si="20"/>
        <v>-1</v>
      </c>
      <c r="E129" s="52" cm="1">
        <f t="array" ref="E129">1*OR(row_id=income_header_row,row_id=Expenses_header_row,row_id=Savings_header_row)</f>
        <v>0</v>
      </c>
      <c r="F129" s="35">
        <f t="shared" si="21"/>
        <v>0</v>
      </c>
      <c r="G129" s="35" cm="1">
        <f t="array" ref="G129">1*OR(row_id=income_total,row_id=expenses_total_row,row_id=savings_total)</f>
        <v>0</v>
      </c>
      <c r="H129" s="53">
        <f t="shared" si="22"/>
        <v>1</v>
      </c>
      <c r="I129" s="52" t="str" cm="1">
        <f t="array" ref="I129">IFERROR(INDEX('Budget Planning'!$C:$C,header_row_id)," " )</f>
        <v xml:space="preserve"> </v>
      </c>
      <c r="J129" s="54" t="str" cm="1">
        <f t="array" ref="J129">IFERROR(INDEX('Budget Planning'!$C:$C,row_id)," ")</f>
        <v xml:space="preserve"> </v>
      </c>
      <c r="K129" s="55" t="str" cm="1">
        <f t="array" ref="K129">IF(OR(is_header, is_empty), "",
    IF(is_total,
        IF(selected_period="Total Year",
            SUM(Tracking[Amount] * (Tracking[Type]=type) * (YEAR(Tracking[Effective Date])=Selected_year)),
            SUM(Tracking[Amount] * (Tracking[Type]=type) * (YEAR(Tracking[Effective Date])=Selected_year) * (MONTH(Tracking[Effective Date])=selected_period))
        ),
        IF(selected_period="Total Year",
            SUM(Tracking[Amount] * (Tracking[Type]=type) * (Tracking[Category]=item) * (YEAR(Tracking[Effective Date])=Selected_year)),
            SUM(Tracking[Amount] * (Tracking[Type]=type) * (Tracking[Category]=item) * (YEAR(Tracking[Effective Date])=Selected_year) * (MONTH(Tracking[Effective Date])=selected_period))
        )
    )
)</f>
        <v/>
      </c>
      <c r="L129" s="35" t="str" cm="1">
        <f t="array" ref="L129">IF(OR(is_header, is_empty), "",
    IFERROR(
        INDEX('Budget Planning'!$E:$DY, row_id,
            MATCH(TRUE, INDEX('Budget Planning'!$E$5:$DY$5 = Selected_year, 0), 0)
            + IF(selected_period = "Total Year", 12, selected_period - 1)
        ),
        ""
    )
)</f>
        <v/>
      </c>
      <c r="M129" s="1" t="str" cm="1">
        <f t="array" ref="M129">IF(is_cat,IF(header_row_id=income_header_row,MATCH(income_min_row,$C:$C,0),IF(header_row_id=Expenses_header_row,MATCH(expenses_min_row,$C:$C,0),IF(header_row_id=Savings_header_row,MATCH(savings_min_row,$C:$C,0),""))),"")</f>
        <v/>
      </c>
      <c r="N129" s="2" t="str" cm="1">
        <f t="array" ref="N129">IF(is_cat,IF(header_row_id=income_header_row,MATCH(income_max,$C:$C,0),IF(header_row_id=Expenses_header_row,MATCH(expenses_max_row,$C:$C,0),IF(header_row_id=Savings_header_row,MATCH(savings_max_row,$C:$C,0),""))),"")</f>
        <v/>
      </c>
      <c r="O129" s="1" t="str">
        <f t="shared" si="23"/>
        <v/>
      </c>
      <c r="P129" t="str">
        <f t="shared" ca="1" si="24"/>
        <v/>
      </c>
      <c r="Q129" t="str">
        <f t="shared" si="25"/>
        <v/>
      </c>
      <c r="R129" s="2" t="str">
        <f t="shared" ca="1" si="26"/>
        <v/>
      </c>
      <c r="S129" s="1" t="str">
        <f t="shared" si="27"/>
        <v/>
      </c>
      <c r="T129" t="str">
        <f t="shared" si="28"/>
        <v/>
      </c>
      <c r="U129" t="str">
        <f t="shared" ca="1" si="29"/>
        <v/>
      </c>
      <c r="V129" t="str">
        <f t="shared" si="30"/>
        <v/>
      </c>
      <c r="W129" s="2" t="str">
        <f t="shared" ca="1" si="31"/>
        <v/>
      </c>
      <c r="X129" s="59">
        <f t="shared" si="32"/>
        <v>-1</v>
      </c>
      <c r="Y129" s="66" t="str">
        <f t="shared" si="33"/>
        <v/>
      </c>
      <c r="Z129" s="36" t="str">
        <f t="shared" si="34"/>
        <v/>
      </c>
      <c r="AA129" s="36" t="str">
        <f t="shared" si="35"/>
        <v/>
      </c>
      <c r="AB129" s="67" t="str">
        <f t="shared" si="38"/>
        <v/>
      </c>
      <c r="AC129" s="36" t="str">
        <f t="shared" si="36"/>
        <v/>
      </c>
      <c r="AD129" s="36" t="str">
        <f t="shared" si="37"/>
        <v/>
      </c>
    </row>
    <row r="130" spans="3:30" x14ac:dyDescent="0.3">
      <c r="C130" s="52" cm="1">
        <f t="array" ref="C130">IF(C129=-1, -1, IF(C129&lt;income_max, C129+1, IF(C129=income_max, income_total, IF(C129=income_total, "/1", IF(C129="/1", Expenses_header_row, IF(C129&lt;expenses_max_row, C129+1, IF(C129=expenses_max_row, expenses_total_row, IF(C129=expenses_total_row, "/2", IF(C129="/2", Savings_header_row, IF(C129&lt;savings_max_row, C129+1, IF(C129=savings_max_row, savings_total, -1)))))))))))</f>
        <v>-1</v>
      </c>
      <c r="D130" s="53">
        <f t="shared" si="20"/>
        <v>-1</v>
      </c>
      <c r="E130" s="52" cm="1">
        <f t="array" ref="E130">1*OR(row_id=income_header_row,row_id=Expenses_header_row,row_id=Savings_header_row)</f>
        <v>0</v>
      </c>
      <c r="F130" s="35">
        <f t="shared" si="21"/>
        <v>0</v>
      </c>
      <c r="G130" s="35" cm="1">
        <f t="array" ref="G130">1*OR(row_id=income_total,row_id=expenses_total_row,row_id=savings_total)</f>
        <v>0</v>
      </c>
      <c r="H130" s="53">
        <f t="shared" si="22"/>
        <v>1</v>
      </c>
      <c r="I130" s="52" t="str" cm="1">
        <f t="array" ref="I130">IFERROR(INDEX('Budget Planning'!$C:$C,header_row_id)," " )</f>
        <v xml:space="preserve"> </v>
      </c>
      <c r="J130" s="54" t="str" cm="1">
        <f t="array" ref="J130">IFERROR(INDEX('Budget Planning'!$C:$C,row_id)," ")</f>
        <v xml:space="preserve"> </v>
      </c>
      <c r="K130" s="55" t="str" cm="1">
        <f t="array" ref="K130">IF(OR(is_header, is_empty), "",
    IF(is_total,
        IF(selected_period="Total Year",
            SUM(Tracking[Amount] * (Tracking[Type]=type) * (YEAR(Tracking[Effective Date])=Selected_year)),
            SUM(Tracking[Amount] * (Tracking[Type]=type) * (YEAR(Tracking[Effective Date])=Selected_year) * (MONTH(Tracking[Effective Date])=selected_period))
        ),
        IF(selected_period="Total Year",
            SUM(Tracking[Amount] * (Tracking[Type]=type) * (Tracking[Category]=item) * (YEAR(Tracking[Effective Date])=Selected_year)),
            SUM(Tracking[Amount] * (Tracking[Type]=type) * (Tracking[Category]=item) * (YEAR(Tracking[Effective Date])=Selected_year) * (MONTH(Tracking[Effective Date])=selected_period))
        )
    )
)</f>
        <v/>
      </c>
      <c r="L130" s="35" t="str" cm="1">
        <f t="array" ref="L130">IF(OR(is_header, is_empty), "",
    IFERROR(
        INDEX('Budget Planning'!$E:$DY, row_id,
            MATCH(TRUE, INDEX('Budget Planning'!$E$5:$DY$5 = Selected_year, 0), 0)
            + IF(selected_period = "Total Year", 12, selected_period - 1)
        ),
        ""
    )
)</f>
        <v/>
      </c>
      <c r="M130" s="1" t="str" cm="1">
        <f t="array" ref="M130">IF(is_cat,IF(header_row_id=income_header_row,MATCH(income_min_row,$C:$C,0),IF(header_row_id=Expenses_header_row,MATCH(expenses_min_row,$C:$C,0),IF(header_row_id=Savings_header_row,MATCH(savings_min_row,$C:$C,0),""))),"")</f>
        <v/>
      </c>
      <c r="N130" s="2" t="str" cm="1">
        <f t="array" ref="N130">IF(is_cat,IF(header_row_id=income_header_row,MATCH(income_max,$C:$C,0),IF(header_row_id=Expenses_header_row,MATCH(expenses_max_row,$C:$C,0),IF(header_row_id=Savings_header_row,MATCH(savings_max_row,$C:$C,0),""))),"")</f>
        <v/>
      </c>
      <c r="O130" s="1" t="str">
        <f t="shared" si="23"/>
        <v/>
      </c>
      <c r="P130" t="str">
        <f t="shared" ca="1" si="24"/>
        <v/>
      </c>
      <c r="Q130" t="str">
        <f t="shared" si="25"/>
        <v/>
      </c>
      <c r="R130" s="2" t="str">
        <f t="shared" ca="1" si="26"/>
        <v/>
      </c>
      <c r="S130" s="1" t="str">
        <f t="shared" si="27"/>
        <v/>
      </c>
      <c r="T130" t="str">
        <f t="shared" si="28"/>
        <v/>
      </c>
      <c r="U130" t="str">
        <f t="shared" ca="1" si="29"/>
        <v/>
      </c>
      <c r="V130" t="str">
        <f t="shared" si="30"/>
        <v/>
      </c>
      <c r="W130" s="2" t="str">
        <f t="shared" ca="1" si="31"/>
        <v/>
      </c>
      <c r="X130" s="59">
        <f t="shared" si="32"/>
        <v>-1</v>
      </c>
      <c r="Y130" s="66" t="str">
        <f t="shared" si="33"/>
        <v/>
      </c>
      <c r="Z130" s="36" t="str">
        <f t="shared" si="34"/>
        <v/>
      </c>
      <c r="AA130" s="36" t="str">
        <f t="shared" si="35"/>
        <v/>
      </c>
      <c r="AB130" s="67" t="str">
        <f t="shared" si="38"/>
        <v/>
      </c>
      <c r="AC130" s="36" t="str">
        <f t="shared" si="36"/>
        <v/>
      </c>
      <c r="AD130" s="36" t="str">
        <f t="shared" si="37"/>
        <v/>
      </c>
    </row>
    <row r="131" spans="3:30" x14ac:dyDescent="0.3">
      <c r="C131" s="52" cm="1">
        <f t="array" ref="C131">IF(C130=-1, -1, IF(C130&lt;income_max, C130+1, IF(C130=income_max, income_total, IF(C130=income_total, "/1", IF(C130="/1", Expenses_header_row, IF(C130&lt;expenses_max_row, C130+1, IF(C130=expenses_max_row, expenses_total_row, IF(C130=expenses_total_row, "/2", IF(C130="/2", Savings_header_row, IF(C130&lt;savings_max_row, C130+1, IF(C130=savings_max_row, savings_total, -1)))))))))))</f>
        <v>-1</v>
      </c>
      <c r="D131" s="53">
        <f t="shared" si="20"/>
        <v>-1</v>
      </c>
      <c r="E131" s="52" cm="1">
        <f t="array" ref="E131">1*OR(row_id=income_header_row,row_id=Expenses_header_row,row_id=Savings_header_row)</f>
        <v>0</v>
      </c>
      <c r="F131" s="35">
        <f t="shared" si="21"/>
        <v>0</v>
      </c>
      <c r="G131" s="35" cm="1">
        <f t="array" ref="G131">1*OR(row_id=income_total,row_id=expenses_total_row,row_id=savings_total)</f>
        <v>0</v>
      </c>
      <c r="H131" s="53">
        <f t="shared" si="22"/>
        <v>1</v>
      </c>
      <c r="I131" s="52" t="str" cm="1">
        <f t="array" ref="I131">IFERROR(INDEX('Budget Planning'!$C:$C,header_row_id)," " )</f>
        <v xml:space="preserve"> </v>
      </c>
      <c r="J131" s="54" t="str" cm="1">
        <f t="array" ref="J131">IFERROR(INDEX('Budget Planning'!$C:$C,row_id)," ")</f>
        <v xml:space="preserve"> </v>
      </c>
      <c r="K131" s="55" t="str" cm="1">
        <f t="array" ref="K131">IF(OR(is_header, is_empty), "",
    IF(is_total,
        IF(selected_period="Total Year",
            SUM(Tracking[Amount] * (Tracking[Type]=type) * (YEAR(Tracking[Effective Date])=Selected_year)),
            SUM(Tracking[Amount] * (Tracking[Type]=type) * (YEAR(Tracking[Effective Date])=Selected_year) * (MONTH(Tracking[Effective Date])=selected_period))
        ),
        IF(selected_period="Total Year",
            SUM(Tracking[Amount] * (Tracking[Type]=type) * (Tracking[Category]=item) * (YEAR(Tracking[Effective Date])=Selected_year)),
            SUM(Tracking[Amount] * (Tracking[Type]=type) * (Tracking[Category]=item) * (YEAR(Tracking[Effective Date])=Selected_year) * (MONTH(Tracking[Effective Date])=selected_period))
        )
    )
)</f>
        <v/>
      </c>
      <c r="L131" s="35" t="str" cm="1">
        <f t="array" ref="L131">IF(OR(is_header, is_empty), "",
    IFERROR(
        INDEX('Budget Planning'!$E:$DY, row_id,
            MATCH(TRUE, INDEX('Budget Planning'!$E$5:$DY$5 = Selected_year, 0), 0)
            + IF(selected_period = "Total Year", 12, selected_period - 1)
        ),
        ""
    )
)</f>
        <v/>
      </c>
      <c r="M131" s="1" t="str" cm="1">
        <f t="array" ref="M131">IF(is_cat,IF(header_row_id=income_header_row,MATCH(income_min_row,$C:$C,0),IF(header_row_id=Expenses_header_row,MATCH(expenses_min_row,$C:$C,0),IF(header_row_id=Savings_header_row,MATCH(savings_min_row,$C:$C,0),""))),"")</f>
        <v/>
      </c>
      <c r="N131" s="2" t="str" cm="1">
        <f t="array" ref="N131">IF(is_cat,IF(header_row_id=income_header_row,MATCH(income_max,$C:$C,0),IF(header_row_id=Expenses_header_row,MATCH(expenses_max_row,$C:$C,0),IF(header_row_id=Savings_header_row,MATCH(savings_max_row,$C:$C,0),""))),"")</f>
        <v/>
      </c>
      <c r="O131" s="1" t="str">
        <f t="shared" si="23"/>
        <v/>
      </c>
      <c r="P131" t="str">
        <f t="shared" ca="1" si="24"/>
        <v/>
      </c>
      <c r="Q131" t="str">
        <f t="shared" si="25"/>
        <v/>
      </c>
      <c r="R131" s="2" t="str">
        <f t="shared" ca="1" si="26"/>
        <v/>
      </c>
      <c r="S131" s="1" t="str">
        <f t="shared" si="27"/>
        <v/>
      </c>
      <c r="T131" t="str">
        <f t="shared" si="28"/>
        <v/>
      </c>
      <c r="U131" t="str">
        <f t="shared" ca="1" si="29"/>
        <v/>
      </c>
      <c r="V131" t="str">
        <f t="shared" si="30"/>
        <v/>
      </c>
      <c r="W131" s="2" t="str">
        <f t="shared" ca="1" si="31"/>
        <v/>
      </c>
      <c r="X131" s="59">
        <f t="shared" si="32"/>
        <v>-1</v>
      </c>
      <c r="Y131" s="66" t="str">
        <f t="shared" si="33"/>
        <v/>
      </c>
      <c r="Z131" s="36" t="str">
        <f t="shared" si="34"/>
        <v/>
      </c>
      <c r="AA131" s="36" t="str">
        <f t="shared" si="35"/>
        <v/>
      </c>
      <c r="AB131" s="67" t="str">
        <f t="shared" si="38"/>
        <v/>
      </c>
      <c r="AC131" s="36" t="str">
        <f t="shared" si="36"/>
        <v/>
      </c>
      <c r="AD131" s="36" t="str">
        <f t="shared" si="37"/>
        <v/>
      </c>
    </row>
    <row r="132" spans="3:30" x14ac:dyDescent="0.3">
      <c r="C132" s="52" cm="1">
        <f t="array" ref="C132">IF(C131=-1, -1, IF(C131&lt;income_max, C131+1, IF(C131=income_max, income_total, IF(C131=income_total, "/1", IF(C131="/1", Expenses_header_row, IF(C131&lt;expenses_max_row, C131+1, IF(C131=expenses_max_row, expenses_total_row, IF(C131=expenses_total_row, "/2", IF(C131="/2", Savings_header_row, IF(C131&lt;savings_max_row, C131+1, IF(C131=savings_max_row, savings_total, -1)))))))))))</f>
        <v>-1</v>
      </c>
      <c r="D132" s="53">
        <f t="shared" si="20"/>
        <v>-1</v>
      </c>
      <c r="E132" s="52" cm="1">
        <f t="array" ref="E132">1*OR(row_id=income_header_row,row_id=Expenses_header_row,row_id=Savings_header_row)</f>
        <v>0</v>
      </c>
      <c r="F132" s="35">
        <f t="shared" si="21"/>
        <v>0</v>
      </c>
      <c r="G132" s="35" cm="1">
        <f t="array" ref="G132">1*OR(row_id=income_total,row_id=expenses_total_row,row_id=savings_total)</f>
        <v>0</v>
      </c>
      <c r="H132" s="53">
        <f t="shared" si="22"/>
        <v>1</v>
      </c>
      <c r="I132" s="52" t="str" cm="1">
        <f t="array" ref="I132">IFERROR(INDEX('Budget Planning'!$C:$C,header_row_id)," " )</f>
        <v xml:space="preserve"> </v>
      </c>
      <c r="J132" s="54" t="str" cm="1">
        <f t="array" ref="J132">IFERROR(INDEX('Budget Planning'!$C:$C,row_id)," ")</f>
        <v xml:space="preserve"> </v>
      </c>
      <c r="K132" s="55" t="str" cm="1">
        <f t="array" ref="K132">IF(OR(is_header, is_empty), "",
    IF(is_total,
        IF(selected_period="Total Year",
            SUM(Tracking[Amount] * (Tracking[Type]=type) * (YEAR(Tracking[Effective Date])=Selected_year)),
            SUM(Tracking[Amount] * (Tracking[Type]=type) * (YEAR(Tracking[Effective Date])=Selected_year) * (MONTH(Tracking[Effective Date])=selected_period))
        ),
        IF(selected_period="Total Year",
            SUM(Tracking[Amount] * (Tracking[Type]=type) * (Tracking[Category]=item) * (YEAR(Tracking[Effective Date])=Selected_year)),
            SUM(Tracking[Amount] * (Tracking[Type]=type) * (Tracking[Category]=item) * (YEAR(Tracking[Effective Date])=Selected_year) * (MONTH(Tracking[Effective Date])=selected_period))
        )
    )
)</f>
        <v/>
      </c>
      <c r="L132" s="35" t="str" cm="1">
        <f t="array" ref="L132">IF(OR(is_header, is_empty), "",
    IFERROR(
        INDEX('Budget Planning'!$E:$DY, row_id,
            MATCH(TRUE, INDEX('Budget Planning'!$E$5:$DY$5 = Selected_year, 0), 0)
            + IF(selected_period = "Total Year", 12, selected_period - 1)
        ),
        ""
    )
)</f>
        <v/>
      </c>
      <c r="M132" s="1" t="str" cm="1">
        <f t="array" ref="M132">IF(is_cat,IF(header_row_id=income_header_row,MATCH(income_min_row,$C:$C,0),IF(header_row_id=Expenses_header_row,MATCH(expenses_min_row,$C:$C,0),IF(header_row_id=Savings_header_row,MATCH(savings_min_row,$C:$C,0),""))),"")</f>
        <v/>
      </c>
      <c r="N132" s="2" t="str" cm="1">
        <f t="array" ref="N132">IF(is_cat,IF(header_row_id=income_header_row,MATCH(income_max,$C:$C,0),IF(header_row_id=Expenses_header_row,MATCH(expenses_max_row,$C:$C,0),IF(header_row_id=Savings_header_row,MATCH(savings_max_row,$C:$C,0),""))),"")</f>
        <v/>
      </c>
      <c r="O132" s="1" t="str">
        <f t="shared" si="23"/>
        <v/>
      </c>
      <c r="P132" t="str">
        <f t="shared" ca="1" si="24"/>
        <v/>
      </c>
      <c r="Q132" t="str">
        <f t="shared" si="25"/>
        <v/>
      </c>
      <c r="R132" s="2" t="str">
        <f t="shared" ca="1" si="26"/>
        <v/>
      </c>
      <c r="S132" s="1" t="str">
        <f t="shared" si="27"/>
        <v/>
      </c>
      <c r="T132" t="str">
        <f t="shared" si="28"/>
        <v/>
      </c>
      <c r="U132" t="str">
        <f t="shared" ca="1" si="29"/>
        <v/>
      </c>
      <c r="V132" t="str">
        <f t="shared" si="30"/>
        <v/>
      </c>
      <c r="W132" s="2" t="str">
        <f t="shared" ca="1" si="31"/>
        <v/>
      </c>
      <c r="X132" s="59">
        <f t="shared" si="32"/>
        <v>-1</v>
      </c>
      <c r="Y132" s="66" t="str">
        <f t="shared" si="33"/>
        <v/>
      </c>
      <c r="Z132" s="36" t="str">
        <f t="shared" si="34"/>
        <v/>
      </c>
      <c r="AA132" s="36" t="str">
        <f t="shared" si="35"/>
        <v/>
      </c>
      <c r="AB132" s="67" t="str">
        <f t="shared" si="38"/>
        <v/>
      </c>
      <c r="AC132" s="36" t="str">
        <f t="shared" si="36"/>
        <v/>
      </c>
      <c r="AD132" s="36" t="str">
        <f t="shared" si="37"/>
        <v/>
      </c>
    </row>
    <row r="133" spans="3:30" x14ac:dyDescent="0.3">
      <c r="C133" s="52" cm="1">
        <f t="array" ref="C133">IF(C132=-1, -1, IF(C132&lt;income_max, C132+1, IF(C132=income_max, income_total, IF(C132=income_total, "/1", IF(C132="/1", Expenses_header_row, IF(C132&lt;expenses_max_row, C132+1, IF(C132=expenses_max_row, expenses_total_row, IF(C132=expenses_total_row, "/2", IF(C132="/2", Savings_header_row, IF(C132&lt;savings_max_row, C132+1, IF(C132=savings_max_row, savings_total, -1)))))))))))</f>
        <v>-1</v>
      </c>
      <c r="D133" s="53">
        <f t="shared" si="20"/>
        <v>-1</v>
      </c>
      <c r="E133" s="52" cm="1">
        <f t="array" ref="E133">1*OR(row_id=income_header_row,row_id=Expenses_header_row,row_id=Savings_header_row)</f>
        <v>0</v>
      </c>
      <c r="F133" s="35">
        <f t="shared" si="21"/>
        <v>0</v>
      </c>
      <c r="G133" s="35" cm="1">
        <f t="array" ref="G133">1*OR(row_id=income_total,row_id=expenses_total_row,row_id=savings_total)</f>
        <v>0</v>
      </c>
      <c r="H133" s="53">
        <f t="shared" si="22"/>
        <v>1</v>
      </c>
      <c r="I133" s="52" t="str" cm="1">
        <f t="array" ref="I133">IFERROR(INDEX('Budget Planning'!$C:$C,header_row_id)," " )</f>
        <v xml:space="preserve"> </v>
      </c>
      <c r="J133" s="54" t="str" cm="1">
        <f t="array" ref="J133">IFERROR(INDEX('Budget Planning'!$C:$C,row_id)," ")</f>
        <v xml:space="preserve"> </v>
      </c>
      <c r="K133" s="55" t="str" cm="1">
        <f t="array" ref="K133">IF(OR(is_header, is_empty), "",
    IF(is_total,
        IF(selected_period="Total Year",
            SUM(Tracking[Amount] * (Tracking[Type]=type) * (YEAR(Tracking[Effective Date])=Selected_year)),
            SUM(Tracking[Amount] * (Tracking[Type]=type) * (YEAR(Tracking[Effective Date])=Selected_year) * (MONTH(Tracking[Effective Date])=selected_period))
        ),
        IF(selected_period="Total Year",
            SUM(Tracking[Amount] * (Tracking[Type]=type) * (Tracking[Category]=item) * (YEAR(Tracking[Effective Date])=Selected_year)),
            SUM(Tracking[Amount] * (Tracking[Type]=type) * (Tracking[Category]=item) * (YEAR(Tracking[Effective Date])=Selected_year) * (MONTH(Tracking[Effective Date])=selected_period))
        )
    )
)</f>
        <v/>
      </c>
      <c r="L133" s="35" t="str" cm="1">
        <f t="array" ref="L133">IF(OR(is_header, is_empty), "",
    IFERROR(
        INDEX('Budget Planning'!$E:$DY, row_id,
            MATCH(TRUE, INDEX('Budget Planning'!$E$5:$DY$5 = Selected_year, 0), 0)
            + IF(selected_period = "Total Year", 12, selected_period - 1)
        ),
        ""
    )
)</f>
        <v/>
      </c>
      <c r="M133" s="1" t="str" cm="1">
        <f t="array" ref="M133">IF(is_cat,IF(header_row_id=income_header_row,MATCH(income_min_row,$C:$C,0),IF(header_row_id=Expenses_header_row,MATCH(expenses_min_row,$C:$C,0),IF(header_row_id=Savings_header_row,MATCH(savings_min_row,$C:$C,0),""))),"")</f>
        <v/>
      </c>
      <c r="N133" s="2" t="str" cm="1">
        <f t="array" ref="N133">IF(is_cat,IF(header_row_id=income_header_row,MATCH(income_max,$C:$C,0),IF(header_row_id=Expenses_header_row,MATCH(expenses_max_row,$C:$C,0),IF(header_row_id=Savings_header_row,MATCH(savings_max_row,$C:$C,0),""))),"")</f>
        <v/>
      </c>
      <c r="O133" s="1" t="str">
        <f t="shared" si="23"/>
        <v/>
      </c>
      <c r="P133" t="str">
        <f t="shared" ca="1" si="24"/>
        <v/>
      </c>
      <c r="Q133" t="str">
        <f t="shared" si="25"/>
        <v/>
      </c>
      <c r="R133" s="2" t="str">
        <f t="shared" ca="1" si="26"/>
        <v/>
      </c>
      <c r="S133" s="1" t="str">
        <f t="shared" si="27"/>
        <v/>
      </c>
      <c r="T133" t="str">
        <f t="shared" si="28"/>
        <v/>
      </c>
      <c r="U133" t="str">
        <f t="shared" ca="1" si="29"/>
        <v/>
      </c>
      <c r="V133" t="str">
        <f t="shared" si="30"/>
        <v/>
      </c>
      <c r="W133" s="2" t="str">
        <f t="shared" ca="1" si="31"/>
        <v/>
      </c>
      <c r="X133" s="59">
        <f t="shared" si="32"/>
        <v>-1</v>
      </c>
      <c r="Y133" s="66" t="str">
        <f t="shared" si="33"/>
        <v/>
      </c>
      <c r="Z133" s="36" t="str">
        <f t="shared" si="34"/>
        <v/>
      </c>
      <c r="AA133" s="36" t="str">
        <f t="shared" si="35"/>
        <v/>
      </c>
      <c r="AB133" s="67" t="str">
        <f t="shared" si="38"/>
        <v/>
      </c>
      <c r="AC133" s="36" t="str">
        <f t="shared" si="36"/>
        <v/>
      </c>
      <c r="AD133" s="36" t="str">
        <f t="shared" si="37"/>
        <v/>
      </c>
    </row>
    <row r="134" spans="3:30" x14ac:dyDescent="0.3">
      <c r="C134" s="52" cm="1">
        <f t="array" ref="C134">IF(C133=-1, -1, IF(C133&lt;income_max, C133+1, IF(C133=income_max, income_total, IF(C133=income_total, "/1", IF(C133="/1", Expenses_header_row, IF(C133&lt;expenses_max_row, C133+1, IF(C133=expenses_max_row, expenses_total_row, IF(C133=expenses_total_row, "/2", IF(C133="/2", Savings_header_row, IF(C133&lt;savings_max_row, C133+1, IF(C133=savings_max_row, savings_total, -1)))))))))))</f>
        <v>-1</v>
      </c>
      <c r="D134" s="53">
        <f t="shared" si="20"/>
        <v>-1</v>
      </c>
      <c r="E134" s="52" cm="1">
        <f t="array" ref="E134">1*OR(row_id=income_header_row,row_id=Expenses_header_row,row_id=Savings_header_row)</f>
        <v>0</v>
      </c>
      <c r="F134" s="35">
        <f t="shared" si="21"/>
        <v>0</v>
      </c>
      <c r="G134" s="35" cm="1">
        <f t="array" ref="G134">1*OR(row_id=income_total,row_id=expenses_total_row,row_id=savings_total)</f>
        <v>0</v>
      </c>
      <c r="H134" s="53">
        <f t="shared" si="22"/>
        <v>1</v>
      </c>
      <c r="I134" s="52" t="str" cm="1">
        <f t="array" ref="I134">IFERROR(INDEX('Budget Planning'!$C:$C,header_row_id)," " )</f>
        <v xml:space="preserve"> </v>
      </c>
      <c r="J134" s="54" t="str" cm="1">
        <f t="array" ref="J134">IFERROR(INDEX('Budget Planning'!$C:$C,row_id)," ")</f>
        <v xml:space="preserve"> </v>
      </c>
      <c r="K134" s="55" t="str" cm="1">
        <f t="array" ref="K134">IF(OR(is_header, is_empty), "",
    IF(is_total,
        IF(selected_period="Total Year",
            SUM(Tracking[Amount] * (Tracking[Type]=type) * (YEAR(Tracking[Effective Date])=Selected_year)),
            SUM(Tracking[Amount] * (Tracking[Type]=type) * (YEAR(Tracking[Effective Date])=Selected_year) * (MONTH(Tracking[Effective Date])=selected_period))
        ),
        IF(selected_period="Total Year",
            SUM(Tracking[Amount] * (Tracking[Type]=type) * (Tracking[Category]=item) * (YEAR(Tracking[Effective Date])=Selected_year)),
            SUM(Tracking[Amount] * (Tracking[Type]=type) * (Tracking[Category]=item) * (YEAR(Tracking[Effective Date])=Selected_year) * (MONTH(Tracking[Effective Date])=selected_period))
        )
    )
)</f>
        <v/>
      </c>
      <c r="L134" s="35" t="str" cm="1">
        <f t="array" ref="L134">IF(OR(is_header, is_empty), "",
    IFERROR(
        INDEX('Budget Planning'!$E:$DY, row_id,
            MATCH(TRUE, INDEX('Budget Planning'!$E$5:$DY$5 = Selected_year, 0), 0)
            + IF(selected_period = "Total Year", 12, selected_period - 1)
        ),
        ""
    )
)</f>
        <v/>
      </c>
      <c r="M134" s="1" t="str" cm="1">
        <f t="array" ref="M134">IF(is_cat,IF(header_row_id=income_header_row,MATCH(income_min_row,$C:$C,0),IF(header_row_id=Expenses_header_row,MATCH(expenses_min_row,$C:$C,0),IF(header_row_id=Savings_header_row,MATCH(savings_min_row,$C:$C,0),""))),"")</f>
        <v/>
      </c>
      <c r="N134" s="2" t="str" cm="1">
        <f t="array" ref="N134">IF(is_cat,IF(header_row_id=income_header_row,MATCH(income_max,$C:$C,0),IF(header_row_id=Expenses_header_row,MATCH(expenses_max_row,$C:$C,0),IF(header_row_id=Savings_header_row,MATCH(savings_max_row,$C:$C,0),""))),"")</f>
        <v/>
      </c>
      <c r="O134" s="1" t="str">
        <f t="shared" si="23"/>
        <v/>
      </c>
      <c r="P134" t="str">
        <f t="shared" ca="1" si="24"/>
        <v/>
      </c>
      <c r="Q134" t="str">
        <f t="shared" si="25"/>
        <v/>
      </c>
      <c r="R134" s="2" t="str">
        <f t="shared" ca="1" si="26"/>
        <v/>
      </c>
      <c r="S134" s="1" t="str">
        <f t="shared" si="27"/>
        <v/>
      </c>
      <c r="T134" t="str">
        <f t="shared" si="28"/>
        <v/>
      </c>
      <c r="U134" t="str">
        <f t="shared" ca="1" si="29"/>
        <v/>
      </c>
      <c r="V134" t="str">
        <f t="shared" si="30"/>
        <v/>
      </c>
      <c r="W134" s="2" t="str">
        <f t="shared" ca="1" si="31"/>
        <v/>
      </c>
      <c r="X134" s="59">
        <f t="shared" si="32"/>
        <v>-1</v>
      </c>
      <c r="Y134" s="66" t="str">
        <f t="shared" si="33"/>
        <v/>
      </c>
      <c r="Z134" s="36" t="str">
        <f t="shared" si="34"/>
        <v/>
      </c>
      <c r="AA134" s="36" t="str">
        <f t="shared" si="35"/>
        <v/>
      </c>
      <c r="AB134" s="67" t="str">
        <f t="shared" si="38"/>
        <v/>
      </c>
      <c r="AC134" s="36" t="str">
        <f t="shared" si="36"/>
        <v/>
      </c>
      <c r="AD134" s="36" t="str">
        <f t="shared" si="37"/>
        <v/>
      </c>
    </row>
    <row r="135" spans="3:30" x14ac:dyDescent="0.3">
      <c r="C135" s="52" cm="1">
        <f t="array" ref="C135">IF(C134=-1, -1, IF(C134&lt;income_max, C134+1, IF(C134=income_max, income_total, IF(C134=income_total, "/1", IF(C134="/1", Expenses_header_row, IF(C134&lt;expenses_max_row, C134+1, IF(C134=expenses_max_row, expenses_total_row, IF(C134=expenses_total_row, "/2", IF(C134="/2", Savings_header_row, IF(C134&lt;savings_max_row, C134+1, IF(C134=savings_max_row, savings_total, -1)))))))))))</f>
        <v>-1</v>
      </c>
      <c r="D135" s="53">
        <f t="shared" si="20"/>
        <v>-1</v>
      </c>
      <c r="E135" s="52" cm="1">
        <f t="array" ref="E135">1*OR(row_id=income_header_row,row_id=Expenses_header_row,row_id=Savings_header_row)</f>
        <v>0</v>
      </c>
      <c r="F135" s="35">
        <f t="shared" si="21"/>
        <v>0</v>
      </c>
      <c r="G135" s="35" cm="1">
        <f t="array" ref="G135">1*OR(row_id=income_total,row_id=expenses_total_row,row_id=savings_total)</f>
        <v>0</v>
      </c>
      <c r="H135" s="53">
        <f t="shared" si="22"/>
        <v>1</v>
      </c>
      <c r="I135" s="52" t="str" cm="1">
        <f t="array" ref="I135">IFERROR(INDEX('Budget Planning'!$C:$C,header_row_id)," " )</f>
        <v xml:space="preserve"> </v>
      </c>
      <c r="J135" s="54" t="str" cm="1">
        <f t="array" ref="J135">IFERROR(INDEX('Budget Planning'!$C:$C,row_id)," ")</f>
        <v xml:space="preserve"> </v>
      </c>
      <c r="K135" s="55" t="str" cm="1">
        <f t="array" ref="K135">IF(OR(is_header, is_empty), "",
    IF(is_total,
        IF(selected_period="Total Year",
            SUM(Tracking[Amount] * (Tracking[Type]=type) * (YEAR(Tracking[Effective Date])=Selected_year)),
            SUM(Tracking[Amount] * (Tracking[Type]=type) * (YEAR(Tracking[Effective Date])=Selected_year) * (MONTH(Tracking[Effective Date])=selected_period))
        ),
        IF(selected_period="Total Year",
            SUM(Tracking[Amount] * (Tracking[Type]=type) * (Tracking[Category]=item) * (YEAR(Tracking[Effective Date])=Selected_year)),
            SUM(Tracking[Amount] * (Tracking[Type]=type) * (Tracking[Category]=item) * (YEAR(Tracking[Effective Date])=Selected_year) * (MONTH(Tracking[Effective Date])=selected_period))
        )
    )
)</f>
        <v/>
      </c>
      <c r="L135" s="35" t="str" cm="1">
        <f t="array" ref="L135">IF(OR(is_header, is_empty), "",
    IFERROR(
        INDEX('Budget Planning'!$E:$DY, row_id,
            MATCH(TRUE, INDEX('Budget Planning'!$E$5:$DY$5 = Selected_year, 0), 0)
            + IF(selected_period = "Total Year", 12, selected_period - 1)
        ),
        ""
    )
)</f>
        <v/>
      </c>
      <c r="M135" s="1" t="str" cm="1">
        <f t="array" ref="M135">IF(is_cat,IF(header_row_id=income_header_row,MATCH(income_min_row,$C:$C,0),IF(header_row_id=Expenses_header_row,MATCH(expenses_min_row,$C:$C,0),IF(header_row_id=Savings_header_row,MATCH(savings_min_row,$C:$C,0),""))),"")</f>
        <v/>
      </c>
      <c r="N135" s="2" t="str" cm="1">
        <f t="array" ref="N135">IF(is_cat,IF(header_row_id=income_header_row,MATCH(income_max,$C:$C,0),IF(header_row_id=Expenses_header_row,MATCH(expenses_max_row,$C:$C,0),IF(header_row_id=Savings_header_row,MATCH(savings_max_row,$C:$C,0),""))),"")</f>
        <v/>
      </c>
      <c r="O135" s="1" t="str">
        <f t="shared" si="23"/>
        <v/>
      </c>
      <c r="P135" t="str">
        <f t="shared" ca="1" si="24"/>
        <v/>
      </c>
      <c r="Q135" t="str">
        <f t="shared" si="25"/>
        <v/>
      </c>
      <c r="R135" s="2" t="str">
        <f t="shared" ca="1" si="26"/>
        <v/>
      </c>
      <c r="S135" s="1" t="str">
        <f t="shared" si="27"/>
        <v/>
      </c>
      <c r="T135" t="str">
        <f t="shared" si="28"/>
        <v/>
      </c>
      <c r="U135" t="str">
        <f t="shared" ca="1" si="29"/>
        <v/>
      </c>
      <c r="V135" t="str">
        <f t="shared" si="30"/>
        <v/>
      </c>
      <c r="W135" s="2" t="str">
        <f t="shared" ca="1" si="31"/>
        <v/>
      </c>
      <c r="X135" s="59">
        <f t="shared" si="32"/>
        <v>-1</v>
      </c>
      <c r="Y135" s="66" t="str">
        <f t="shared" si="33"/>
        <v/>
      </c>
      <c r="Z135" s="36" t="str">
        <f t="shared" si="34"/>
        <v/>
      </c>
      <c r="AA135" s="36" t="str">
        <f t="shared" si="35"/>
        <v/>
      </c>
      <c r="AB135" s="67" t="str">
        <f t="shared" si="38"/>
        <v/>
      </c>
      <c r="AC135" s="36" t="str">
        <f t="shared" si="36"/>
        <v/>
      </c>
      <c r="AD135" s="36" t="str">
        <f t="shared" si="37"/>
        <v/>
      </c>
    </row>
    <row r="136" spans="3:30" x14ac:dyDescent="0.3">
      <c r="C136" s="52" cm="1">
        <f t="array" ref="C136">IF(C135=-1, -1, IF(C135&lt;income_max, C135+1, IF(C135=income_max, income_total, IF(C135=income_total, "/1", IF(C135="/1", Expenses_header_row, IF(C135&lt;expenses_max_row, C135+1, IF(C135=expenses_max_row, expenses_total_row, IF(C135=expenses_total_row, "/2", IF(C135="/2", Savings_header_row, IF(C135&lt;savings_max_row, C135+1, IF(C135=savings_max_row, savings_total, -1)))))))))))</f>
        <v>-1</v>
      </c>
      <c r="D136" s="53">
        <f t="shared" si="20"/>
        <v>-1</v>
      </c>
      <c r="E136" s="52" cm="1">
        <f t="array" ref="E136">1*OR(row_id=income_header_row,row_id=Expenses_header_row,row_id=Savings_header_row)</f>
        <v>0</v>
      </c>
      <c r="F136" s="35">
        <f t="shared" si="21"/>
        <v>0</v>
      </c>
      <c r="G136" s="35" cm="1">
        <f t="array" ref="G136">1*OR(row_id=income_total,row_id=expenses_total_row,row_id=savings_total)</f>
        <v>0</v>
      </c>
      <c r="H136" s="53">
        <f t="shared" si="22"/>
        <v>1</v>
      </c>
      <c r="I136" s="52" t="str" cm="1">
        <f t="array" ref="I136">IFERROR(INDEX('Budget Planning'!$C:$C,header_row_id)," " )</f>
        <v xml:space="preserve"> </v>
      </c>
      <c r="J136" s="54" t="str" cm="1">
        <f t="array" ref="J136">IFERROR(INDEX('Budget Planning'!$C:$C,row_id)," ")</f>
        <v xml:space="preserve"> </v>
      </c>
      <c r="K136" s="55" t="str" cm="1">
        <f t="array" ref="K136">IF(OR(is_header, is_empty), "",
    IF(is_total,
        IF(selected_period="Total Year",
            SUM(Tracking[Amount] * (Tracking[Type]=type) * (YEAR(Tracking[Effective Date])=Selected_year)),
            SUM(Tracking[Amount] * (Tracking[Type]=type) * (YEAR(Tracking[Effective Date])=Selected_year) * (MONTH(Tracking[Effective Date])=selected_period))
        ),
        IF(selected_period="Total Year",
            SUM(Tracking[Amount] * (Tracking[Type]=type) * (Tracking[Category]=item) * (YEAR(Tracking[Effective Date])=Selected_year)),
            SUM(Tracking[Amount] * (Tracking[Type]=type) * (Tracking[Category]=item) * (YEAR(Tracking[Effective Date])=Selected_year) * (MONTH(Tracking[Effective Date])=selected_period))
        )
    )
)</f>
        <v/>
      </c>
      <c r="L136" s="35" t="str" cm="1">
        <f t="array" ref="L136">IF(OR(is_header, is_empty), "",
    IFERROR(
        INDEX('Budget Planning'!$E:$DY, row_id,
            MATCH(TRUE, INDEX('Budget Planning'!$E$5:$DY$5 = Selected_year, 0), 0)
            + IF(selected_period = "Total Year", 12, selected_period - 1)
        ),
        ""
    )
)</f>
        <v/>
      </c>
      <c r="M136" s="1" t="str" cm="1">
        <f t="array" ref="M136">IF(is_cat,IF(header_row_id=income_header_row,MATCH(income_min_row,$C:$C,0),IF(header_row_id=Expenses_header_row,MATCH(expenses_min_row,$C:$C,0),IF(header_row_id=Savings_header_row,MATCH(savings_min_row,$C:$C,0),""))),"")</f>
        <v/>
      </c>
      <c r="N136" s="2" t="str" cm="1">
        <f t="array" ref="N136">IF(is_cat,IF(header_row_id=income_header_row,MATCH(income_max,$C:$C,0),IF(header_row_id=Expenses_header_row,MATCH(expenses_max_row,$C:$C,0),IF(header_row_id=Savings_header_row,MATCH(savings_max_row,$C:$C,0),""))),"")</f>
        <v/>
      </c>
      <c r="O136" s="1" t="str">
        <f t="shared" si="23"/>
        <v/>
      </c>
      <c r="P136" t="str">
        <f t="shared" ca="1" si="24"/>
        <v/>
      </c>
      <c r="Q136" t="str">
        <f t="shared" si="25"/>
        <v/>
      </c>
      <c r="R136" s="2" t="str">
        <f t="shared" ca="1" si="26"/>
        <v/>
      </c>
      <c r="S136" s="1" t="str">
        <f t="shared" si="27"/>
        <v/>
      </c>
      <c r="T136" t="str">
        <f t="shared" si="28"/>
        <v/>
      </c>
      <c r="U136" t="str">
        <f t="shared" ca="1" si="29"/>
        <v/>
      </c>
      <c r="V136" t="str">
        <f t="shared" si="30"/>
        <v/>
      </c>
      <c r="W136" s="2" t="str">
        <f t="shared" ca="1" si="31"/>
        <v/>
      </c>
      <c r="X136" s="59">
        <f t="shared" si="32"/>
        <v>-1</v>
      </c>
      <c r="Y136" s="66" t="str">
        <f t="shared" si="33"/>
        <v/>
      </c>
      <c r="Z136" s="36" t="str">
        <f t="shared" si="34"/>
        <v/>
      </c>
      <c r="AA136" s="36" t="str">
        <f t="shared" si="35"/>
        <v/>
      </c>
      <c r="AB136" s="67" t="str">
        <f t="shared" si="38"/>
        <v/>
      </c>
      <c r="AC136" s="36" t="str">
        <f t="shared" si="36"/>
        <v/>
      </c>
      <c r="AD136" s="36" t="str">
        <f t="shared" si="37"/>
        <v/>
      </c>
    </row>
    <row r="137" spans="3:30" x14ac:dyDescent="0.3">
      <c r="C137" s="52" cm="1">
        <f t="array" ref="C137">IF(C136=-1, -1, IF(C136&lt;income_max, C136+1, IF(C136=income_max, income_total, IF(C136=income_total, "/1", IF(C136="/1", Expenses_header_row, IF(C136&lt;expenses_max_row, C136+1, IF(C136=expenses_max_row, expenses_total_row, IF(C136=expenses_total_row, "/2", IF(C136="/2", Savings_header_row, IF(C136&lt;savings_max_row, C136+1, IF(C136=savings_max_row, savings_total, -1)))))))))))</f>
        <v>-1</v>
      </c>
      <c r="D137" s="53">
        <f t="shared" si="20"/>
        <v>-1</v>
      </c>
      <c r="E137" s="52" cm="1">
        <f t="array" ref="E137">1*OR(row_id=income_header_row,row_id=Expenses_header_row,row_id=Savings_header_row)</f>
        <v>0</v>
      </c>
      <c r="F137" s="35">
        <f t="shared" si="21"/>
        <v>0</v>
      </c>
      <c r="G137" s="35" cm="1">
        <f t="array" ref="G137">1*OR(row_id=income_total,row_id=expenses_total_row,row_id=savings_total)</f>
        <v>0</v>
      </c>
      <c r="H137" s="53">
        <f t="shared" si="22"/>
        <v>1</v>
      </c>
      <c r="I137" s="52" t="str" cm="1">
        <f t="array" ref="I137">IFERROR(INDEX('Budget Planning'!$C:$C,header_row_id)," " )</f>
        <v xml:space="preserve"> </v>
      </c>
      <c r="J137" s="54" t="str" cm="1">
        <f t="array" ref="J137">IFERROR(INDEX('Budget Planning'!$C:$C,row_id)," ")</f>
        <v xml:space="preserve"> </v>
      </c>
      <c r="K137" s="55" t="str" cm="1">
        <f t="array" ref="K137">IF(OR(is_header, is_empty), "",
    IF(is_total,
        IF(selected_period="Total Year",
            SUM(Tracking[Amount] * (Tracking[Type]=type) * (YEAR(Tracking[Effective Date])=Selected_year)),
            SUM(Tracking[Amount] * (Tracking[Type]=type) * (YEAR(Tracking[Effective Date])=Selected_year) * (MONTH(Tracking[Effective Date])=selected_period))
        ),
        IF(selected_period="Total Year",
            SUM(Tracking[Amount] * (Tracking[Type]=type) * (Tracking[Category]=item) * (YEAR(Tracking[Effective Date])=Selected_year)),
            SUM(Tracking[Amount] * (Tracking[Type]=type) * (Tracking[Category]=item) * (YEAR(Tracking[Effective Date])=Selected_year) * (MONTH(Tracking[Effective Date])=selected_period))
        )
    )
)</f>
        <v/>
      </c>
      <c r="L137" s="35" t="str" cm="1">
        <f t="array" ref="L137">IF(OR(is_header, is_empty), "",
    IFERROR(
        INDEX('Budget Planning'!$E:$DY, row_id,
            MATCH(TRUE, INDEX('Budget Planning'!$E$5:$DY$5 = Selected_year, 0), 0)
            + IF(selected_period = "Total Year", 12, selected_period - 1)
        ),
        ""
    )
)</f>
        <v/>
      </c>
      <c r="M137" s="1" t="str" cm="1">
        <f t="array" ref="M137">IF(is_cat,IF(header_row_id=income_header_row,MATCH(income_min_row,$C:$C,0),IF(header_row_id=Expenses_header_row,MATCH(expenses_min_row,$C:$C,0),IF(header_row_id=Savings_header_row,MATCH(savings_min_row,$C:$C,0),""))),"")</f>
        <v/>
      </c>
      <c r="N137" s="2" t="str" cm="1">
        <f t="array" ref="N137">IF(is_cat,IF(header_row_id=income_header_row,MATCH(income_max,$C:$C,0),IF(header_row_id=Expenses_header_row,MATCH(expenses_max_row,$C:$C,0),IF(header_row_id=Savings_header_row,MATCH(savings_max_row,$C:$C,0),""))),"")</f>
        <v/>
      </c>
      <c r="O137" s="1" t="str">
        <f t="shared" si="23"/>
        <v/>
      </c>
      <c r="P137" t="str">
        <f t="shared" ca="1" si="24"/>
        <v/>
      </c>
      <c r="Q137" t="str">
        <f t="shared" si="25"/>
        <v/>
      </c>
      <c r="R137" s="2" t="str">
        <f t="shared" ca="1" si="26"/>
        <v/>
      </c>
      <c r="S137" s="1" t="str">
        <f t="shared" si="27"/>
        <v/>
      </c>
      <c r="T137" t="str">
        <f t="shared" si="28"/>
        <v/>
      </c>
      <c r="U137" t="str">
        <f t="shared" ca="1" si="29"/>
        <v/>
      </c>
      <c r="V137" t="str">
        <f t="shared" si="30"/>
        <v/>
      </c>
      <c r="W137" s="2" t="str">
        <f t="shared" ca="1" si="31"/>
        <v/>
      </c>
      <c r="X137" s="59">
        <f t="shared" si="32"/>
        <v>-1</v>
      </c>
      <c r="Y137" s="66" t="str">
        <f t="shared" si="33"/>
        <v/>
      </c>
      <c r="Z137" s="36" t="str">
        <f t="shared" si="34"/>
        <v/>
      </c>
      <c r="AA137" s="36" t="str">
        <f t="shared" si="35"/>
        <v/>
      </c>
      <c r="AB137" s="67" t="str">
        <f t="shared" si="38"/>
        <v/>
      </c>
      <c r="AC137" s="36" t="str">
        <f t="shared" si="36"/>
        <v/>
      </c>
      <c r="AD137" s="36" t="str">
        <f t="shared" si="37"/>
        <v/>
      </c>
    </row>
    <row r="138" spans="3:30" x14ac:dyDescent="0.3">
      <c r="C138" s="52" cm="1">
        <f t="array" ref="C138">IF(C137=-1, -1, IF(C137&lt;income_max, C137+1, IF(C137=income_max, income_total, IF(C137=income_total, "/1", IF(C137="/1", Expenses_header_row, IF(C137&lt;expenses_max_row, C137+1, IF(C137=expenses_max_row, expenses_total_row, IF(C137=expenses_total_row, "/2", IF(C137="/2", Savings_header_row, IF(C137&lt;savings_max_row, C137+1, IF(C137=savings_max_row, savings_total, -1)))))))))))</f>
        <v>-1</v>
      </c>
      <c r="D138" s="53">
        <f t="shared" si="20"/>
        <v>-1</v>
      </c>
      <c r="E138" s="52" cm="1">
        <f t="array" ref="E138">1*OR(row_id=income_header_row,row_id=Expenses_header_row,row_id=Savings_header_row)</f>
        <v>0</v>
      </c>
      <c r="F138" s="35">
        <f t="shared" si="21"/>
        <v>0</v>
      </c>
      <c r="G138" s="35" cm="1">
        <f t="array" ref="G138">1*OR(row_id=income_total,row_id=expenses_total_row,row_id=savings_total)</f>
        <v>0</v>
      </c>
      <c r="H138" s="53">
        <f t="shared" si="22"/>
        <v>1</v>
      </c>
      <c r="I138" s="52" t="str" cm="1">
        <f t="array" ref="I138">IFERROR(INDEX('Budget Planning'!$C:$C,header_row_id)," " )</f>
        <v xml:space="preserve"> </v>
      </c>
      <c r="J138" s="54" t="str" cm="1">
        <f t="array" ref="J138">IFERROR(INDEX('Budget Planning'!$C:$C,row_id)," ")</f>
        <v xml:space="preserve"> </v>
      </c>
      <c r="K138" s="55" t="str" cm="1">
        <f t="array" ref="K138">IF(OR(is_header, is_empty), "",
    IF(is_total,
        IF(selected_period="Total Year",
            SUM(Tracking[Amount] * (Tracking[Type]=type) * (YEAR(Tracking[Effective Date])=Selected_year)),
            SUM(Tracking[Amount] * (Tracking[Type]=type) * (YEAR(Tracking[Effective Date])=Selected_year) * (MONTH(Tracking[Effective Date])=selected_period))
        ),
        IF(selected_period="Total Year",
            SUM(Tracking[Amount] * (Tracking[Type]=type) * (Tracking[Category]=item) * (YEAR(Tracking[Effective Date])=Selected_year)),
            SUM(Tracking[Amount] * (Tracking[Type]=type) * (Tracking[Category]=item) * (YEAR(Tracking[Effective Date])=Selected_year) * (MONTH(Tracking[Effective Date])=selected_period))
        )
    )
)</f>
        <v/>
      </c>
      <c r="L138" s="35" t="str" cm="1">
        <f t="array" ref="L138">IF(OR(is_header, is_empty), "",
    IFERROR(
        INDEX('Budget Planning'!$E:$DY, row_id,
            MATCH(TRUE, INDEX('Budget Planning'!$E$5:$DY$5 = Selected_year, 0), 0)
            + IF(selected_period = "Total Year", 12, selected_period - 1)
        ),
        ""
    )
)</f>
        <v/>
      </c>
      <c r="M138" s="1" t="str" cm="1">
        <f t="array" ref="M138">IF(is_cat,IF(header_row_id=income_header_row,MATCH(income_min_row,$C:$C,0),IF(header_row_id=Expenses_header_row,MATCH(expenses_min_row,$C:$C,0),IF(header_row_id=Savings_header_row,MATCH(savings_min_row,$C:$C,0),""))),"")</f>
        <v/>
      </c>
      <c r="N138" s="2" t="str" cm="1">
        <f t="array" ref="N138">IF(is_cat,IF(header_row_id=income_header_row,MATCH(income_max,$C:$C,0),IF(header_row_id=Expenses_header_row,MATCH(expenses_max_row,$C:$C,0),IF(header_row_id=Savings_header_row,MATCH(savings_max_row,$C:$C,0),""))),"")</f>
        <v/>
      </c>
      <c r="O138" s="1" t="str">
        <f t="shared" si="23"/>
        <v/>
      </c>
      <c r="P138" t="str">
        <f t="shared" ca="1" si="24"/>
        <v/>
      </c>
      <c r="Q138" t="str">
        <f t="shared" si="25"/>
        <v/>
      </c>
      <c r="R138" s="2" t="str">
        <f t="shared" ca="1" si="26"/>
        <v/>
      </c>
      <c r="S138" s="1" t="str">
        <f t="shared" si="27"/>
        <v/>
      </c>
      <c r="T138" t="str">
        <f t="shared" si="28"/>
        <v/>
      </c>
      <c r="U138" t="str">
        <f t="shared" ca="1" si="29"/>
        <v/>
      </c>
      <c r="V138" t="str">
        <f t="shared" si="30"/>
        <v/>
      </c>
      <c r="W138" s="2" t="str">
        <f t="shared" ca="1" si="31"/>
        <v/>
      </c>
      <c r="X138" s="59">
        <f t="shared" si="32"/>
        <v>-1</v>
      </c>
      <c r="Y138" s="66" t="str">
        <f t="shared" si="33"/>
        <v/>
      </c>
      <c r="Z138" s="36" t="str">
        <f t="shared" si="34"/>
        <v/>
      </c>
      <c r="AA138" s="36" t="str">
        <f t="shared" si="35"/>
        <v/>
      </c>
      <c r="AB138" s="67" t="str">
        <f t="shared" si="38"/>
        <v/>
      </c>
      <c r="AC138" s="36" t="str">
        <f t="shared" si="36"/>
        <v/>
      </c>
      <c r="AD138" s="36" t="str">
        <f t="shared" si="37"/>
        <v/>
      </c>
    </row>
    <row r="139" spans="3:30" x14ac:dyDescent="0.3">
      <c r="C139" s="52" cm="1">
        <f t="array" ref="C139">IF(C138=-1, -1, IF(C138&lt;income_max, C138+1, IF(C138=income_max, income_total, IF(C138=income_total, "/1", IF(C138="/1", Expenses_header_row, IF(C138&lt;expenses_max_row, C138+1, IF(C138=expenses_max_row, expenses_total_row, IF(C138=expenses_total_row, "/2", IF(C138="/2", Savings_header_row, IF(C138&lt;savings_max_row, C138+1, IF(C138=savings_max_row, savings_total, -1)))))))))))</f>
        <v>-1</v>
      </c>
      <c r="D139" s="53">
        <f t="shared" si="20"/>
        <v>-1</v>
      </c>
      <c r="E139" s="52" cm="1">
        <f t="array" ref="E139">1*OR(row_id=income_header_row,row_id=Expenses_header_row,row_id=Savings_header_row)</f>
        <v>0</v>
      </c>
      <c r="F139" s="35">
        <f t="shared" si="21"/>
        <v>0</v>
      </c>
      <c r="G139" s="35" cm="1">
        <f t="array" ref="G139">1*OR(row_id=income_total,row_id=expenses_total_row,row_id=savings_total)</f>
        <v>0</v>
      </c>
      <c r="H139" s="53">
        <f t="shared" si="22"/>
        <v>1</v>
      </c>
      <c r="I139" s="52" t="str" cm="1">
        <f t="array" ref="I139">IFERROR(INDEX('Budget Planning'!$C:$C,header_row_id)," " )</f>
        <v xml:space="preserve"> </v>
      </c>
      <c r="J139" s="54" t="str" cm="1">
        <f t="array" ref="J139">IFERROR(INDEX('Budget Planning'!$C:$C,row_id)," ")</f>
        <v xml:space="preserve"> </v>
      </c>
      <c r="K139" s="55" t="str" cm="1">
        <f t="array" ref="K139">IF(OR(is_header, is_empty), "",
    IF(is_total,
        IF(selected_period="Total Year",
            SUM(Tracking[Amount] * (Tracking[Type]=type) * (YEAR(Tracking[Effective Date])=Selected_year)),
            SUM(Tracking[Amount] * (Tracking[Type]=type) * (YEAR(Tracking[Effective Date])=Selected_year) * (MONTH(Tracking[Effective Date])=selected_period))
        ),
        IF(selected_period="Total Year",
            SUM(Tracking[Amount] * (Tracking[Type]=type) * (Tracking[Category]=item) * (YEAR(Tracking[Effective Date])=Selected_year)),
            SUM(Tracking[Amount] * (Tracking[Type]=type) * (Tracking[Category]=item) * (YEAR(Tracking[Effective Date])=Selected_year) * (MONTH(Tracking[Effective Date])=selected_period))
        )
    )
)</f>
        <v/>
      </c>
      <c r="L139" s="35" t="str" cm="1">
        <f t="array" ref="L139">IF(OR(is_header, is_empty), "",
    IFERROR(
        INDEX('Budget Planning'!$E:$DY, row_id,
            MATCH(TRUE, INDEX('Budget Planning'!$E$5:$DY$5 = Selected_year, 0), 0)
            + IF(selected_period = "Total Year", 12, selected_period - 1)
        ),
        ""
    )
)</f>
        <v/>
      </c>
      <c r="M139" s="1" t="str" cm="1">
        <f t="array" ref="M139">IF(is_cat,IF(header_row_id=income_header_row,MATCH(income_min_row,$C:$C,0),IF(header_row_id=Expenses_header_row,MATCH(expenses_min_row,$C:$C,0),IF(header_row_id=Savings_header_row,MATCH(savings_min_row,$C:$C,0),""))),"")</f>
        <v/>
      </c>
      <c r="N139" s="2" t="str" cm="1">
        <f t="array" ref="N139">IF(is_cat,IF(header_row_id=income_header_row,MATCH(income_max,$C:$C,0),IF(header_row_id=Expenses_header_row,MATCH(expenses_max_row,$C:$C,0),IF(header_row_id=Savings_header_row,MATCH(savings_max_row,$C:$C,0),""))),"")</f>
        <v/>
      </c>
      <c r="O139" s="1" t="str">
        <f t="shared" si="23"/>
        <v/>
      </c>
      <c r="P139" t="str">
        <f t="shared" ca="1" si="24"/>
        <v/>
      </c>
      <c r="Q139" t="str">
        <f t="shared" si="25"/>
        <v/>
      </c>
      <c r="R139" s="2" t="str">
        <f t="shared" ca="1" si="26"/>
        <v/>
      </c>
      <c r="S139" s="1" t="str">
        <f t="shared" si="27"/>
        <v/>
      </c>
      <c r="T139" t="str">
        <f t="shared" si="28"/>
        <v/>
      </c>
      <c r="U139" t="str">
        <f t="shared" ca="1" si="29"/>
        <v/>
      </c>
      <c r="V139" t="str">
        <f t="shared" si="30"/>
        <v/>
      </c>
      <c r="W139" s="2" t="str">
        <f t="shared" ca="1" si="31"/>
        <v/>
      </c>
      <c r="X139" s="59">
        <f t="shared" si="32"/>
        <v>-1</v>
      </c>
      <c r="Y139" s="66" t="str">
        <f t="shared" si="33"/>
        <v/>
      </c>
      <c r="Z139" s="36" t="str">
        <f t="shared" si="34"/>
        <v/>
      </c>
      <c r="AA139" s="36" t="str">
        <f t="shared" si="35"/>
        <v/>
      </c>
      <c r="AB139" s="67" t="str">
        <f t="shared" si="38"/>
        <v/>
      </c>
      <c r="AC139" s="36" t="str">
        <f t="shared" si="36"/>
        <v/>
      </c>
      <c r="AD139" s="36" t="str">
        <f t="shared" si="37"/>
        <v/>
      </c>
    </row>
    <row r="140" spans="3:30" x14ac:dyDescent="0.3">
      <c r="C140" s="52" cm="1">
        <f t="array" ref="C140">IF(C139=-1, -1, IF(C139&lt;income_max, C139+1, IF(C139=income_max, income_total, IF(C139=income_total, "/1", IF(C139="/1", Expenses_header_row, IF(C139&lt;expenses_max_row, C139+1, IF(C139=expenses_max_row, expenses_total_row, IF(C139=expenses_total_row, "/2", IF(C139="/2", Savings_header_row, IF(C139&lt;savings_max_row, C139+1, IF(C139=savings_max_row, savings_total, -1)))))))))))</f>
        <v>-1</v>
      </c>
      <c r="D140" s="53">
        <f t="shared" si="20"/>
        <v>-1</v>
      </c>
      <c r="E140" s="52" cm="1">
        <f t="array" ref="E140">1*OR(row_id=income_header_row,row_id=Expenses_header_row,row_id=Savings_header_row)</f>
        <v>0</v>
      </c>
      <c r="F140" s="35">
        <f t="shared" si="21"/>
        <v>0</v>
      </c>
      <c r="G140" s="35" cm="1">
        <f t="array" ref="G140">1*OR(row_id=income_total,row_id=expenses_total_row,row_id=savings_total)</f>
        <v>0</v>
      </c>
      <c r="H140" s="53">
        <f t="shared" si="22"/>
        <v>1</v>
      </c>
      <c r="I140" s="52" t="str" cm="1">
        <f t="array" ref="I140">IFERROR(INDEX('Budget Planning'!$C:$C,header_row_id)," " )</f>
        <v xml:space="preserve"> </v>
      </c>
      <c r="J140" s="54" t="str" cm="1">
        <f t="array" ref="J140">IFERROR(INDEX('Budget Planning'!$C:$C,row_id)," ")</f>
        <v xml:space="preserve"> </v>
      </c>
      <c r="K140" s="55" t="str" cm="1">
        <f t="array" ref="K140">IF(OR(is_header, is_empty), "",
    IF(is_total,
        IF(selected_period="Total Year",
            SUM(Tracking[Amount] * (Tracking[Type]=type) * (YEAR(Tracking[Effective Date])=Selected_year)),
            SUM(Tracking[Amount] * (Tracking[Type]=type) * (YEAR(Tracking[Effective Date])=Selected_year) * (MONTH(Tracking[Effective Date])=selected_period))
        ),
        IF(selected_period="Total Year",
            SUM(Tracking[Amount] * (Tracking[Type]=type) * (Tracking[Category]=item) * (YEAR(Tracking[Effective Date])=Selected_year)),
            SUM(Tracking[Amount] * (Tracking[Type]=type) * (Tracking[Category]=item) * (YEAR(Tracking[Effective Date])=Selected_year) * (MONTH(Tracking[Effective Date])=selected_period))
        )
    )
)</f>
        <v/>
      </c>
      <c r="L140" s="35" t="str" cm="1">
        <f t="array" ref="L140">IF(OR(is_header, is_empty), "",
    IFERROR(
        INDEX('Budget Planning'!$E:$DY, row_id,
            MATCH(TRUE, INDEX('Budget Planning'!$E$5:$DY$5 = Selected_year, 0), 0)
            + IF(selected_period = "Total Year", 12, selected_period - 1)
        ),
        ""
    )
)</f>
        <v/>
      </c>
      <c r="M140" s="1" t="str" cm="1">
        <f t="array" ref="M140">IF(is_cat,IF(header_row_id=income_header_row,MATCH(income_min_row,$C:$C,0),IF(header_row_id=Expenses_header_row,MATCH(expenses_min_row,$C:$C,0),IF(header_row_id=Savings_header_row,MATCH(savings_min_row,$C:$C,0),""))),"")</f>
        <v/>
      </c>
      <c r="N140" s="2" t="str" cm="1">
        <f t="array" ref="N140">IF(is_cat,IF(header_row_id=income_header_row,MATCH(income_max,$C:$C,0),IF(header_row_id=Expenses_header_row,MATCH(expenses_max_row,$C:$C,0),IF(header_row_id=Savings_header_row,MATCH(savings_max_row,$C:$C,0),""))),"")</f>
        <v/>
      </c>
      <c r="O140" s="1" t="str">
        <f t="shared" si="23"/>
        <v/>
      </c>
      <c r="P140" t="str">
        <f t="shared" ca="1" si="24"/>
        <v/>
      </c>
      <c r="Q140" t="str">
        <f t="shared" si="25"/>
        <v/>
      </c>
      <c r="R140" s="2" t="str">
        <f t="shared" ca="1" si="26"/>
        <v/>
      </c>
      <c r="S140" s="1" t="str">
        <f t="shared" si="27"/>
        <v/>
      </c>
      <c r="T140" t="str">
        <f t="shared" si="28"/>
        <v/>
      </c>
      <c r="U140" t="str">
        <f t="shared" ca="1" si="29"/>
        <v/>
      </c>
      <c r="V140" t="str">
        <f t="shared" si="30"/>
        <v/>
      </c>
      <c r="W140" s="2" t="str">
        <f t="shared" ca="1" si="31"/>
        <v/>
      </c>
      <c r="X140" s="59">
        <f t="shared" si="32"/>
        <v>-1</v>
      </c>
      <c r="Y140" s="66" t="str">
        <f t="shared" si="33"/>
        <v/>
      </c>
      <c r="Z140" s="36" t="str">
        <f t="shared" si="34"/>
        <v/>
      </c>
      <c r="AA140" s="36" t="str">
        <f t="shared" si="35"/>
        <v/>
      </c>
      <c r="AB140" s="67" t="str">
        <f t="shared" si="38"/>
        <v/>
      </c>
      <c r="AC140" s="36" t="str">
        <f t="shared" si="36"/>
        <v/>
      </c>
      <c r="AD140" s="36" t="str">
        <f t="shared" si="37"/>
        <v/>
      </c>
    </row>
    <row r="141" spans="3:30" x14ac:dyDescent="0.3">
      <c r="C141" s="52" cm="1">
        <f t="array" ref="C141">IF(C140=-1, -1, IF(C140&lt;income_max, C140+1, IF(C140=income_max, income_total, IF(C140=income_total, "/1", IF(C140="/1", Expenses_header_row, IF(C140&lt;expenses_max_row, C140+1, IF(C140=expenses_max_row, expenses_total_row, IF(C140=expenses_total_row, "/2", IF(C140="/2", Savings_header_row, IF(C140&lt;savings_max_row, C140+1, IF(C140=savings_max_row, savings_total, -1)))))))))))</f>
        <v>-1</v>
      </c>
      <c r="D141" s="53">
        <f t="shared" ref="D141:D204" si="39">IF(is_header,row_id,IF(NOT(is_empty),D140,-1))</f>
        <v>-1</v>
      </c>
      <c r="E141" s="52" cm="1">
        <f t="array" ref="E141">1*OR(row_id=income_header_row,row_id=Expenses_header_row,row_id=Savings_header_row)</f>
        <v>0</v>
      </c>
      <c r="F141" s="35">
        <f t="shared" ref="F141:F204" si="40">1*NOT(OR(is_header,is_empty,is_total))</f>
        <v>0</v>
      </c>
      <c r="G141" s="35" cm="1">
        <f t="array" ref="G141">1*OR(row_id=income_total,row_id=expenses_total_row,row_id=savings_total)</f>
        <v>0</v>
      </c>
      <c r="H141" s="53">
        <f t="shared" ref="H141:H204" si="41">1*OR(row_id="/1",row_id="/2",row_id=-1)</f>
        <v>1</v>
      </c>
      <c r="I141" s="52" t="str" cm="1">
        <f t="array" ref="I141">IFERROR(INDEX('Budget Planning'!$C:$C,header_row_id)," " )</f>
        <v xml:space="preserve"> </v>
      </c>
      <c r="J141" s="54" t="str" cm="1">
        <f t="array" ref="J141">IFERROR(INDEX('Budget Planning'!$C:$C,row_id)," ")</f>
        <v xml:space="preserve"> </v>
      </c>
      <c r="K141" s="55" t="str" cm="1">
        <f t="array" ref="K141">IF(OR(is_header, is_empty), "",
    IF(is_total,
        IF(selected_period="Total Year",
            SUM(Tracking[Amount] * (Tracking[Type]=type) * (YEAR(Tracking[Effective Date])=Selected_year)),
            SUM(Tracking[Amount] * (Tracking[Type]=type) * (YEAR(Tracking[Effective Date])=Selected_year) * (MONTH(Tracking[Effective Date])=selected_period))
        ),
        IF(selected_period="Total Year",
            SUM(Tracking[Amount] * (Tracking[Type]=type) * (Tracking[Category]=item) * (YEAR(Tracking[Effective Date])=Selected_year)),
            SUM(Tracking[Amount] * (Tracking[Type]=type) * (Tracking[Category]=item) * (YEAR(Tracking[Effective Date])=Selected_year) * (MONTH(Tracking[Effective Date])=selected_period))
        )
    )
)</f>
        <v/>
      </c>
      <c r="L141" s="35" t="str" cm="1">
        <f t="array" ref="L141">IF(OR(is_header, is_empty), "",
    IFERROR(
        INDEX('Budget Planning'!$E:$DY, row_id,
            MATCH(TRUE, INDEX('Budget Planning'!$E$5:$DY$5 = Selected_year, 0), 0)
            + IF(selected_period = "Total Year", 12, selected_period - 1)
        ),
        ""
    )
)</f>
        <v/>
      </c>
      <c r="M141" s="1" t="str" cm="1">
        <f t="array" ref="M141">IF(is_cat,IF(header_row_id=income_header_row,MATCH(income_min_row,$C:$C,0),IF(header_row_id=Expenses_header_row,MATCH(expenses_min_row,$C:$C,0),IF(header_row_id=Savings_header_row,MATCH(savings_min_row,$C:$C,0),""))),"")</f>
        <v/>
      </c>
      <c r="N141" s="2" t="str" cm="1">
        <f t="array" ref="N141">IF(is_cat,IF(header_row_id=income_header_row,MATCH(income_max,$C:$C,0),IF(header_row_id=Expenses_header_row,MATCH(expenses_max_row,$C:$C,0),IF(header_row_id=Savings_header_row,MATCH(savings_max_row,$C:$C,0),""))),"")</f>
        <v/>
      </c>
      <c r="O141" s="1" t="str">
        <f t="shared" ref="O141:O204" si="42">IF(is_cat,ADDRESS(sort_min_row,COLUMN(tracked))&amp; ":" &amp; ADDRESS(sort_max_row,COLUMN(tracked)),"")</f>
        <v/>
      </c>
      <c r="P141" t="str">
        <f t="shared" ref="P141:P204" ca="1" si="43">IF(is_cat,RANK(tracked,INDIRECT(tracked_range),0),"")</f>
        <v/>
      </c>
      <c r="Q141" t="str">
        <f t="shared" ref="Q141:Q204" si="44">IF(is_cat,ADDRESS(sort_min_row,COLUMN(budget))&amp; ":" &amp; ADDRESS(sort_max_row,COLUMN(budget)),"")</f>
        <v/>
      </c>
      <c r="R141" s="2" t="str">
        <f t="shared" ref="R141:R204" ca="1" si="45">IF(is_cat,RANK(budget,INDIRECT(budget_range),0),"")</f>
        <v/>
      </c>
      <c r="S141" s="1" t="str">
        <f t="shared" ref="S141:S204" si="46">IF(is_cat,_xlfn.NUMBERVALUE(tracked_rank &amp; budget_rank),"")</f>
        <v/>
      </c>
      <c r="T141" t="str">
        <f t="shared" ref="T141:T204" si="47">IF(is_cat,ADDRESS(sort_min_row,COLUMN(comb_rank))&amp; ":" &amp; ADDRESS(sort_max_row,COLUMN(comb_rank)),"")</f>
        <v/>
      </c>
      <c r="U141" t="str">
        <f t="shared" ref="U141:U204" ca="1" si="48">IF(is_cat,RANK(comb_rank,INDIRECT(comb_rank_range),1),"")</f>
        <v/>
      </c>
      <c r="V141" t="str">
        <f t="shared" ref="V141:V204" si="49">IF(is_cat,ADDRESS(sort_min_row,COLUMN(comb_rank_norm))&amp; ":" &amp; ADDRESS(ROW(),COLUMN(comb_rank_norm)),"")</f>
        <v/>
      </c>
      <c r="W141" s="2" t="str">
        <f t="shared" ref="W141:W204" ca="1" si="50">IF(is_cat,comb_rank_norm+COUNTIF(INDIRECT(comb_rank_norm_run_range),comb_rank_norm)-1,"")</f>
        <v/>
      </c>
      <c r="X141" s="59">
        <f t="shared" ref="X141:X204" si="51">IF(is_cat,header_row_id+comb_rank_unique,row_id)</f>
        <v>-1</v>
      </c>
      <c r="Y141" s="66" t="str">
        <f t="shared" ref="Y141:Y204" si="52">IF(is_empty,"",INDEX($J:$J,MATCH(row_id,$X:$X,0)))</f>
        <v/>
      </c>
      <c r="Z141" s="36" t="str">
        <f t="shared" ref="Z141:Z204" si="53">IF(is_empty,"",IF(is_header,"TRACKED",INDEX($K:$K,MATCH(row_id,$X:$X,0))))</f>
        <v/>
      </c>
      <c r="AA141" s="36" t="str">
        <f t="shared" ref="AA141:AA204" si="54">IF(is_empty,"",IF(is_header,"BUDGET",INDEX($L:$L,MATCH(row_id,$X:$X,0))))</f>
        <v/>
      </c>
      <c r="AB141" s="67" t="str">
        <f t="shared" si="38"/>
        <v/>
      </c>
      <c r="AC141" s="36" t="str">
        <f t="shared" ref="AC141:AC204" si="55">IF(is_empty,"",IF(is_header,"Remaining",IF(OUT_BUDGET-OUT_TRACKED&gt;0,OUT_BUDGET-OUT_TRACKED,0)))</f>
        <v/>
      </c>
      <c r="AD141" s="36" t="str">
        <f t="shared" ref="AD141:AD204" si="56">IF(is_empty,"",IF(is_header,"Excess",IF(OUT_BUDGET-OUT_TRACKED&lt;0,OUT_TRACKED-OUT_BUDGET,0)))</f>
        <v/>
      </c>
    </row>
    <row r="142" spans="3:30" x14ac:dyDescent="0.3">
      <c r="C142" s="52" cm="1">
        <f t="array" ref="C142">IF(C141=-1, -1, IF(C141&lt;income_max, C141+1, IF(C141=income_max, income_total, IF(C141=income_total, "/1", IF(C141="/1", Expenses_header_row, IF(C141&lt;expenses_max_row, C141+1, IF(C141=expenses_max_row, expenses_total_row, IF(C141=expenses_total_row, "/2", IF(C141="/2", Savings_header_row, IF(C141&lt;savings_max_row, C141+1, IF(C141=savings_max_row, savings_total, -1)))))))))))</f>
        <v>-1</v>
      </c>
      <c r="D142" s="53">
        <f t="shared" si="39"/>
        <v>-1</v>
      </c>
      <c r="E142" s="52" cm="1">
        <f t="array" ref="E142">1*OR(row_id=income_header_row,row_id=Expenses_header_row,row_id=Savings_header_row)</f>
        <v>0</v>
      </c>
      <c r="F142" s="35">
        <f t="shared" si="40"/>
        <v>0</v>
      </c>
      <c r="G142" s="35" cm="1">
        <f t="array" ref="G142">1*OR(row_id=income_total,row_id=expenses_total_row,row_id=savings_total)</f>
        <v>0</v>
      </c>
      <c r="H142" s="53">
        <f t="shared" si="41"/>
        <v>1</v>
      </c>
      <c r="I142" s="52" t="str" cm="1">
        <f t="array" ref="I142">IFERROR(INDEX('Budget Planning'!$C:$C,header_row_id)," " )</f>
        <v xml:space="preserve"> </v>
      </c>
      <c r="J142" s="54" t="str" cm="1">
        <f t="array" ref="J142">IFERROR(INDEX('Budget Planning'!$C:$C,row_id)," ")</f>
        <v xml:space="preserve"> </v>
      </c>
      <c r="K142" s="55" t="str" cm="1">
        <f t="array" ref="K142">IF(OR(is_header, is_empty), "",
    IF(is_total,
        IF(selected_period="Total Year",
            SUM(Tracking[Amount] * (Tracking[Type]=type) * (YEAR(Tracking[Effective Date])=Selected_year)),
            SUM(Tracking[Amount] * (Tracking[Type]=type) * (YEAR(Tracking[Effective Date])=Selected_year) * (MONTH(Tracking[Effective Date])=selected_period))
        ),
        IF(selected_period="Total Year",
            SUM(Tracking[Amount] * (Tracking[Type]=type) * (Tracking[Category]=item) * (YEAR(Tracking[Effective Date])=Selected_year)),
            SUM(Tracking[Amount] * (Tracking[Type]=type) * (Tracking[Category]=item) * (YEAR(Tracking[Effective Date])=Selected_year) * (MONTH(Tracking[Effective Date])=selected_period))
        )
    )
)</f>
        <v/>
      </c>
      <c r="L142" s="35" t="str" cm="1">
        <f t="array" ref="L142">IF(OR(is_header, is_empty), "",
    IFERROR(
        INDEX('Budget Planning'!$E:$DY, row_id,
            MATCH(TRUE, INDEX('Budget Planning'!$E$5:$DY$5 = Selected_year, 0), 0)
            + IF(selected_period = "Total Year", 12, selected_period - 1)
        ),
        ""
    )
)</f>
        <v/>
      </c>
      <c r="M142" s="1" t="str" cm="1">
        <f t="array" ref="M142">IF(is_cat,IF(header_row_id=income_header_row,MATCH(income_min_row,$C:$C,0),IF(header_row_id=Expenses_header_row,MATCH(expenses_min_row,$C:$C,0),IF(header_row_id=Savings_header_row,MATCH(savings_min_row,$C:$C,0),""))),"")</f>
        <v/>
      </c>
      <c r="N142" s="2" t="str" cm="1">
        <f t="array" ref="N142">IF(is_cat,IF(header_row_id=income_header_row,MATCH(income_max,$C:$C,0),IF(header_row_id=Expenses_header_row,MATCH(expenses_max_row,$C:$C,0),IF(header_row_id=Savings_header_row,MATCH(savings_max_row,$C:$C,0),""))),"")</f>
        <v/>
      </c>
      <c r="O142" s="1" t="str">
        <f t="shared" si="42"/>
        <v/>
      </c>
      <c r="P142" t="str">
        <f t="shared" ca="1" si="43"/>
        <v/>
      </c>
      <c r="Q142" t="str">
        <f t="shared" si="44"/>
        <v/>
      </c>
      <c r="R142" s="2" t="str">
        <f t="shared" ca="1" si="45"/>
        <v/>
      </c>
      <c r="S142" s="1" t="str">
        <f t="shared" si="46"/>
        <v/>
      </c>
      <c r="T142" t="str">
        <f t="shared" si="47"/>
        <v/>
      </c>
      <c r="U142" t="str">
        <f t="shared" ca="1" si="48"/>
        <v/>
      </c>
      <c r="V142" t="str">
        <f t="shared" si="49"/>
        <v/>
      </c>
      <c r="W142" s="2" t="str">
        <f t="shared" ca="1" si="50"/>
        <v/>
      </c>
      <c r="X142" s="59">
        <f t="shared" si="51"/>
        <v>-1</v>
      </c>
      <c r="Y142" s="66" t="str">
        <f t="shared" si="52"/>
        <v/>
      </c>
      <c r="Z142" s="36" t="str">
        <f t="shared" si="53"/>
        <v/>
      </c>
      <c r="AA142" s="36" t="str">
        <f t="shared" si="54"/>
        <v/>
      </c>
      <c r="AB142" s="67" t="str">
        <f t="shared" ref="AB142:AB205" si="57">IF(is_empty,"",IF(is_header,"%Compl",IFERROR(OUT_TRACKED/OUT_BUDGET,"-")))</f>
        <v/>
      </c>
      <c r="AC142" s="36" t="str">
        <f t="shared" si="55"/>
        <v/>
      </c>
      <c r="AD142" s="36" t="str">
        <f t="shared" si="56"/>
        <v/>
      </c>
    </row>
    <row r="143" spans="3:30" x14ac:dyDescent="0.3">
      <c r="C143" s="52" cm="1">
        <f t="array" ref="C143">IF(C142=-1, -1, IF(C142&lt;income_max, C142+1, IF(C142=income_max, income_total, IF(C142=income_total, "/1", IF(C142="/1", Expenses_header_row, IF(C142&lt;expenses_max_row, C142+1, IF(C142=expenses_max_row, expenses_total_row, IF(C142=expenses_total_row, "/2", IF(C142="/2", Savings_header_row, IF(C142&lt;savings_max_row, C142+1, IF(C142=savings_max_row, savings_total, -1)))))))))))</f>
        <v>-1</v>
      </c>
      <c r="D143" s="53">
        <f t="shared" si="39"/>
        <v>-1</v>
      </c>
      <c r="E143" s="52" cm="1">
        <f t="array" ref="E143">1*OR(row_id=income_header_row,row_id=Expenses_header_row,row_id=Savings_header_row)</f>
        <v>0</v>
      </c>
      <c r="F143" s="35">
        <f t="shared" si="40"/>
        <v>0</v>
      </c>
      <c r="G143" s="35" cm="1">
        <f t="array" ref="G143">1*OR(row_id=income_total,row_id=expenses_total_row,row_id=savings_total)</f>
        <v>0</v>
      </c>
      <c r="H143" s="53">
        <f t="shared" si="41"/>
        <v>1</v>
      </c>
      <c r="I143" s="52" t="str" cm="1">
        <f t="array" ref="I143">IFERROR(INDEX('Budget Planning'!$C:$C,header_row_id)," " )</f>
        <v xml:space="preserve"> </v>
      </c>
      <c r="J143" s="54" t="str" cm="1">
        <f t="array" ref="J143">IFERROR(INDEX('Budget Planning'!$C:$C,row_id)," ")</f>
        <v xml:space="preserve"> </v>
      </c>
      <c r="K143" s="55" t="str" cm="1">
        <f t="array" ref="K143">IF(OR(is_header, is_empty), "",
    IF(is_total,
        IF(selected_period="Total Year",
            SUM(Tracking[Amount] * (Tracking[Type]=type) * (YEAR(Tracking[Effective Date])=Selected_year)),
            SUM(Tracking[Amount] * (Tracking[Type]=type) * (YEAR(Tracking[Effective Date])=Selected_year) * (MONTH(Tracking[Effective Date])=selected_period))
        ),
        IF(selected_period="Total Year",
            SUM(Tracking[Amount] * (Tracking[Type]=type) * (Tracking[Category]=item) * (YEAR(Tracking[Effective Date])=Selected_year)),
            SUM(Tracking[Amount] * (Tracking[Type]=type) * (Tracking[Category]=item) * (YEAR(Tracking[Effective Date])=Selected_year) * (MONTH(Tracking[Effective Date])=selected_period))
        )
    )
)</f>
        <v/>
      </c>
      <c r="L143" s="35" t="str" cm="1">
        <f t="array" ref="L143">IF(OR(is_header, is_empty), "",
    IFERROR(
        INDEX('Budget Planning'!$E:$DY, row_id,
            MATCH(TRUE, INDEX('Budget Planning'!$E$5:$DY$5 = Selected_year, 0), 0)
            + IF(selected_period = "Total Year", 12, selected_period - 1)
        ),
        ""
    )
)</f>
        <v/>
      </c>
      <c r="M143" s="1" t="str" cm="1">
        <f t="array" ref="M143">IF(is_cat,IF(header_row_id=income_header_row,MATCH(income_min_row,$C:$C,0),IF(header_row_id=Expenses_header_row,MATCH(expenses_min_row,$C:$C,0),IF(header_row_id=Savings_header_row,MATCH(savings_min_row,$C:$C,0),""))),"")</f>
        <v/>
      </c>
      <c r="N143" s="2" t="str" cm="1">
        <f t="array" ref="N143">IF(is_cat,IF(header_row_id=income_header_row,MATCH(income_max,$C:$C,0),IF(header_row_id=Expenses_header_row,MATCH(expenses_max_row,$C:$C,0),IF(header_row_id=Savings_header_row,MATCH(savings_max_row,$C:$C,0),""))),"")</f>
        <v/>
      </c>
      <c r="O143" s="1" t="str">
        <f t="shared" si="42"/>
        <v/>
      </c>
      <c r="P143" t="str">
        <f t="shared" ca="1" si="43"/>
        <v/>
      </c>
      <c r="Q143" t="str">
        <f t="shared" si="44"/>
        <v/>
      </c>
      <c r="R143" s="2" t="str">
        <f t="shared" ca="1" si="45"/>
        <v/>
      </c>
      <c r="S143" s="1" t="str">
        <f t="shared" si="46"/>
        <v/>
      </c>
      <c r="T143" t="str">
        <f t="shared" si="47"/>
        <v/>
      </c>
      <c r="U143" t="str">
        <f t="shared" ca="1" si="48"/>
        <v/>
      </c>
      <c r="V143" t="str">
        <f t="shared" si="49"/>
        <v/>
      </c>
      <c r="W143" s="2" t="str">
        <f t="shared" ca="1" si="50"/>
        <v/>
      </c>
      <c r="X143" s="59">
        <f t="shared" si="51"/>
        <v>-1</v>
      </c>
      <c r="Y143" s="66" t="str">
        <f t="shared" si="52"/>
        <v/>
      </c>
      <c r="Z143" s="36" t="str">
        <f t="shared" si="53"/>
        <v/>
      </c>
      <c r="AA143" s="36" t="str">
        <f t="shared" si="54"/>
        <v/>
      </c>
      <c r="AB143" s="67" t="str">
        <f t="shared" si="57"/>
        <v/>
      </c>
      <c r="AC143" s="36" t="str">
        <f t="shared" si="55"/>
        <v/>
      </c>
      <c r="AD143" s="36" t="str">
        <f t="shared" si="56"/>
        <v/>
      </c>
    </row>
    <row r="144" spans="3:30" x14ac:dyDescent="0.3">
      <c r="C144" s="52" cm="1">
        <f t="array" ref="C144">IF(C143=-1, -1, IF(C143&lt;income_max, C143+1, IF(C143=income_max, income_total, IF(C143=income_total, "/1", IF(C143="/1", Expenses_header_row, IF(C143&lt;expenses_max_row, C143+1, IF(C143=expenses_max_row, expenses_total_row, IF(C143=expenses_total_row, "/2", IF(C143="/2", Savings_header_row, IF(C143&lt;savings_max_row, C143+1, IF(C143=savings_max_row, savings_total, -1)))))))))))</f>
        <v>-1</v>
      </c>
      <c r="D144" s="53">
        <f t="shared" si="39"/>
        <v>-1</v>
      </c>
      <c r="E144" s="52" cm="1">
        <f t="array" ref="E144">1*OR(row_id=income_header_row,row_id=Expenses_header_row,row_id=Savings_header_row)</f>
        <v>0</v>
      </c>
      <c r="F144" s="35">
        <f t="shared" si="40"/>
        <v>0</v>
      </c>
      <c r="G144" s="35" cm="1">
        <f t="array" ref="G144">1*OR(row_id=income_total,row_id=expenses_total_row,row_id=savings_total)</f>
        <v>0</v>
      </c>
      <c r="H144" s="53">
        <f t="shared" si="41"/>
        <v>1</v>
      </c>
      <c r="I144" s="52" t="str" cm="1">
        <f t="array" ref="I144">IFERROR(INDEX('Budget Planning'!$C:$C,header_row_id)," " )</f>
        <v xml:space="preserve"> </v>
      </c>
      <c r="J144" s="54" t="str" cm="1">
        <f t="array" ref="J144">IFERROR(INDEX('Budget Planning'!$C:$C,row_id)," ")</f>
        <v xml:space="preserve"> </v>
      </c>
      <c r="K144" s="55" t="str" cm="1">
        <f t="array" ref="K144">IF(OR(is_header, is_empty), "",
    IF(is_total,
        IF(selected_period="Total Year",
            SUM(Tracking[Amount] * (Tracking[Type]=type) * (YEAR(Tracking[Effective Date])=Selected_year)),
            SUM(Tracking[Amount] * (Tracking[Type]=type) * (YEAR(Tracking[Effective Date])=Selected_year) * (MONTH(Tracking[Effective Date])=selected_period))
        ),
        IF(selected_period="Total Year",
            SUM(Tracking[Amount] * (Tracking[Type]=type) * (Tracking[Category]=item) * (YEAR(Tracking[Effective Date])=Selected_year)),
            SUM(Tracking[Amount] * (Tracking[Type]=type) * (Tracking[Category]=item) * (YEAR(Tracking[Effective Date])=Selected_year) * (MONTH(Tracking[Effective Date])=selected_period))
        )
    )
)</f>
        <v/>
      </c>
      <c r="L144" s="35" t="str" cm="1">
        <f t="array" ref="L144">IF(OR(is_header, is_empty), "",
    IFERROR(
        INDEX('Budget Planning'!$E:$DY, row_id,
            MATCH(TRUE, INDEX('Budget Planning'!$E$5:$DY$5 = Selected_year, 0), 0)
            + IF(selected_period = "Total Year", 12, selected_period - 1)
        ),
        ""
    )
)</f>
        <v/>
      </c>
      <c r="M144" s="1" t="str" cm="1">
        <f t="array" ref="M144">IF(is_cat,IF(header_row_id=income_header_row,MATCH(income_min_row,$C:$C,0),IF(header_row_id=Expenses_header_row,MATCH(expenses_min_row,$C:$C,0),IF(header_row_id=Savings_header_row,MATCH(savings_min_row,$C:$C,0),""))),"")</f>
        <v/>
      </c>
      <c r="N144" s="2" t="str" cm="1">
        <f t="array" ref="N144">IF(is_cat,IF(header_row_id=income_header_row,MATCH(income_max,$C:$C,0),IF(header_row_id=Expenses_header_row,MATCH(expenses_max_row,$C:$C,0),IF(header_row_id=Savings_header_row,MATCH(savings_max_row,$C:$C,0),""))),"")</f>
        <v/>
      </c>
      <c r="O144" s="1" t="str">
        <f t="shared" si="42"/>
        <v/>
      </c>
      <c r="P144" t="str">
        <f t="shared" ca="1" si="43"/>
        <v/>
      </c>
      <c r="Q144" t="str">
        <f t="shared" si="44"/>
        <v/>
      </c>
      <c r="R144" s="2" t="str">
        <f t="shared" ca="1" si="45"/>
        <v/>
      </c>
      <c r="S144" s="1" t="str">
        <f t="shared" si="46"/>
        <v/>
      </c>
      <c r="T144" t="str">
        <f t="shared" si="47"/>
        <v/>
      </c>
      <c r="U144" t="str">
        <f t="shared" ca="1" si="48"/>
        <v/>
      </c>
      <c r="V144" t="str">
        <f t="shared" si="49"/>
        <v/>
      </c>
      <c r="W144" s="2" t="str">
        <f t="shared" ca="1" si="50"/>
        <v/>
      </c>
      <c r="X144" s="59">
        <f t="shared" si="51"/>
        <v>-1</v>
      </c>
      <c r="Y144" s="66" t="str">
        <f t="shared" si="52"/>
        <v/>
      </c>
      <c r="Z144" s="36" t="str">
        <f t="shared" si="53"/>
        <v/>
      </c>
      <c r="AA144" s="36" t="str">
        <f t="shared" si="54"/>
        <v/>
      </c>
      <c r="AB144" s="67" t="str">
        <f t="shared" si="57"/>
        <v/>
      </c>
      <c r="AC144" s="36" t="str">
        <f t="shared" si="55"/>
        <v/>
      </c>
      <c r="AD144" s="36" t="str">
        <f t="shared" si="56"/>
        <v/>
      </c>
    </row>
    <row r="145" spans="3:30" x14ac:dyDescent="0.3">
      <c r="C145" s="52" cm="1">
        <f t="array" ref="C145">IF(C144=-1, -1, IF(C144&lt;income_max, C144+1, IF(C144=income_max, income_total, IF(C144=income_total, "/1", IF(C144="/1", Expenses_header_row, IF(C144&lt;expenses_max_row, C144+1, IF(C144=expenses_max_row, expenses_total_row, IF(C144=expenses_total_row, "/2", IF(C144="/2", Savings_header_row, IF(C144&lt;savings_max_row, C144+1, IF(C144=savings_max_row, savings_total, -1)))))))))))</f>
        <v>-1</v>
      </c>
      <c r="D145" s="53">
        <f t="shared" si="39"/>
        <v>-1</v>
      </c>
      <c r="E145" s="52" cm="1">
        <f t="array" ref="E145">1*OR(row_id=income_header_row,row_id=Expenses_header_row,row_id=Savings_header_row)</f>
        <v>0</v>
      </c>
      <c r="F145" s="35">
        <f t="shared" si="40"/>
        <v>0</v>
      </c>
      <c r="G145" s="35" cm="1">
        <f t="array" ref="G145">1*OR(row_id=income_total,row_id=expenses_total_row,row_id=savings_total)</f>
        <v>0</v>
      </c>
      <c r="H145" s="53">
        <f t="shared" si="41"/>
        <v>1</v>
      </c>
      <c r="I145" s="52" t="str" cm="1">
        <f t="array" ref="I145">IFERROR(INDEX('Budget Planning'!$C:$C,header_row_id)," " )</f>
        <v xml:space="preserve"> </v>
      </c>
      <c r="J145" s="54" t="str" cm="1">
        <f t="array" ref="J145">IFERROR(INDEX('Budget Planning'!$C:$C,row_id)," ")</f>
        <v xml:space="preserve"> </v>
      </c>
      <c r="K145" s="55" t="str" cm="1">
        <f t="array" ref="K145">IF(OR(is_header, is_empty), "",
    IF(is_total,
        IF(selected_period="Total Year",
            SUM(Tracking[Amount] * (Tracking[Type]=type) * (YEAR(Tracking[Effective Date])=Selected_year)),
            SUM(Tracking[Amount] * (Tracking[Type]=type) * (YEAR(Tracking[Effective Date])=Selected_year) * (MONTH(Tracking[Effective Date])=selected_period))
        ),
        IF(selected_period="Total Year",
            SUM(Tracking[Amount] * (Tracking[Type]=type) * (Tracking[Category]=item) * (YEAR(Tracking[Effective Date])=Selected_year)),
            SUM(Tracking[Amount] * (Tracking[Type]=type) * (Tracking[Category]=item) * (YEAR(Tracking[Effective Date])=Selected_year) * (MONTH(Tracking[Effective Date])=selected_period))
        )
    )
)</f>
        <v/>
      </c>
      <c r="L145" s="35" t="str" cm="1">
        <f t="array" ref="L145">IF(OR(is_header, is_empty), "",
    IFERROR(
        INDEX('Budget Planning'!$E:$DY, row_id,
            MATCH(TRUE, INDEX('Budget Planning'!$E$5:$DY$5 = Selected_year, 0), 0)
            + IF(selected_period = "Total Year", 12, selected_period - 1)
        ),
        ""
    )
)</f>
        <v/>
      </c>
      <c r="M145" s="1" t="str" cm="1">
        <f t="array" ref="M145">IF(is_cat,IF(header_row_id=income_header_row,MATCH(income_min_row,$C:$C,0),IF(header_row_id=Expenses_header_row,MATCH(expenses_min_row,$C:$C,0),IF(header_row_id=Savings_header_row,MATCH(savings_min_row,$C:$C,0),""))),"")</f>
        <v/>
      </c>
      <c r="N145" s="2" t="str" cm="1">
        <f t="array" ref="N145">IF(is_cat,IF(header_row_id=income_header_row,MATCH(income_max,$C:$C,0),IF(header_row_id=Expenses_header_row,MATCH(expenses_max_row,$C:$C,0),IF(header_row_id=Savings_header_row,MATCH(savings_max_row,$C:$C,0),""))),"")</f>
        <v/>
      </c>
      <c r="O145" s="1" t="str">
        <f t="shared" si="42"/>
        <v/>
      </c>
      <c r="P145" t="str">
        <f t="shared" ca="1" si="43"/>
        <v/>
      </c>
      <c r="Q145" t="str">
        <f t="shared" si="44"/>
        <v/>
      </c>
      <c r="R145" s="2" t="str">
        <f t="shared" ca="1" si="45"/>
        <v/>
      </c>
      <c r="S145" s="1" t="str">
        <f t="shared" si="46"/>
        <v/>
      </c>
      <c r="T145" t="str">
        <f t="shared" si="47"/>
        <v/>
      </c>
      <c r="U145" t="str">
        <f t="shared" ca="1" si="48"/>
        <v/>
      </c>
      <c r="V145" t="str">
        <f t="shared" si="49"/>
        <v/>
      </c>
      <c r="W145" s="2" t="str">
        <f t="shared" ca="1" si="50"/>
        <v/>
      </c>
      <c r="X145" s="59">
        <f t="shared" si="51"/>
        <v>-1</v>
      </c>
      <c r="Y145" s="66" t="str">
        <f t="shared" si="52"/>
        <v/>
      </c>
      <c r="Z145" s="36" t="str">
        <f t="shared" si="53"/>
        <v/>
      </c>
      <c r="AA145" s="36" t="str">
        <f t="shared" si="54"/>
        <v/>
      </c>
      <c r="AB145" s="67" t="str">
        <f t="shared" si="57"/>
        <v/>
      </c>
      <c r="AC145" s="36" t="str">
        <f t="shared" si="55"/>
        <v/>
      </c>
      <c r="AD145" s="36" t="str">
        <f t="shared" si="56"/>
        <v/>
      </c>
    </row>
    <row r="146" spans="3:30" x14ac:dyDescent="0.3">
      <c r="C146" s="52" cm="1">
        <f t="array" ref="C146">IF(C145=-1, -1, IF(C145&lt;income_max, C145+1, IF(C145=income_max, income_total, IF(C145=income_total, "/1", IF(C145="/1", Expenses_header_row, IF(C145&lt;expenses_max_row, C145+1, IF(C145=expenses_max_row, expenses_total_row, IF(C145=expenses_total_row, "/2", IF(C145="/2", Savings_header_row, IF(C145&lt;savings_max_row, C145+1, IF(C145=savings_max_row, savings_total, -1)))))))))))</f>
        <v>-1</v>
      </c>
      <c r="D146" s="53">
        <f t="shared" si="39"/>
        <v>-1</v>
      </c>
      <c r="E146" s="52" cm="1">
        <f t="array" ref="E146">1*OR(row_id=income_header_row,row_id=Expenses_header_row,row_id=Savings_header_row)</f>
        <v>0</v>
      </c>
      <c r="F146" s="35">
        <f t="shared" si="40"/>
        <v>0</v>
      </c>
      <c r="G146" s="35" cm="1">
        <f t="array" ref="G146">1*OR(row_id=income_total,row_id=expenses_total_row,row_id=savings_total)</f>
        <v>0</v>
      </c>
      <c r="H146" s="53">
        <f t="shared" si="41"/>
        <v>1</v>
      </c>
      <c r="I146" s="52" t="str" cm="1">
        <f t="array" ref="I146">IFERROR(INDEX('Budget Planning'!$C:$C,header_row_id)," " )</f>
        <v xml:space="preserve"> </v>
      </c>
      <c r="J146" s="54" t="str" cm="1">
        <f t="array" ref="J146">IFERROR(INDEX('Budget Planning'!$C:$C,row_id)," ")</f>
        <v xml:space="preserve"> </v>
      </c>
      <c r="K146" s="55" t="str" cm="1">
        <f t="array" ref="K146">IF(OR(is_header, is_empty), "",
    IF(is_total,
        IF(selected_period="Total Year",
            SUM(Tracking[Amount] * (Tracking[Type]=type) * (YEAR(Tracking[Effective Date])=Selected_year)),
            SUM(Tracking[Amount] * (Tracking[Type]=type) * (YEAR(Tracking[Effective Date])=Selected_year) * (MONTH(Tracking[Effective Date])=selected_period))
        ),
        IF(selected_period="Total Year",
            SUM(Tracking[Amount] * (Tracking[Type]=type) * (Tracking[Category]=item) * (YEAR(Tracking[Effective Date])=Selected_year)),
            SUM(Tracking[Amount] * (Tracking[Type]=type) * (Tracking[Category]=item) * (YEAR(Tracking[Effective Date])=Selected_year) * (MONTH(Tracking[Effective Date])=selected_period))
        )
    )
)</f>
        <v/>
      </c>
      <c r="L146" s="35" t="str" cm="1">
        <f t="array" ref="L146">IF(OR(is_header, is_empty), "",
    IFERROR(
        INDEX('Budget Planning'!$E:$DY, row_id,
            MATCH(TRUE, INDEX('Budget Planning'!$E$5:$DY$5 = Selected_year, 0), 0)
            + IF(selected_period = "Total Year", 12, selected_period - 1)
        ),
        ""
    )
)</f>
        <v/>
      </c>
      <c r="M146" s="1" t="str" cm="1">
        <f t="array" ref="M146">IF(is_cat,IF(header_row_id=income_header_row,MATCH(income_min_row,$C:$C,0),IF(header_row_id=Expenses_header_row,MATCH(expenses_min_row,$C:$C,0),IF(header_row_id=Savings_header_row,MATCH(savings_min_row,$C:$C,0),""))),"")</f>
        <v/>
      </c>
      <c r="N146" s="2" t="str" cm="1">
        <f t="array" ref="N146">IF(is_cat,IF(header_row_id=income_header_row,MATCH(income_max,$C:$C,0),IF(header_row_id=Expenses_header_row,MATCH(expenses_max_row,$C:$C,0),IF(header_row_id=Savings_header_row,MATCH(savings_max_row,$C:$C,0),""))),"")</f>
        <v/>
      </c>
      <c r="O146" s="1" t="str">
        <f t="shared" si="42"/>
        <v/>
      </c>
      <c r="P146" t="str">
        <f t="shared" ca="1" si="43"/>
        <v/>
      </c>
      <c r="Q146" t="str">
        <f t="shared" si="44"/>
        <v/>
      </c>
      <c r="R146" s="2" t="str">
        <f t="shared" ca="1" si="45"/>
        <v/>
      </c>
      <c r="S146" s="1" t="str">
        <f t="shared" si="46"/>
        <v/>
      </c>
      <c r="T146" t="str">
        <f t="shared" si="47"/>
        <v/>
      </c>
      <c r="U146" t="str">
        <f t="shared" ca="1" si="48"/>
        <v/>
      </c>
      <c r="V146" t="str">
        <f t="shared" si="49"/>
        <v/>
      </c>
      <c r="W146" s="2" t="str">
        <f t="shared" ca="1" si="50"/>
        <v/>
      </c>
      <c r="X146" s="59">
        <f t="shared" si="51"/>
        <v>-1</v>
      </c>
      <c r="Y146" s="66" t="str">
        <f t="shared" si="52"/>
        <v/>
      </c>
      <c r="Z146" s="36" t="str">
        <f t="shared" si="53"/>
        <v/>
      </c>
      <c r="AA146" s="36" t="str">
        <f t="shared" si="54"/>
        <v/>
      </c>
      <c r="AB146" s="67" t="str">
        <f t="shared" si="57"/>
        <v/>
      </c>
      <c r="AC146" s="36" t="str">
        <f t="shared" si="55"/>
        <v/>
      </c>
      <c r="AD146" s="36" t="str">
        <f t="shared" si="56"/>
        <v/>
      </c>
    </row>
    <row r="147" spans="3:30" x14ac:dyDescent="0.3">
      <c r="C147" s="52" cm="1">
        <f t="array" ref="C147">IF(C146=-1, -1, IF(C146&lt;income_max, C146+1, IF(C146=income_max, income_total, IF(C146=income_total, "/1", IF(C146="/1", Expenses_header_row, IF(C146&lt;expenses_max_row, C146+1, IF(C146=expenses_max_row, expenses_total_row, IF(C146=expenses_total_row, "/2", IF(C146="/2", Savings_header_row, IF(C146&lt;savings_max_row, C146+1, IF(C146=savings_max_row, savings_total, -1)))))))))))</f>
        <v>-1</v>
      </c>
      <c r="D147" s="53">
        <f t="shared" si="39"/>
        <v>-1</v>
      </c>
      <c r="E147" s="52" cm="1">
        <f t="array" ref="E147">1*OR(row_id=income_header_row,row_id=Expenses_header_row,row_id=Savings_header_row)</f>
        <v>0</v>
      </c>
      <c r="F147" s="35">
        <f t="shared" si="40"/>
        <v>0</v>
      </c>
      <c r="G147" s="35" cm="1">
        <f t="array" ref="G147">1*OR(row_id=income_total,row_id=expenses_total_row,row_id=savings_total)</f>
        <v>0</v>
      </c>
      <c r="H147" s="53">
        <f t="shared" si="41"/>
        <v>1</v>
      </c>
      <c r="I147" s="52" t="str" cm="1">
        <f t="array" ref="I147">IFERROR(INDEX('Budget Planning'!$C:$C,header_row_id)," " )</f>
        <v xml:space="preserve"> </v>
      </c>
      <c r="J147" s="54" t="str" cm="1">
        <f t="array" ref="J147">IFERROR(INDEX('Budget Planning'!$C:$C,row_id)," ")</f>
        <v xml:space="preserve"> </v>
      </c>
      <c r="K147" s="55" t="str" cm="1">
        <f t="array" ref="K147">IF(OR(is_header, is_empty), "",
    IF(is_total,
        IF(selected_period="Total Year",
            SUM(Tracking[Amount] * (Tracking[Type]=type) * (YEAR(Tracking[Effective Date])=Selected_year)),
            SUM(Tracking[Amount] * (Tracking[Type]=type) * (YEAR(Tracking[Effective Date])=Selected_year) * (MONTH(Tracking[Effective Date])=selected_period))
        ),
        IF(selected_period="Total Year",
            SUM(Tracking[Amount] * (Tracking[Type]=type) * (Tracking[Category]=item) * (YEAR(Tracking[Effective Date])=Selected_year)),
            SUM(Tracking[Amount] * (Tracking[Type]=type) * (Tracking[Category]=item) * (YEAR(Tracking[Effective Date])=Selected_year) * (MONTH(Tracking[Effective Date])=selected_period))
        )
    )
)</f>
        <v/>
      </c>
      <c r="L147" s="35" t="str" cm="1">
        <f t="array" ref="L147">IF(OR(is_header, is_empty), "",
    IFERROR(
        INDEX('Budget Planning'!$E:$DY, row_id,
            MATCH(TRUE, INDEX('Budget Planning'!$E$5:$DY$5 = Selected_year, 0), 0)
            + IF(selected_period = "Total Year", 12, selected_period - 1)
        ),
        ""
    )
)</f>
        <v/>
      </c>
      <c r="M147" s="1" t="str" cm="1">
        <f t="array" ref="M147">IF(is_cat,IF(header_row_id=income_header_row,MATCH(income_min_row,$C:$C,0),IF(header_row_id=Expenses_header_row,MATCH(expenses_min_row,$C:$C,0),IF(header_row_id=Savings_header_row,MATCH(savings_min_row,$C:$C,0),""))),"")</f>
        <v/>
      </c>
      <c r="N147" s="2" t="str" cm="1">
        <f t="array" ref="N147">IF(is_cat,IF(header_row_id=income_header_row,MATCH(income_max,$C:$C,0),IF(header_row_id=Expenses_header_row,MATCH(expenses_max_row,$C:$C,0),IF(header_row_id=Savings_header_row,MATCH(savings_max_row,$C:$C,0),""))),"")</f>
        <v/>
      </c>
      <c r="O147" s="1" t="str">
        <f t="shared" si="42"/>
        <v/>
      </c>
      <c r="P147" t="str">
        <f t="shared" ca="1" si="43"/>
        <v/>
      </c>
      <c r="Q147" t="str">
        <f t="shared" si="44"/>
        <v/>
      </c>
      <c r="R147" s="2" t="str">
        <f t="shared" ca="1" si="45"/>
        <v/>
      </c>
      <c r="S147" s="1" t="str">
        <f t="shared" si="46"/>
        <v/>
      </c>
      <c r="T147" t="str">
        <f t="shared" si="47"/>
        <v/>
      </c>
      <c r="U147" t="str">
        <f t="shared" ca="1" si="48"/>
        <v/>
      </c>
      <c r="V147" t="str">
        <f t="shared" si="49"/>
        <v/>
      </c>
      <c r="W147" s="2" t="str">
        <f t="shared" ca="1" si="50"/>
        <v/>
      </c>
      <c r="X147" s="59">
        <f t="shared" si="51"/>
        <v>-1</v>
      </c>
      <c r="Y147" s="66" t="str">
        <f t="shared" si="52"/>
        <v/>
      </c>
      <c r="Z147" s="36" t="str">
        <f t="shared" si="53"/>
        <v/>
      </c>
      <c r="AA147" s="36" t="str">
        <f t="shared" si="54"/>
        <v/>
      </c>
      <c r="AB147" s="67" t="str">
        <f t="shared" si="57"/>
        <v/>
      </c>
      <c r="AC147" s="36" t="str">
        <f t="shared" si="55"/>
        <v/>
      </c>
      <c r="AD147" s="36" t="str">
        <f t="shared" si="56"/>
        <v/>
      </c>
    </row>
    <row r="148" spans="3:30" x14ac:dyDescent="0.3">
      <c r="C148" s="52" cm="1">
        <f t="array" ref="C148">IF(C147=-1, -1, IF(C147&lt;income_max, C147+1, IF(C147=income_max, income_total, IF(C147=income_total, "/1", IF(C147="/1", Expenses_header_row, IF(C147&lt;expenses_max_row, C147+1, IF(C147=expenses_max_row, expenses_total_row, IF(C147=expenses_total_row, "/2", IF(C147="/2", Savings_header_row, IF(C147&lt;savings_max_row, C147+1, IF(C147=savings_max_row, savings_total, -1)))))))))))</f>
        <v>-1</v>
      </c>
      <c r="D148" s="53">
        <f t="shared" si="39"/>
        <v>-1</v>
      </c>
      <c r="E148" s="52" cm="1">
        <f t="array" ref="E148">1*OR(row_id=income_header_row,row_id=Expenses_header_row,row_id=Savings_header_row)</f>
        <v>0</v>
      </c>
      <c r="F148" s="35">
        <f t="shared" si="40"/>
        <v>0</v>
      </c>
      <c r="G148" s="35" cm="1">
        <f t="array" ref="G148">1*OR(row_id=income_total,row_id=expenses_total_row,row_id=savings_total)</f>
        <v>0</v>
      </c>
      <c r="H148" s="53">
        <f t="shared" si="41"/>
        <v>1</v>
      </c>
      <c r="I148" s="52" t="str" cm="1">
        <f t="array" ref="I148">IFERROR(INDEX('Budget Planning'!$C:$C,header_row_id)," " )</f>
        <v xml:space="preserve"> </v>
      </c>
      <c r="J148" s="54" t="str" cm="1">
        <f t="array" ref="J148">IFERROR(INDEX('Budget Planning'!$C:$C,row_id)," ")</f>
        <v xml:space="preserve"> </v>
      </c>
      <c r="K148" s="55" t="str" cm="1">
        <f t="array" ref="K148">IF(OR(is_header, is_empty), "",
    IF(is_total,
        IF(selected_period="Total Year",
            SUM(Tracking[Amount] * (Tracking[Type]=type) * (YEAR(Tracking[Effective Date])=Selected_year)),
            SUM(Tracking[Amount] * (Tracking[Type]=type) * (YEAR(Tracking[Effective Date])=Selected_year) * (MONTH(Tracking[Effective Date])=selected_period))
        ),
        IF(selected_period="Total Year",
            SUM(Tracking[Amount] * (Tracking[Type]=type) * (Tracking[Category]=item) * (YEAR(Tracking[Effective Date])=Selected_year)),
            SUM(Tracking[Amount] * (Tracking[Type]=type) * (Tracking[Category]=item) * (YEAR(Tracking[Effective Date])=Selected_year) * (MONTH(Tracking[Effective Date])=selected_period))
        )
    )
)</f>
        <v/>
      </c>
      <c r="L148" s="35" t="str" cm="1">
        <f t="array" ref="L148">IF(OR(is_header, is_empty), "",
    IFERROR(
        INDEX('Budget Planning'!$E:$DY, row_id,
            MATCH(TRUE, INDEX('Budget Planning'!$E$5:$DY$5 = Selected_year, 0), 0)
            + IF(selected_period = "Total Year", 12, selected_period - 1)
        ),
        ""
    )
)</f>
        <v/>
      </c>
      <c r="M148" s="1" t="str" cm="1">
        <f t="array" ref="M148">IF(is_cat,IF(header_row_id=income_header_row,MATCH(income_min_row,$C:$C,0),IF(header_row_id=Expenses_header_row,MATCH(expenses_min_row,$C:$C,0),IF(header_row_id=Savings_header_row,MATCH(savings_min_row,$C:$C,0),""))),"")</f>
        <v/>
      </c>
      <c r="N148" s="2" t="str" cm="1">
        <f t="array" ref="N148">IF(is_cat,IF(header_row_id=income_header_row,MATCH(income_max,$C:$C,0),IF(header_row_id=Expenses_header_row,MATCH(expenses_max_row,$C:$C,0),IF(header_row_id=Savings_header_row,MATCH(savings_max_row,$C:$C,0),""))),"")</f>
        <v/>
      </c>
      <c r="O148" s="1" t="str">
        <f t="shared" si="42"/>
        <v/>
      </c>
      <c r="P148" t="str">
        <f t="shared" ca="1" si="43"/>
        <v/>
      </c>
      <c r="Q148" t="str">
        <f t="shared" si="44"/>
        <v/>
      </c>
      <c r="R148" s="2" t="str">
        <f t="shared" ca="1" si="45"/>
        <v/>
      </c>
      <c r="S148" s="1" t="str">
        <f t="shared" si="46"/>
        <v/>
      </c>
      <c r="T148" t="str">
        <f t="shared" si="47"/>
        <v/>
      </c>
      <c r="U148" t="str">
        <f t="shared" ca="1" si="48"/>
        <v/>
      </c>
      <c r="V148" t="str">
        <f t="shared" si="49"/>
        <v/>
      </c>
      <c r="W148" s="2" t="str">
        <f t="shared" ca="1" si="50"/>
        <v/>
      </c>
      <c r="X148" s="59">
        <f t="shared" si="51"/>
        <v>-1</v>
      </c>
      <c r="Y148" s="66" t="str">
        <f t="shared" si="52"/>
        <v/>
      </c>
      <c r="Z148" s="36" t="str">
        <f t="shared" si="53"/>
        <v/>
      </c>
      <c r="AA148" s="36" t="str">
        <f t="shared" si="54"/>
        <v/>
      </c>
      <c r="AB148" s="67" t="str">
        <f t="shared" si="57"/>
        <v/>
      </c>
      <c r="AC148" s="36" t="str">
        <f t="shared" si="55"/>
        <v/>
      </c>
      <c r="AD148" s="36" t="str">
        <f t="shared" si="56"/>
        <v/>
      </c>
    </row>
    <row r="149" spans="3:30" x14ac:dyDescent="0.3">
      <c r="C149" s="52" cm="1">
        <f t="array" ref="C149">IF(C148=-1, -1, IF(C148&lt;income_max, C148+1, IF(C148=income_max, income_total, IF(C148=income_total, "/1", IF(C148="/1", Expenses_header_row, IF(C148&lt;expenses_max_row, C148+1, IF(C148=expenses_max_row, expenses_total_row, IF(C148=expenses_total_row, "/2", IF(C148="/2", Savings_header_row, IF(C148&lt;savings_max_row, C148+1, IF(C148=savings_max_row, savings_total, -1)))))))))))</f>
        <v>-1</v>
      </c>
      <c r="D149" s="53">
        <f t="shared" si="39"/>
        <v>-1</v>
      </c>
      <c r="E149" s="52" cm="1">
        <f t="array" ref="E149">1*OR(row_id=income_header_row,row_id=Expenses_header_row,row_id=Savings_header_row)</f>
        <v>0</v>
      </c>
      <c r="F149" s="35">
        <f t="shared" si="40"/>
        <v>0</v>
      </c>
      <c r="G149" s="35" cm="1">
        <f t="array" ref="G149">1*OR(row_id=income_total,row_id=expenses_total_row,row_id=savings_total)</f>
        <v>0</v>
      </c>
      <c r="H149" s="53">
        <f t="shared" si="41"/>
        <v>1</v>
      </c>
      <c r="I149" s="52" t="str" cm="1">
        <f t="array" ref="I149">IFERROR(INDEX('Budget Planning'!$C:$C,header_row_id)," " )</f>
        <v xml:space="preserve"> </v>
      </c>
      <c r="J149" s="54" t="str" cm="1">
        <f t="array" ref="J149">IFERROR(INDEX('Budget Planning'!$C:$C,row_id)," ")</f>
        <v xml:space="preserve"> </v>
      </c>
      <c r="K149" s="55" t="str" cm="1">
        <f t="array" ref="K149">IF(OR(is_header, is_empty), "",
    IF(is_total,
        IF(selected_period="Total Year",
            SUM(Tracking[Amount] * (Tracking[Type]=type) * (YEAR(Tracking[Effective Date])=Selected_year)),
            SUM(Tracking[Amount] * (Tracking[Type]=type) * (YEAR(Tracking[Effective Date])=Selected_year) * (MONTH(Tracking[Effective Date])=selected_period))
        ),
        IF(selected_period="Total Year",
            SUM(Tracking[Amount] * (Tracking[Type]=type) * (Tracking[Category]=item) * (YEAR(Tracking[Effective Date])=Selected_year)),
            SUM(Tracking[Amount] * (Tracking[Type]=type) * (Tracking[Category]=item) * (YEAR(Tracking[Effective Date])=Selected_year) * (MONTH(Tracking[Effective Date])=selected_period))
        )
    )
)</f>
        <v/>
      </c>
      <c r="L149" s="35" t="str" cm="1">
        <f t="array" ref="L149">IF(OR(is_header, is_empty), "",
    IFERROR(
        INDEX('Budget Planning'!$E:$DY, row_id,
            MATCH(TRUE, INDEX('Budget Planning'!$E$5:$DY$5 = Selected_year, 0), 0)
            + IF(selected_period = "Total Year", 12, selected_period - 1)
        ),
        ""
    )
)</f>
        <v/>
      </c>
      <c r="M149" s="1" t="str" cm="1">
        <f t="array" ref="M149">IF(is_cat,IF(header_row_id=income_header_row,MATCH(income_min_row,$C:$C,0),IF(header_row_id=Expenses_header_row,MATCH(expenses_min_row,$C:$C,0),IF(header_row_id=Savings_header_row,MATCH(savings_min_row,$C:$C,0),""))),"")</f>
        <v/>
      </c>
      <c r="N149" s="2" t="str" cm="1">
        <f t="array" ref="N149">IF(is_cat,IF(header_row_id=income_header_row,MATCH(income_max,$C:$C,0),IF(header_row_id=Expenses_header_row,MATCH(expenses_max_row,$C:$C,0),IF(header_row_id=Savings_header_row,MATCH(savings_max_row,$C:$C,0),""))),"")</f>
        <v/>
      </c>
      <c r="O149" s="1" t="str">
        <f t="shared" si="42"/>
        <v/>
      </c>
      <c r="P149" t="str">
        <f t="shared" ca="1" si="43"/>
        <v/>
      </c>
      <c r="Q149" t="str">
        <f t="shared" si="44"/>
        <v/>
      </c>
      <c r="R149" s="2" t="str">
        <f t="shared" ca="1" si="45"/>
        <v/>
      </c>
      <c r="S149" s="1" t="str">
        <f t="shared" si="46"/>
        <v/>
      </c>
      <c r="T149" t="str">
        <f t="shared" si="47"/>
        <v/>
      </c>
      <c r="U149" t="str">
        <f t="shared" ca="1" si="48"/>
        <v/>
      </c>
      <c r="V149" t="str">
        <f t="shared" si="49"/>
        <v/>
      </c>
      <c r="W149" s="2" t="str">
        <f t="shared" ca="1" si="50"/>
        <v/>
      </c>
      <c r="X149" s="59">
        <f t="shared" si="51"/>
        <v>-1</v>
      </c>
      <c r="Y149" s="66" t="str">
        <f t="shared" si="52"/>
        <v/>
      </c>
      <c r="Z149" s="36" t="str">
        <f t="shared" si="53"/>
        <v/>
      </c>
      <c r="AA149" s="36" t="str">
        <f t="shared" si="54"/>
        <v/>
      </c>
      <c r="AB149" s="67" t="str">
        <f t="shared" si="57"/>
        <v/>
      </c>
      <c r="AC149" s="36" t="str">
        <f t="shared" si="55"/>
        <v/>
      </c>
      <c r="AD149" s="36" t="str">
        <f t="shared" si="56"/>
        <v/>
      </c>
    </row>
    <row r="150" spans="3:30" x14ac:dyDescent="0.3">
      <c r="C150" s="52" cm="1">
        <f t="array" ref="C150">IF(C149=-1, -1, IF(C149&lt;income_max, C149+1, IF(C149=income_max, income_total, IF(C149=income_total, "/1", IF(C149="/1", Expenses_header_row, IF(C149&lt;expenses_max_row, C149+1, IF(C149=expenses_max_row, expenses_total_row, IF(C149=expenses_total_row, "/2", IF(C149="/2", Savings_header_row, IF(C149&lt;savings_max_row, C149+1, IF(C149=savings_max_row, savings_total, -1)))))))))))</f>
        <v>-1</v>
      </c>
      <c r="D150" s="53">
        <f t="shared" si="39"/>
        <v>-1</v>
      </c>
      <c r="E150" s="52" cm="1">
        <f t="array" ref="E150">1*OR(row_id=income_header_row,row_id=Expenses_header_row,row_id=Savings_header_row)</f>
        <v>0</v>
      </c>
      <c r="F150" s="35">
        <f t="shared" si="40"/>
        <v>0</v>
      </c>
      <c r="G150" s="35" cm="1">
        <f t="array" ref="G150">1*OR(row_id=income_total,row_id=expenses_total_row,row_id=savings_total)</f>
        <v>0</v>
      </c>
      <c r="H150" s="53">
        <f t="shared" si="41"/>
        <v>1</v>
      </c>
      <c r="I150" s="52" t="str" cm="1">
        <f t="array" ref="I150">IFERROR(INDEX('Budget Planning'!$C:$C,header_row_id)," " )</f>
        <v xml:space="preserve"> </v>
      </c>
      <c r="J150" s="54" t="str" cm="1">
        <f t="array" ref="J150">IFERROR(INDEX('Budget Planning'!$C:$C,row_id)," ")</f>
        <v xml:space="preserve"> </v>
      </c>
      <c r="K150" s="55" t="str" cm="1">
        <f t="array" ref="K150">IF(OR(is_header, is_empty), "",
    IF(is_total,
        IF(selected_period="Total Year",
            SUM(Tracking[Amount] * (Tracking[Type]=type) * (YEAR(Tracking[Effective Date])=Selected_year)),
            SUM(Tracking[Amount] * (Tracking[Type]=type) * (YEAR(Tracking[Effective Date])=Selected_year) * (MONTH(Tracking[Effective Date])=selected_period))
        ),
        IF(selected_period="Total Year",
            SUM(Tracking[Amount] * (Tracking[Type]=type) * (Tracking[Category]=item) * (YEAR(Tracking[Effective Date])=Selected_year)),
            SUM(Tracking[Amount] * (Tracking[Type]=type) * (Tracking[Category]=item) * (YEAR(Tracking[Effective Date])=Selected_year) * (MONTH(Tracking[Effective Date])=selected_period))
        )
    )
)</f>
        <v/>
      </c>
      <c r="L150" s="35" t="str" cm="1">
        <f t="array" ref="L150">IF(OR(is_header, is_empty), "",
    IFERROR(
        INDEX('Budget Planning'!$E:$DY, row_id,
            MATCH(TRUE, INDEX('Budget Planning'!$E$5:$DY$5 = Selected_year, 0), 0)
            + IF(selected_period = "Total Year", 12, selected_period - 1)
        ),
        ""
    )
)</f>
        <v/>
      </c>
      <c r="M150" s="1" t="str" cm="1">
        <f t="array" ref="M150">IF(is_cat,IF(header_row_id=income_header_row,MATCH(income_min_row,$C:$C,0),IF(header_row_id=Expenses_header_row,MATCH(expenses_min_row,$C:$C,0),IF(header_row_id=Savings_header_row,MATCH(savings_min_row,$C:$C,0),""))),"")</f>
        <v/>
      </c>
      <c r="N150" s="2" t="str" cm="1">
        <f t="array" ref="N150">IF(is_cat,IF(header_row_id=income_header_row,MATCH(income_max,$C:$C,0),IF(header_row_id=Expenses_header_row,MATCH(expenses_max_row,$C:$C,0),IF(header_row_id=Savings_header_row,MATCH(savings_max_row,$C:$C,0),""))),"")</f>
        <v/>
      </c>
      <c r="O150" s="1" t="str">
        <f t="shared" si="42"/>
        <v/>
      </c>
      <c r="P150" t="str">
        <f t="shared" ca="1" si="43"/>
        <v/>
      </c>
      <c r="Q150" t="str">
        <f t="shared" si="44"/>
        <v/>
      </c>
      <c r="R150" s="2" t="str">
        <f t="shared" ca="1" si="45"/>
        <v/>
      </c>
      <c r="S150" s="1" t="str">
        <f t="shared" si="46"/>
        <v/>
      </c>
      <c r="T150" t="str">
        <f t="shared" si="47"/>
        <v/>
      </c>
      <c r="U150" t="str">
        <f t="shared" ca="1" si="48"/>
        <v/>
      </c>
      <c r="V150" t="str">
        <f t="shared" si="49"/>
        <v/>
      </c>
      <c r="W150" s="2" t="str">
        <f t="shared" ca="1" si="50"/>
        <v/>
      </c>
      <c r="X150" s="59">
        <f t="shared" si="51"/>
        <v>-1</v>
      </c>
      <c r="Y150" s="66" t="str">
        <f t="shared" si="52"/>
        <v/>
      </c>
      <c r="Z150" s="36" t="str">
        <f t="shared" si="53"/>
        <v/>
      </c>
      <c r="AA150" s="36" t="str">
        <f t="shared" si="54"/>
        <v/>
      </c>
      <c r="AB150" s="67" t="str">
        <f t="shared" si="57"/>
        <v/>
      </c>
      <c r="AC150" s="36" t="str">
        <f t="shared" si="55"/>
        <v/>
      </c>
      <c r="AD150" s="36" t="str">
        <f t="shared" si="56"/>
        <v/>
      </c>
    </row>
    <row r="151" spans="3:30" x14ac:dyDescent="0.3">
      <c r="C151" s="52" cm="1">
        <f t="array" ref="C151">IF(C150=-1, -1, IF(C150&lt;income_max, C150+1, IF(C150=income_max, income_total, IF(C150=income_total, "/1", IF(C150="/1", Expenses_header_row, IF(C150&lt;expenses_max_row, C150+1, IF(C150=expenses_max_row, expenses_total_row, IF(C150=expenses_total_row, "/2", IF(C150="/2", Savings_header_row, IF(C150&lt;savings_max_row, C150+1, IF(C150=savings_max_row, savings_total, -1)))))))))))</f>
        <v>-1</v>
      </c>
      <c r="D151" s="53">
        <f t="shared" si="39"/>
        <v>-1</v>
      </c>
      <c r="E151" s="52" cm="1">
        <f t="array" ref="E151">1*OR(row_id=income_header_row,row_id=Expenses_header_row,row_id=Savings_header_row)</f>
        <v>0</v>
      </c>
      <c r="F151" s="35">
        <f t="shared" si="40"/>
        <v>0</v>
      </c>
      <c r="G151" s="35" cm="1">
        <f t="array" ref="G151">1*OR(row_id=income_total,row_id=expenses_total_row,row_id=savings_total)</f>
        <v>0</v>
      </c>
      <c r="H151" s="53">
        <f t="shared" si="41"/>
        <v>1</v>
      </c>
      <c r="I151" s="52" t="str" cm="1">
        <f t="array" ref="I151">IFERROR(INDEX('Budget Planning'!$C:$C,header_row_id)," " )</f>
        <v xml:space="preserve"> </v>
      </c>
      <c r="J151" s="54" t="str" cm="1">
        <f t="array" ref="J151">IFERROR(INDEX('Budget Planning'!$C:$C,row_id)," ")</f>
        <v xml:space="preserve"> </v>
      </c>
      <c r="K151" s="55" t="str" cm="1">
        <f t="array" ref="K151">IF(OR(is_header, is_empty), "",
    IF(is_total,
        IF(selected_period="Total Year",
            SUM(Tracking[Amount] * (Tracking[Type]=type) * (YEAR(Tracking[Effective Date])=Selected_year)),
            SUM(Tracking[Amount] * (Tracking[Type]=type) * (YEAR(Tracking[Effective Date])=Selected_year) * (MONTH(Tracking[Effective Date])=selected_period))
        ),
        IF(selected_period="Total Year",
            SUM(Tracking[Amount] * (Tracking[Type]=type) * (Tracking[Category]=item) * (YEAR(Tracking[Effective Date])=Selected_year)),
            SUM(Tracking[Amount] * (Tracking[Type]=type) * (Tracking[Category]=item) * (YEAR(Tracking[Effective Date])=Selected_year) * (MONTH(Tracking[Effective Date])=selected_period))
        )
    )
)</f>
        <v/>
      </c>
      <c r="L151" s="35" t="str" cm="1">
        <f t="array" ref="L151">IF(OR(is_header, is_empty), "",
    IFERROR(
        INDEX('Budget Planning'!$E:$DY, row_id,
            MATCH(TRUE, INDEX('Budget Planning'!$E$5:$DY$5 = Selected_year, 0), 0)
            + IF(selected_period = "Total Year", 12, selected_period - 1)
        ),
        ""
    )
)</f>
        <v/>
      </c>
      <c r="M151" s="1" t="str" cm="1">
        <f t="array" ref="M151">IF(is_cat,IF(header_row_id=income_header_row,MATCH(income_min_row,$C:$C,0),IF(header_row_id=Expenses_header_row,MATCH(expenses_min_row,$C:$C,0),IF(header_row_id=Savings_header_row,MATCH(savings_min_row,$C:$C,0),""))),"")</f>
        <v/>
      </c>
      <c r="N151" s="2" t="str" cm="1">
        <f t="array" ref="N151">IF(is_cat,IF(header_row_id=income_header_row,MATCH(income_max,$C:$C,0),IF(header_row_id=Expenses_header_row,MATCH(expenses_max_row,$C:$C,0),IF(header_row_id=Savings_header_row,MATCH(savings_max_row,$C:$C,0),""))),"")</f>
        <v/>
      </c>
      <c r="O151" s="1" t="str">
        <f t="shared" si="42"/>
        <v/>
      </c>
      <c r="P151" t="str">
        <f t="shared" ca="1" si="43"/>
        <v/>
      </c>
      <c r="Q151" t="str">
        <f t="shared" si="44"/>
        <v/>
      </c>
      <c r="R151" s="2" t="str">
        <f t="shared" ca="1" si="45"/>
        <v/>
      </c>
      <c r="S151" s="1" t="str">
        <f t="shared" si="46"/>
        <v/>
      </c>
      <c r="T151" t="str">
        <f t="shared" si="47"/>
        <v/>
      </c>
      <c r="U151" t="str">
        <f t="shared" ca="1" si="48"/>
        <v/>
      </c>
      <c r="V151" t="str">
        <f t="shared" si="49"/>
        <v/>
      </c>
      <c r="W151" s="2" t="str">
        <f t="shared" ca="1" si="50"/>
        <v/>
      </c>
      <c r="X151" s="59">
        <f t="shared" si="51"/>
        <v>-1</v>
      </c>
      <c r="Y151" s="66" t="str">
        <f t="shared" si="52"/>
        <v/>
      </c>
      <c r="Z151" s="36" t="str">
        <f t="shared" si="53"/>
        <v/>
      </c>
      <c r="AA151" s="36" t="str">
        <f t="shared" si="54"/>
        <v/>
      </c>
      <c r="AB151" s="67" t="str">
        <f t="shared" si="57"/>
        <v/>
      </c>
      <c r="AC151" s="36" t="str">
        <f t="shared" si="55"/>
        <v/>
      </c>
      <c r="AD151" s="36" t="str">
        <f t="shared" si="56"/>
        <v/>
      </c>
    </row>
    <row r="152" spans="3:30" x14ac:dyDescent="0.3">
      <c r="C152" s="52" cm="1">
        <f t="array" ref="C152">IF(C151=-1, -1, IF(C151&lt;income_max, C151+1, IF(C151=income_max, income_total, IF(C151=income_total, "/1", IF(C151="/1", Expenses_header_row, IF(C151&lt;expenses_max_row, C151+1, IF(C151=expenses_max_row, expenses_total_row, IF(C151=expenses_total_row, "/2", IF(C151="/2", Savings_header_row, IF(C151&lt;savings_max_row, C151+1, IF(C151=savings_max_row, savings_total, -1)))))))))))</f>
        <v>-1</v>
      </c>
      <c r="D152" s="53">
        <f t="shared" si="39"/>
        <v>-1</v>
      </c>
      <c r="E152" s="52" cm="1">
        <f t="array" ref="E152">1*OR(row_id=income_header_row,row_id=Expenses_header_row,row_id=Savings_header_row)</f>
        <v>0</v>
      </c>
      <c r="F152" s="35">
        <f t="shared" si="40"/>
        <v>0</v>
      </c>
      <c r="G152" s="35" cm="1">
        <f t="array" ref="G152">1*OR(row_id=income_total,row_id=expenses_total_row,row_id=savings_total)</f>
        <v>0</v>
      </c>
      <c r="H152" s="53">
        <f t="shared" si="41"/>
        <v>1</v>
      </c>
      <c r="I152" s="52" t="str" cm="1">
        <f t="array" ref="I152">IFERROR(INDEX('Budget Planning'!$C:$C,header_row_id)," " )</f>
        <v xml:space="preserve"> </v>
      </c>
      <c r="J152" s="54" t="str" cm="1">
        <f t="array" ref="J152">IFERROR(INDEX('Budget Planning'!$C:$C,row_id)," ")</f>
        <v xml:space="preserve"> </v>
      </c>
      <c r="K152" s="55" t="str" cm="1">
        <f t="array" ref="K152">IF(OR(is_header, is_empty), "",
    IF(is_total,
        IF(selected_period="Total Year",
            SUM(Tracking[Amount] * (Tracking[Type]=type) * (YEAR(Tracking[Effective Date])=Selected_year)),
            SUM(Tracking[Amount] * (Tracking[Type]=type) * (YEAR(Tracking[Effective Date])=Selected_year) * (MONTH(Tracking[Effective Date])=selected_period))
        ),
        IF(selected_period="Total Year",
            SUM(Tracking[Amount] * (Tracking[Type]=type) * (Tracking[Category]=item) * (YEAR(Tracking[Effective Date])=Selected_year)),
            SUM(Tracking[Amount] * (Tracking[Type]=type) * (Tracking[Category]=item) * (YEAR(Tracking[Effective Date])=Selected_year) * (MONTH(Tracking[Effective Date])=selected_period))
        )
    )
)</f>
        <v/>
      </c>
      <c r="L152" s="35" t="str" cm="1">
        <f t="array" ref="L152">IF(OR(is_header, is_empty), "",
    IFERROR(
        INDEX('Budget Planning'!$E:$DY, row_id,
            MATCH(TRUE, INDEX('Budget Planning'!$E$5:$DY$5 = Selected_year, 0), 0)
            + IF(selected_period = "Total Year", 12, selected_period - 1)
        ),
        ""
    )
)</f>
        <v/>
      </c>
      <c r="M152" s="1" t="str" cm="1">
        <f t="array" ref="M152">IF(is_cat,IF(header_row_id=income_header_row,MATCH(income_min_row,$C:$C,0),IF(header_row_id=Expenses_header_row,MATCH(expenses_min_row,$C:$C,0),IF(header_row_id=Savings_header_row,MATCH(savings_min_row,$C:$C,0),""))),"")</f>
        <v/>
      </c>
      <c r="N152" s="2" t="str" cm="1">
        <f t="array" ref="N152">IF(is_cat,IF(header_row_id=income_header_row,MATCH(income_max,$C:$C,0),IF(header_row_id=Expenses_header_row,MATCH(expenses_max_row,$C:$C,0),IF(header_row_id=Savings_header_row,MATCH(savings_max_row,$C:$C,0),""))),"")</f>
        <v/>
      </c>
      <c r="O152" s="1" t="str">
        <f t="shared" si="42"/>
        <v/>
      </c>
      <c r="P152" t="str">
        <f t="shared" ca="1" si="43"/>
        <v/>
      </c>
      <c r="Q152" t="str">
        <f t="shared" si="44"/>
        <v/>
      </c>
      <c r="R152" s="2" t="str">
        <f t="shared" ca="1" si="45"/>
        <v/>
      </c>
      <c r="S152" s="1" t="str">
        <f t="shared" si="46"/>
        <v/>
      </c>
      <c r="T152" t="str">
        <f t="shared" si="47"/>
        <v/>
      </c>
      <c r="U152" t="str">
        <f t="shared" ca="1" si="48"/>
        <v/>
      </c>
      <c r="V152" t="str">
        <f t="shared" si="49"/>
        <v/>
      </c>
      <c r="W152" s="2" t="str">
        <f t="shared" ca="1" si="50"/>
        <v/>
      </c>
      <c r="X152" s="59">
        <f t="shared" si="51"/>
        <v>-1</v>
      </c>
      <c r="Y152" s="66" t="str">
        <f t="shared" si="52"/>
        <v/>
      </c>
      <c r="Z152" s="36" t="str">
        <f t="shared" si="53"/>
        <v/>
      </c>
      <c r="AA152" s="36" t="str">
        <f t="shared" si="54"/>
        <v/>
      </c>
      <c r="AB152" s="67" t="str">
        <f t="shared" si="57"/>
        <v/>
      </c>
      <c r="AC152" s="36" t="str">
        <f t="shared" si="55"/>
        <v/>
      </c>
      <c r="AD152" s="36" t="str">
        <f t="shared" si="56"/>
        <v/>
      </c>
    </row>
    <row r="153" spans="3:30" x14ac:dyDescent="0.3">
      <c r="C153" s="52" cm="1">
        <f t="array" ref="C153">IF(C152=-1, -1, IF(C152&lt;income_max, C152+1, IF(C152=income_max, income_total, IF(C152=income_total, "/1", IF(C152="/1", Expenses_header_row, IF(C152&lt;expenses_max_row, C152+1, IF(C152=expenses_max_row, expenses_total_row, IF(C152=expenses_total_row, "/2", IF(C152="/2", Savings_header_row, IF(C152&lt;savings_max_row, C152+1, IF(C152=savings_max_row, savings_total, -1)))))))))))</f>
        <v>-1</v>
      </c>
      <c r="D153" s="53">
        <f t="shared" si="39"/>
        <v>-1</v>
      </c>
      <c r="E153" s="52" cm="1">
        <f t="array" ref="E153">1*OR(row_id=income_header_row,row_id=Expenses_header_row,row_id=Savings_header_row)</f>
        <v>0</v>
      </c>
      <c r="F153" s="35">
        <f t="shared" si="40"/>
        <v>0</v>
      </c>
      <c r="G153" s="35" cm="1">
        <f t="array" ref="G153">1*OR(row_id=income_total,row_id=expenses_total_row,row_id=savings_total)</f>
        <v>0</v>
      </c>
      <c r="H153" s="53">
        <f t="shared" si="41"/>
        <v>1</v>
      </c>
      <c r="I153" s="52" t="str" cm="1">
        <f t="array" ref="I153">IFERROR(INDEX('Budget Planning'!$C:$C,header_row_id)," " )</f>
        <v xml:space="preserve"> </v>
      </c>
      <c r="J153" s="54" t="str" cm="1">
        <f t="array" ref="J153">IFERROR(INDEX('Budget Planning'!$C:$C,row_id)," ")</f>
        <v xml:space="preserve"> </v>
      </c>
      <c r="K153" s="55" t="str" cm="1">
        <f t="array" ref="K153">IF(OR(is_header, is_empty), "",
    IF(is_total,
        IF(selected_period="Total Year",
            SUM(Tracking[Amount] * (Tracking[Type]=type) * (YEAR(Tracking[Effective Date])=Selected_year)),
            SUM(Tracking[Amount] * (Tracking[Type]=type) * (YEAR(Tracking[Effective Date])=Selected_year) * (MONTH(Tracking[Effective Date])=selected_period))
        ),
        IF(selected_period="Total Year",
            SUM(Tracking[Amount] * (Tracking[Type]=type) * (Tracking[Category]=item) * (YEAR(Tracking[Effective Date])=Selected_year)),
            SUM(Tracking[Amount] * (Tracking[Type]=type) * (Tracking[Category]=item) * (YEAR(Tracking[Effective Date])=Selected_year) * (MONTH(Tracking[Effective Date])=selected_period))
        )
    )
)</f>
        <v/>
      </c>
      <c r="L153" s="35" t="str" cm="1">
        <f t="array" ref="L153">IF(OR(is_header, is_empty), "",
    IFERROR(
        INDEX('Budget Planning'!$E:$DY, row_id,
            MATCH(TRUE, INDEX('Budget Planning'!$E$5:$DY$5 = Selected_year, 0), 0)
            + IF(selected_period = "Total Year", 12, selected_period - 1)
        ),
        ""
    )
)</f>
        <v/>
      </c>
      <c r="M153" s="1" t="str" cm="1">
        <f t="array" ref="M153">IF(is_cat,IF(header_row_id=income_header_row,MATCH(income_min_row,$C:$C,0),IF(header_row_id=Expenses_header_row,MATCH(expenses_min_row,$C:$C,0),IF(header_row_id=Savings_header_row,MATCH(savings_min_row,$C:$C,0),""))),"")</f>
        <v/>
      </c>
      <c r="N153" s="2" t="str" cm="1">
        <f t="array" ref="N153">IF(is_cat,IF(header_row_id=income_header_row,MATCH(income_max,$C:$C,0),IF(header_row_id=Expenses_header_row,MATCH(expenses_max_row,$C:$C,0),IF(header_row_id=Savings_header_row,MATCH(savings_max_row,$C:$C,0),""))),"")</f>
        <v/>
      </c>
      <c r="O153" s="1" t="str">
        <f t="shared" si="42"/>
        <v/>
      </c>
      <c r="P153" t="str">
        <f t="shared" ca="1" si="43"/>
        <v/>
      </c>
      <c r="Q153" t="str">
        <f t="shared" si="44"/>
        <v/>
      </c>
      <c r="R153" s="2" t="str">
        <f t="shared" ca="1" si="45"/>
        <v/>
      </c>
      <c r="S153" s="1" t="str">
        <f t="shared" si="46"/>
        <v/>
      </c>
      <c r="T153" t="str">
        <f t="shared" si="47"/>
        <v/>
      </c>
      <c r="U153" t="str">
        <f t="shared" ca="1" si="48"/>
        <v/>
      </c>
      <c r="V153" t="str">
        <f t="shared" si="49"/>
        <v/>
      </c>
      <c r="W153" s="2" t="str">
        <f t="shared" ca="1" si="50"/>
        <v/>
      </c>
      <c r="X153" s="59">
        <f t="shared" si="51"/>
        <v>-1</v>
      </c>
      <c r="Y153" s="66" t="str">
        <f t="shared" si="52"/>
        <v/>
      </c>
      <c r="Z153" s="36" t="str">
        <f t="shared" si="53"/>
        <v/>
      </c>
      <c r="AA153" s="36" t="str">
        <f t="shared" si="54"/>
        <v/>
      </c>
      <c r="AB153" s="67" t="str">
        <f t="shared" si="57"/>
        <v/>
      </c>
      <c r="AC153" s="36" t="str">
        <f t="shared" si="55"/>
        <v/>
      </c>
      <c r="AD153" s="36" t="str">
        <f t="shared" si="56"/>
        <v/>
      </c>
    </row>
    <row r="154" spans="3:30" x14ac:dyDescent="0.3">
      <c r="C154" s="52" cm="1">
        <f t="array" ref="C154">IF(C153=-1, -1, IF(C153&lt;income_max, C153+1, IF(C153=income_max, income_total, IF(C153=income_total, "/1", IF(C153="/1", Expenses_header_row, IF(C153&lt;expenses_max_row, C153+1, IF(C153=expenses_max_row, expenses_total_row, IF(C153=expenses_total_row, "/2", IF(C153="/2", Savings_header_row, IF(C153&lt;savings_max_row, C153+1, IF(C153=savings_max_row, savings_total, -1)))))))))))</f>
        <v>-1</v>
      </c>
      <c r="D154" s="53">
        <f t="shared" si="39"/>
        <v>-1</v>
      </c>
      <c r="E154" s="52" cm="1">
        <f t="array" ref="E154">1*OR(row_id=income_header_row,row_id=Expenses_header_row,row_id=Savings_header_row)</f>
        <v>0</v>
      </c>
      <c r="F154" s="35">
        <f t="shared" si="40"/>
        <v>0</v>
      </c>
      <c r="G154" s="35" cm="1">
        <f t="array" ref="G154">1*OR(row_id=income_total,row_id=expenses_total_row,row_id=savings_total)</f>
        <v>0</v>
      </c>
      <c r="H154" s="53">
        <f t="shared" si="41"/>
        <v>1</v>
      </c>
      <c r="I154" s="52" t="str" cm="1">
        <f t="array" ref="I154">IFERROR(INDEX('Budget Planning'!$C:$C,header_row_id)," " )</f>
        <v xml:space="preserve"> </v>
      </c>
      <c r="J154" s="54" t="str" cm="1">
        <f t="array" ref="J154">IFERROR(INDEX('Budget Planning'!$C:$C,row_id)," ")</f>
        <v xml:space="preserve"> </v>
      </c>
      <c r="K154" s="55" t="str" cm="1">
        <f t="array" ref="K154">IF(OR(is_header, is_empty), "",
    IF(is_total,
        IF(selected_period="Total Year",
            SUM(Tracking[Amount] * (Tracking[Type]=type) * (YEAR(Tracking[Effective Date])=Selected_year)),
            SUM(Tracking[Amount] * (Tracking[Type]=type) * (YEAR(Tracking[Effective Date])=Selected_year) * (MONTH(Tracking[Effective Date])=selected_period))
        ),
        IF(selected_period="Total Year",
            SUM(Tracking[Amount] * (Tracking[Type]=type) * (Tracking[Category]=item) * (YEAR(Tracking[Effective Date])=Selected_year)),
            SUM(Tracking[Amount] * (Tracking[Type]=type) * (Tracking[Category]=item) * (YEAR(Tracking[Effective Date])=Selected_year) * (MONTH(Tracking[Effective Date])=selected_period))
        )
    )
)</f>
        <v/>
      </c>
      <c r="L154" s="35" t="str" cm="1">
        <f t="array" ref="L154">IF(OR(is_header, is_empty), "",
    IFERROR(
        INDEX('Budget Planning'!$E:$DY, row_id,
            MATCH(TRUE, INDEX('Budget Planning'!$E$5:$DY$5 = Selected_year, 0), 0)
            + IF(selected_period = "Total Year", 12, selected_period - 1)
        ),
        ""
    )
)</f>
        <v/>
      </c>
      <c r="M154" s="1" t="str" cm="1">
        <f t="array" ref="M154">IF(is_cat,IF(header_row_id=income_header_row,MATCH(income_min_row,$C:$C,0),IF(header_row_id=Expenses_header_row,MATCH(expenses_min_row,$C:$C,0),IF(header_row_id=Savings_header_row,MATCH(savings_min_row,$C:$C,0),""))),"")</f>
        <v/>
      </c>
      <c r="N154" s="2" t="str" cm="1">
        <f t="array" ref="N154">IF(is_cat,IF(header_row_id=income_header_row,MATCH(income_max,$C:$C,0),IF(header_row_id=Expenses_header_row,MATCH(expenses_max_row,$C:$C,0),IF(header_row_id=Savings_header_row,MATCH(savings_max_row,$C:$C,0),""))),"")</f>
        <v/>
      </c>
      <c r="O154" s="1" t="str">
        <f t="shared" si="42"/>
        <v/>
      </c>
      <c r="P154" t="str">
        <f t="shared" ca="1" si="43"/>
        <v/>
      </c>
      <c r="Q154" t="str">
        <f t="shared" si="44"/>
        <v/>
      </c>
      <c r="R154" s="2" t="str">
        <f t="shared" ca="1" si="45"/>
        <v/>
      </c>
      <c r="S154" s="1" t="str">
        <f t="shared" si="46"/>
        <v/>
      </c>
      <c r="T154" t="str">
        <f t="shared" si="47"/>
        <v/>
      </c>
      <c r="U154" t="str">
        <f t="shared" ca="1" si="48"/>
        <v/>
      </c>
      <c r="V154" t="str">
        <f t="shared" si="49"/>
        <v/>
      </c>
      <c r="W154" s="2" t="str">
        <f t="shared" ca="1" si="50"/>
        <v/>
      </c>
      <c r="X154" s="59">
        <f t="shared" si="51"/>
        <v>-1</v>
      </c>
      <c r="Y154" s="66" t="str">
        <f t="shared" si="52"/>
        <v/>
      </c>
      <c r="Z154" s="36" t="str">
        <f t="shared" si="53"/>
        <v/>
      </c>
      <c r="AA154" s="36" t="str">
        <f t="shared" si="54"/>
        <v/>
      </c>
      <c r="AB154" s="67" t="str">
        <f t="shared" si="57"/>
        <v/>
      </c>
      <c r="AC154" s="36" t="str">
        <f t="shared" si="55"/>
        <v/>
      </c>
      <c r="AD154" s="36" t="str">
        <f t="shared" si="56"/>
        <v/>
      </c>
    </row>
    <row r="155" spans="3:30" x14ac:dyDescent="0.3">
      <c r="C155" s="52" cm="1">
        <f t="array" ref="C155">IF(C154=-1, -1, IF(C154&lt;income_max, C154+1, IF(C154=income_max, income_total, IF(C154=income_total, "/1", IF(C154="/1", Expenses_header_row, IF(C154&lt;expenses_max_row, C154+1, IF(C154=expenses_max_row, expenses_total_row, IF(C154=expenses_total_row, "/2", IF(C154="/2", Savings_header_row, IF(C154&lt;savings_max_row, C154+1, IF(C154=savings_max_row, savings_total, -1)))))))))))</f>
        <v>-1</v>
      </c>
      <c r="D155" s="53">
        <f t="shared" si="39"/>
        <v>-1</v>
      </c>
      <c r="E155" s="52" cm="1">
        <f t="array" ref="E155">1*OR(row_id=income_header_row,row_id=Expenses_header_row,row_id=Savings_header_row)</f>
        <v>0</v>
      </c>
      <c r="F155" s="35">
        <f t="shared" si="40"/>
        <v>0</v>
      </c>
      <c r="G155" s="35" cm="1">
        <f t="array" ref="G155">1*OR(row_id=income_total,row_id=expenses_total_row,row_id=savings_total)</f>
        <v>0</v>
      </c>
      <c r="H155" s="53">
        <f t="shared" si="41"/>
        <v>1</v>
      </c>
      <c r="I155" s="52" t="str" cm="1">
        <f t="array" ref="I155">IFERROR(INDEX('Budget Planning'!$C:$C,header_row_id)," " )</f>
        <v xml:space="preserve"> </v>
      </c>
      <c r="J155" s="54" t="str" cm="1">
        <f t="array" ref="J155">IFERROR(INDEX('Budget Planning'!$C:$C,row_id)," ")</f>
        <v xml:space="preserve"> </v>
      </c>
      <c r="K155" s="55" t="str" cm="1">
        <f t="array" ref="K155">IF(OR(is_header, is_empty), "",
    IF(is_total,
        IF(selected_period="Total Year",
            SUM(Tracking[Amount] * (Tracking[Type]=type) * (YEAR(Tracking[Effective Date])=Selected_year)),
            SUM(Tracking[Amount] * (Tracking[Type]=type) * (YEAR(Tracking[Effective Date])=Selected_year) * (MONTH(Tracking[Effective Date])=selected_period))
        ),
        IF(selected_period="Total Year",
            SUM(Tracking[Amount] * (Tracking[Type]=type) * (Tracking[Category]=item) * (YEAR(Tracking[Effective Date])=Selected_year)),
            SUM(Tracking[Amount] * (Tracking[Type]=type) * (Tracking[Category]=item) * (YEAR(Tracking[Effective Date])=Selected_year) * (MONTH(Tracking[Effective Date])=selected_period))
        )
    )
)</f>
        <v/>
      </c>
      <c r="L155" s="35" t="str" cm="1">
        <f t="array" ref="L155">IF(OR(is_header, is_empty), "",
    IFERROR(
        INDEX('Budget Planning'!$E:$DY, row_id,
            MATCH(TRUE, INDEX('Budget Planning'!$E$5:$DY$5 = Selected_year, 0), 0)
            + IF(selected_period = "Total Year", 12, selected_period - 1)
        ),
        ""
    )
)</f>
        <v/>
      </c>
      <c r="M155" s="1" t="str" cm="1">
        <f t="array" ref="M155">IF(is_cat,IF(header_row_id=income_header_row,MATCH(income_min_row,$C:$C,0),IF(header_row_id=Expenses_header_row,MATCH(expenses_min_row,$C:$C,0),IF(header_row_id=Savings_header_row,MATCH(savings_min_row,$C:$C,0),""))),"")</f>
        <v/>
      </c>
      <c r="N155" s="2" t="str" cm="1">
        <f t="array" ref="N155">IF(is_cat,IF(header_row_id=income_header_row,MATCH(income_max,$C:$C,0),IF(header_row_id=Expenses_header_row,MATCH(expenses_max_row,$C:$C,0),IF(header_row_id=Savings_header_row,MATCH(savings_max_row,$C:$C,0),""))),"")</f>
        <v/>
      </c>
      <c r="O155" s="1" t="str">
        <f t="shared" si="42"/>
        <v/>
      </c>
      <c r="P155" t="str">
        <f t="shared" ca="1" si="43"/>
        <v/>
      </c>
      <c r="Q155" t="str">
        <f t="shared" si="44"/>
        <v/>
      </c>
      <c r="R155" s="2" t="str">
        <f t="shared" ca="1" si="45"/>
        <v/>
      </c>
      <c r="S155" s="1" t="str">
        <f t="shared" si="46"/>
        <v/>
      </c>
      <c r="T155" t="str">
        <f t="shared" si="47"/>
        <v/>
      </c>
      <c r="U155" t="str">
        <f t="shared" ca="1" si="48"/>
        <v/>
      </c>
      <c r="V155" t="str">
        <f t="shared" si="49"/>
        <v/>
      </c>
      <c r="W155" s="2" t="str">
        <f t="shared" ca="1" si="50"/>
        <v/>
      </c>
      <c r="X155" s="59">
        <f t="shared" si="51"/>
        <v>-1</v>
      </c>
      <c r="Y155" s="66" t="str">
        <f t="shared" si="52"/>
        <v/>
      </c>
      <c r="Z155" s="36" t="str">
        <f t="shared" si="53"/>
        <v/>
      </c>
      <c r="AA155" s="36" t="str">
        <f t="shared" si="54"/>
        <v/>
      </c>
      <c r="AB155" s="67" t="str">
        <f t="shared" si="57"/>
        <v/>
      </c>
      <c r="AC155" s="36" t="str">
        <f t="shared" si="55"/>
        <v/>
      </c>
      <c r="AD155" s="36" t="str">
        <f t="shared" si="56"/>
        <v/>
      </c>
    </row>
    <row r="156" spans="3:30" x14ac:dyDescent="0.3">
      <c r="C156" s="52" cm="1">
        <f t="array" ref="C156">IF(C155=-1, -1, IF(C155&lt;income_max, C155+1, IF(C155=income_max, income_total, IF(C155=income_total, "/1", IF(C155="/1", Expenses_header_row, IF(C155&lt;expenses_max_row, C155+1, IF(C155=expenses_max_row, expenses_total_row, IF(C155=expenses_total_row, "/2", IF(C155="/2", Savings_header_row, IF(C155&lt;savings_max_row, C155+1, IF(C155=savings_max_row, savings_total, -1)))))))))))</f>
        <v>-1</v>
      </c>
      <c r="D156" s="53">
        <f t="shared" si="39"/>
        <v>-1</v>
      </c>
      <c r="E156" s="52" cm="1">
        <f t="array" ref="E156">1*OR(row_id=income_header_row,row_id=Expenses_header_row,row_id=Savings_header_row)</f>
        <v>0</v>
      </c>
      <c r="F156" s="35">
        <f t="shared" si="40"/>
        <v>0</v>
      </c>
      <c r="G156" s="35" cm="1">
        <f t="array" ref="G156">1*OR(row_id=income_total,row_id=expenses_total_row,row_id=savings_total)</f>
        <v>0</v>
      </c>
      <c r="H156" s="53">
        <f t="shared" si="41"/>
        <v>1</v>
      </c>
      <c r="I156" s="52" t="str" cm="1">
        <f t="array" ref="I156">IFERROR(INDEX('Budget Planning'!$C:$C,header_row_id)," " )</f>
        <v xml:space="preserve"> </v>
      </c>
      <c r="J156" s="54" t="str" cm="1">
        <f t="array" ref="J156">IFERROR(INDEX('Budget Planning'!$C:$C,row_id)," ")</f>
        <v xml:space="preserve"> </v>
      </c>
      <c r="K156" s="55" t="str" cm="1">
        <f t="array" ref="K156">IF(OR(is_header, is_empty), "",
    IF(is_total,
        IF(selected_period="Total Year",
            SUM(Tracking[Amount] * (Tracking[Type]=type) * (YEAR(Tracking[Effective Date])=Selected_year)),
            SUM(Tracking[Amount] * (Tracking[Type]=type) * (YEAR(Tracking[Effective Date])=Selected_year) * (MONTH(Tracking[Effective Date])=selected_period))
        ),
        IF(selected_period="Total Year",
            SUM(Tracking[Amount] * (Tracking[Type]=type) * (Tracking[Category]=item) * (YEAR(Tracking[Effective Date])=Selected_year)),
            SUM(Tracking[Amount] * (Tracking[Type]=type) * (Tracking[Category]=item) * (YEAR(Tracking[Effective Date])=Selected_year) * (MONTH(Tracking[Effective Date])=selected_period))
        )
    )
)</f>
        <v/>
      </c>
      <c r="L156" s="35" t="str" cm="1">
        <f t="array" ref="L156">IF(OR(is_header, is_empty), "",
    IFERROR(
        INDEX('Budget Planning'!$E:$DY, row_id,
            MATCH(TRUE, INDEX('Budget Planning'!$E$5:$DY$5 = Selected_year, 0), 0)
            + IF(selected_period = "Total Year", 12, selected_period - 1)
        ),
        ""
    )
)</f>
        <v/>
      </c>
      <c r="M156" s="1" t="str" cm="1">
        <f t="array" ref="M156">IF(is_cat,IF(header_row_id=income_header_row,MATCH(income_min_row,$C:$C,0),IF(header_row_id=Expenses_header_row,MATCH(expenses_min_row,$C:$C,0),IF(header_row_id=Savings_header_row,MATCH(savings_min_row,$C:$C,0),""))),"")</f>
        <v/>
      </c>
      <c r="N156" s="2" t="str" cm="1">
        <f t="array" ref="N156">IF(is_cat,IF(header_row_id=income_header_row,MATCH(income_max,$C:$C,0),IF(header_row_id=Expenses_header_row,MATCH(expenses_max_row,$C:$C,0),IF(header_row_id=Savings_header_row,MATCH(savings_max_row,$C:$C,0),""))),"")</f>
        <v/>
      </c>
      <c r="O156" s="1" t="str">
        <f t="shared" si="42"/>
        <v/>
      </c>
      <c r="P156" t="str">
        <f t="shared" ca="1" si="43"/>
        <v/>
      </c>
      <c r="Q156" t="str">
        <f t="shared" si="44"/>
        <v/>
      </c>
      <c r="R156" s="2" t="str">
        <f t="shared" ca="1" si="45"/>
        <v/>
      </c>
      <c r="S156" s="1" t="str">
        <f t="shared" si="46"/>
        <v/>
      </c>
      <c r="T156" t="str">
        <f t="shared" si="47"/>
        <v/>
      </c>
      <c r="U156" t="str">
        <f t="shared" ca="1" si="48"/>
        <v/>
      </c>
      <c r="V156" t="str">
        <f t="shared" si="49"/>
        <v/>
      </c>
      <c r="W156" s="2" t="str">
        <f t="shared" ca="1" si="50"/>
        <v/>
      </c>
      <c r="X156" s="59">
        <f t="shared" si="51"/>
        <v>-1</v>
      </c>
      <c r="Y156" s="66" t="str">
        <f t="shared" si="52"/>
        <v/>
      </c>
      <c r="Z156" s="36" t="str">
        <f t="shared" si="53"/>
        <v/>
      </c>
      <c r="AA156" s="36" t="str">
        <f t="shared" si="54"/>
        <v/>
      </c>
      <c r="AB156" s="67" t="str">
        <f t="shared" si="57"/>
        <v/>
      </c>
      <c r="AC156" s="36" t="str">
        <f t="shared" si="55"/>
        <v/>
      </c>
      <c r="AD156" s="36" t="str">
        <f t="shared" si="56"/>
        <v/>
      </c>
    </row>
    <row r="157" spans="3:30" x14ac:dyDescent="0.3">
      <c r="C157" s="52" cm="1">
        <f t="array" ref="C157">IF(C156=-1, -1, IF(C156&lt;income_max, C156+1, IF(C156=income_max, income_total, IF(C156=income_total, "/1", IF(C156="/1", Expenses_header_row, IF(C156&lt;expenses_max_row, C156+1, IF(C156=expenses_max_row, expenses_total_row, IF(C156=expenses_total_row, "/2", IF(C156="/2", Savings_header_row, IF(C156&lt;savings_max_row, C156+1, IF(C156=savings_max_row, savings_total, -1)))))))))))</f>
        <v>-1</v>
      </c>
      <c r="D157" s="53">
        <f t="shared" si="39"/>
        <v>-1</v>
      </c>
      <c r="E157" s="52" cm="1">
        <f t="array" ref="E157">1*OR(row_id=income_header_row,row_id=Expenses_header_row,row_id=Savings_header_row)</f>
        <v>0</v>
      </c>
      <c r="F157" s="35">
        <f t="shared" si="40"/>
        <v>0</v>
      </c>
      <c r="G157" s="35" cm="1">
        <f t="array" ref="G157">1*OR(row_id=income_total,row_id=expenses_total_row,row_id=savings_total)</f>
        <v>0</v>
      </c>
      <c r="H157" s="53">
        <f t="shared" si="41"/>
        <v>1</v>
      </c>
      <c r="I157" s="52" t="str" cm="1">
        <f t="array" ref="I157">IFERROR(INDEX('Budget Planning'!$C:$C,header_row_id)," " )</f>
        <v xml:space="preserve"> </v>
      </c>
      <c r="J157" s="54" t="str" cm="1">
        <f t="array" ref="J157">IFERROR(INDEX('Budget Planning'!$C:$C,row_id)," ")</f>
        <v xml:space="preserve"> </v>
      </c>
      <c r="K157" s="55" t="str" cm="1">
        <f t="array" ref="K157">IF(OR(is_header, is_empty), "",
    IF(is_total,
        IF(selected_period="Total Year",
            SUM(Tracking[Amount] * (Tracking[Type]=type) * (YEAR(Tracking[Effective Date])=Selected_year)),
            SUM(Tracking[Amount] * (Tracking[Type]=type) * (YEAR(Tracking[Effective Date])=Selected_year) * (MONTH(Tracking[Effective Date])=selected_period))
        ),
        IF(selected_period="Total Year",
            SUM(Tracking[Amount] * (Tracking[Type]=type) * (Tracking[Category]=item) * (YEAR(Tracking[Effective Date])=Selected_year)),
            SUM(Tracking[Amount] * (Tracking[Type]=type) * (Tracking[Category]=item) * (YEAR(Tracking[Effective Date])=Selected_year) * (MONTH(Tracking[Effective Date])=selected_period))
        )
    )
)</f>
        <v/>
      </c>
      <c r="L157" s="35" t="str" cm="1">
        <f t="array" ref="L157">IF(OR(is_header, is_empty), "",
    IFERROR(
        INDEX('Budget Planning'!$E:$DY, row_id,
            MATCH(TRUE, INDEX('Budget Planning'!$E$5:$DY$5 = Selected_year, 0), 0)
            + IF(selected_period = "Total Year", 12, selected_period - 1)
        ),
        ""
    )
)</f>
        <v/>
      </c>
      <c r="M157" s="1" t="str" cm="1">
        <f t="array" ref="M157">IF(is_cat,IF(header_row_id=income_header_row,MATCH(income_min_row,$C:$C,0),IF(header_row_id=Expenses_header_row,MATCH(expenses_min_row,$C:$C,0),IF(header_row_id=Savings_header_row,MATCH(savings_min_row,$C:$C,0),""))),"")</f>
        <v/>
      </c>
      <c r="N157" s="2" t="str" cm="1">
        <f t="array" ref="N157">IF(is_cat,IF(header_row_id=income_header_row,MATCH(income_max,$C:$C,0),IF(header_row_id=Expenses_header_row,MATCH(expenses_max_row,$C:$C,0),IF(header_row_id=Savings_header_row,MATCH(savings_max_row,$C:$C,0),""))),"")</f>
        <v/>
      </c>
      <c r="O157" s="1" t="str">
        <f t="shared" si="42"/>
        <v/>
      </c>
      <c r="P157" t="str">
        <f t="shared" ca="1" si="43"/>
        <v/>
      </c>
      <c r="Q157" t="str">
        <f t="shared" si="44"/>
        <v/>
      </c>
      <c r="R157" s="2" t="str">
        <f t="shared" ca="1" si="45"/>
        <v/>
      </c>
      <c r="S157" s="1" t="str">
        <f t="shared" si="46"/>
        <v/>
      </c>
      <c r="T157" t="str">
        <f t="shared" si="47"/>
        <v/>
      </c>
      <c r="U157" t="str">
        <f t="shared" ca="1" si="48"/>
        <v/>
      </c>
      <c r="V157" t="str">
        <f t="shared" si="49"/>
        <v/>
      </c>
      <c r="W157" s="2" t="str">
        <f t="shared" ca="1" si="50"/>
        <v/>
      </c>
      <c r="X157" s="59">
        <f t="shared" si="51"/>
        <v>-1</v>
      </c>
      <c r="Y157" s="66" t="str">
        <f t="shared" si="52"/>
        <v/>
      </c>
      <c r="Z157" s="36" t="str">
        <f t="shared" si="53"/>
        <v/>
      </c>
      <c r="AA157" s="36" t="str">
        <f t="shared" si="54"/>
        <v/>
      </c>
      <c r="AB157" s="67" t="str">
        <f t="shared" si="57"/>
        <v/>
      </c>
      <c r="AC157" s="36" t="str">
        <f t="shared" si="55"/>
        <v/>
      </c>
      <c r="AD157" s="36" t="str">
        <f t="shared" si="56"/>
        <v/>
      </c>
    </row>
    <row r="158" spans="3:30" x14ac:dyDescent="0.3">
      <c r="C158" s="52" cm="1">
        <f t="array" ref="C158">IF(C157=-1, -1, IF(C157&lt;income_max, C157+1, IF(C157=income_max, income_total, IF(C157=income_total, "/1", IF(C157="/1", Expenses_header_row, IF(C157&lt;expenses_max_row, C157+1, IF(C157=expenses_max_row, expenses_total_row, IF(C157=expenses_total_row, "/2", IF(C157="/2", Savings_header_row, IF(C157&lt;savings_max_row, C157+1, IF(C157=savings_max_row, savings_total, -1)))))))))))</f>
        <v>-1</v>
      </c>
      <c r="D158" s="53">
        <f t="shared" si="39"/>
        <v>-1</v>
      </c>
      <c r="E158" s="52" cm="1">
        <f t="array" ref="E158">1*OR(row_id=income_header_row,row_id=Expenses_header_row,row_id=Savings_header_row)</f>
        <v>0</v>
      </c>
      <c r="F158" s="35">
        <f t="shared" si="40"/>
        <v>0</v>
      </c>
      <c r="G158" s="35" cm="1">
        <f t="array" ref="G158">1*OR(row_id=income_total,row_id=expenses_total_row,row_id=savings_total)</f>
        <v>0</v>
      </c>
      <c r="H158" s="53">
        <f t="shared" si="41"/>
        <v>1</v>
      </c>
      <c r="I158" s="52" t="str" cm="1">
        <f t="array" ref="I158">IFERROR(INDEX('Budget Planning'!$C:$C,header_row_id)," " )</f>
        <v xml:space="preserve"> </v>
      </c>
      <c r="J158" s="54" t="str" cm="1">
        <f t="array" ref="J158">IFERROR(INDEX('Budget Planning'!$C:$C,row_id)," ")</f>
        <v xml:space="preserve"> </v>
      </c>
      <c r="K158" s="55" t="str" cm="1">
        <f t="array" ref="K158">IF(OR(is_header, is_empty), "",
    IF(is_total,
        IF(selected_period="Total Year",
            SUM(Tracking[Amount] * (Tracking[Type]=type) * (YEAR(Tracking[Effective Date])=Selected_year)),
            SUM(Tracking[Amount] * (Tracking[Type]=type) * (YEAR(Tracking[Effective Date])=Selected_year) * (MONTH(Tracking[Effective Date])=selected_period))
        ),
        IF(selected_period="Total Year",
            SUM(Tracking[Amount] * (Tracking[Type]=type) * (Tracking[Category]=item) * (YEAR(Tracking[Effective Date])=Selected_year)),
            SUM(Tracking[Amount] * (Tracking[Type]=type) * (Tracking[Category]=item) * (YEAR(Tracking[Effective Date])=Selected_year) * (MONTH(Tracking[Effective Date])=selected_period))
        )
    )
)</f>
        <v/>
      </c>
      <c r="L158" s="35" t="str" cm="1">
        <f t="array" ref="L158">IF(OR(is_header, is_empty), "",
    IFERROR(
        INDEX('Budget Planning'!$E:$DY, row_id,
            MATCH(TRUE, INDEX('Budget Planning'!$E$5:$DY$5 = Selected_year, 0), 0)
            + IF(selected_period = "Total Year", 12, selected_period - 1)
        ),
        ""
    )
)</f>
        <v/>
      </c>
      <c r="M158" s="1" t="str" cm="1">
        <f t="array" ref="M158">IF(is_cat,IF(header_row_id=income_header_row,MATCH(income_min_row,$C:$C,0),IF(header_row_id=Expenses_header_row,MATCH(expenses_min_row,$C:$C,0),IF(header_row_id=Savings_header_row,MATCH(savings_min_row,$C:$C,0),""))),"")</f>
        <v/>
      </c>
      <c r="N158" s="2" t="str" cm="1">
        <f t="array" ref="N158">IF(is_cat,IF(header_row_id=income_header_row,MATCH(income_max,$C:$C,0),IF(header_row_id=Expenses_header_row,MATCH(expenses_max_row,$C:$C,0),IF(header_row_id=Savings_header_row,MATCH(savings_max_row,$C:$C,0),""))),"")</f>
        <v/>
      </c>
      <c r="O158" s="1" t="str">
        <f t="shared" si="42"/>
        <v/>
      </c>
      <c r="P158" t="str">
        <f t="shared" ca="1" si="43"/>
        <v/>
      </c>
      <c r="Q158" t="str">
        <f t="shared" si="44"/>
        <v/>
      </c>
      <c r="R158" s="2" t="str">
        <f t="shared" ca="1" si="45"/>
        <v/>
      </c>
      <c r="S158" s="1" t="str">
        <f t="shared" si="46"/>
        <v/>
      </c>
      <c r="T158" t="str">
        <f t="shared" si="47"/>
        <v/>
      </c>
      <c r="U158" t="str">
        <f t="shared" ca="1" si="48"/>
        <v/>
      </c>
      <c r="V158" t="str">
        <f t="shared" si="49"/>
        <v/>
      </c>
      <c r="W158" s="2" t="str">
        <f t="shared" ca="1" si="50"/>
        <v/>
      </c>
      <c r="X158" s="59">
        <f t="shared" si="51"/>
        <v>-1</v>
      </c>
      <c r="Y158" s="66" t="str">
        <f t="shared" si="52"/>
        <v/>
      </c>
      <c r="Z158" s="36" t="str">
        <f t="shared" si="53"/>
        <v/>
      </c>
      <c r="AA158" s="36" t="str">
        <f t="shared" si="54"/>
        <v/>
      </c>
      <c r="AB158" s="67" t="str">
        <f t="shared" si="57"/>
        <v/>
      </c>
      <c r="AC158" s="36" t="str">
        <f t="shared" si="55"/>
        <v/>
      </c>
      <c r="AD158" s="36" t="str">
        <f t="shared" si="56"/>
        <v/>
      </c>
    </row>
    <row r="159" spans="3:30" x14ac:dyDescent="0.3">
      <c r="C159" s="52" cm="1">
        <f t="array" ref="C159">IF(C158=-1, -1, IF(C158&lt;income_max, C158+1, IF(C158=income_max, income_total, IF(C158=income_total, "/1", IF(C158="/1", Expenses_header_row, IF(C158&lt;expenses_max_row, C158+1, IF(C158=expenses_max_row, expenses_total_row, IF(C158=expenses_total_row, "/2", IF(C158="/2", Savings_header_row, IF(C158&lt;savings_max_row, C158+1, IF(C158=savings_max_row, savings_total, -1)))))))))))</f>
        <v>-1</v>
      </c>
      <c r="D159" s="53">
        <f t="shared" si="39"/>
        <v>-1</v>
      </c>
      <c r="E159" s="52" cm="1">
        <f t="array" ref="E159">1*OR(row_id=income_header_row,row_id=Expenses_header_row,row_id=Savings_header_row)</f>
        <v>0</v>
      </c>
      <c r="F159" s="35">
        <f t="shared" si="40"/>
        <v>0</v>
      </c>
      <c r="G159" s="35" cm="1">
        <f t="array" ref="G159">1*OR(row_id=income_total,row_id=expenses_total_row,row_id=savings_total)</f>
        <v>0</v>
      </c>
      <c r="H159" s="53">
        <f t="shared" si="41"/>
        <v>1</v>
      </c>
      <c r="I159" s="52" t="str" cm="1">
        <f t="array" ref="I159">IFERROR(INDEX('Budget Planning'!$C:$C,header_row_id)," " )</f>
        <v xml:space="preserve"> </v>
      </c>
      <c r="J159" s="54" t="str" cm="1">
        <f t="array" ref="J159">IFERROR(INDEX('Budget Planning'!$C:$C,row_id)," ")</f>
        <v xml:space="preserve"> </v>
      </c>
      <c r="K159" s="55" t="str" cm="1">
        <f t="array" ref="K159">IF(OR(is_header, is_empty), "",
    IF(is_total,
        IF(selected_period="Total Year",
            SUM(Tracking[Amount] * (Tracking[Type]=type) * (YEAR(Tracking[Effective Date])=Selected_year)),
            SUM(Tracking[Amount] * (Tracking[Type]=type) * (YEAR(Tracking[Effective Date])=Selected_year) * (MONTH(Tracking[Effective Date])=selected_period))
        ),
        IF(selected_period="Total Year",
            SUM(Tracking[Amount] * (Tracking[Type]=type) * (Tracking[Category]=item) * (YEAR(Tracking[Effective Date])=Selected_year)),
            SUM(Tracking[Amount] * (Tracking[Type]=type) * (Tracking[Category]=item) * (YEAR(Tracking[Effective Date])=Selected_year) * (MONTH(Tracking[Effective Date])=selected_period))
        )
    )
)</f>
        <v/>
      </c>
      <c r="L159" s="35" t="str" cm="1">
        <f t="array" ref="L159">IF(OR(is_header, is_empty), "",
    IFERROR(
        INDEX('Budget Planning'!$E:$DY, row_id,
            MATCH(TRUE, INDEX('Budget Planning'!$E$5:$DY$5 = Selected_year, 0), 0)
            + IF(selected_period = "Total Year", 12, selected_period - 1)
        ),
        ""
    )
)</f>
        <v/>
      </c>
      <c r="M159" s="1" t="str" cm="1">
        <f t="array" ref="M159">IF(is_cat,IF(header_row_id=income_header_row,MATCH(income_min_row,$C:$C,0),IF(header_row_id=Expenses_header_row,MATCH(expenses_min_row,$C:$C,0),IF(header_row_id=Savings_header_row,MATCH(savings_min_row,$C:$C,0),""))),"")</f>
        <v/>
      </c>
      <c r="N159" s="2" t="str" cm="1">
        <f t="array" ref="N159">IF(is_cat,IF(header_row_id=income_header_row,MATCH(income_max,$C:$C,0),IF(header_row_id=Expenses_header_row,MATCH(expenses_max_row,$C:$C,0),IF(header_row_id=Savings_header_row,MATCH(savings_max_row,$C:$C,0),""))),"")</f>
        <v/>
      </c>
      <c r="O159" s="1" t="str">
        <f t="shared" si="42"/>
        <v/>
      </c>
      <c r="P159" t="str">
        <f t="shared" ca="1" si="43"/>
        <v/>
      </c>
      <c r="Q159" t="str">
        <f t="shared" si="44"/>
        <v/>
      </c>
      <c r="R159" s="2" t="str">
        <f t="shared" ca="1" si="45"/>
        <v/>
      </c>
      <c r="S159" s="1" t="str">
        <f t="shared" si="46"/>
        <v/>
      </c>
      <c r="T159" t="str">
        <f t="shared" si="47"/>
        <v/>
      </c>
      <c r="U159" t="str">
        <f t="shared" ca="1" si="48"/>
        <v/>
      </c>
      <c r="V159" t="str">
        <f t="shared" si="49"/>
        <v/>
      </c>
      <c r="W159" s="2" t="str">
        <f t="shared" ca="1" si="50"/>
        <v/>
      </c>
      <c r="X159" s="59">
        <f t="shared" si="51"/>
        <v>-1</v>
      </c>
      <c r="Y159" s="66" t="str">
        <f t="shared" si="52"/>
        <v/>
      </c>
      <c r="Z159" s="36" t="str">
        <f t="shared" si="53"/>
        <v/>
      </c>
      <c r="AA159" s="36" t="str">
        <f t="shared" si="54"/>
        <v/>
      </c>
      <c r="AB159" s="67" t="str">
        <f t="shared" si="57"/>
        <v/>
      </c>
      <c r="AC159" s="36" t="str">
        <f t="shared" si="55"/>
        <v/>
      </c>
      <c r="AD159" s="36" t="str">
        <f t="shared" si="56"/>
        <v/>
      </c>
    </row>
    <row r="160" spans="3:30" x14ac:dyDescent="0.3">
      <c r="C160" s="52" cm="1">
        <f t="array" ref="C160">IF(C159=-1, -1, IF(C159&lt;income_max, C159+1, IF(C159=income_max, income_total, IF(C159=income_total, "/1", IF(C159="/1", Expenses_header_row, IF(C159&lt;expenses_max_row, C159+1, IF(C159=expenses_max_row, expenses_total_row, IF(C159=expenses_total_row, "/2", IF(C159="/2", Savings_header_row, IF(C159&lt;savings_max_row, C159+1, IF(C159=savings_max_row, savings_total, -1)))))))))))</f>
        <v>-1</v>
      </c>
      <c r="D160" s="53">
        <f t="shared" si="39"/>
        <v>-1</v>
      </c>
      <c r="E160" s="52" cm="1">
        <f t="array" ref="E160">1*OR(row_id=income_header_row,row_id=Expenses_header_row,row_id=Savings_header_row)</f>
        <v>0</v>
      </c>
      <c r="F160" s="35">
        <f t="shared" si="40"/>
        <v>0</v>
      </c>
      <c r="G160" s="35" cm="1">
        <f t="array" ref="G160">1*OR(row_id=income_total,row_id=expenses_total_row,row_id=savings_total)</f>
        <v>0</v>
      </c>
      <c r="H160" s="53">
        <f t="shared" si="41"/>
        <v>1</v>
      </c>
      <c r="I160" s="52" t="str" cm="1">
        <f t="array" ref="I160">IFERROR(INDEX('Budget Planning'!$C:$C,header_row_id)," " )</f>
        <v xml:space="preserve"> </v>
      </c>
      <c r="J160" s="54" t="str" cm="1">
        <f t="array" ref="J160">IFERROR(INDEX('Budget Planning'!$C:$C,row_id)," ")</f>
        <v xml:space="preserve"> </v>
      </c>
      <c r="K160" s="55" t="str" cm="1">
        <f t="array" ref="K160">IF(OR(is_header, is_empty), "",
    IF(is_total,
        IF(selected_period="Total Year",
            SUM(Tracking[Amount] * (Tracking[Type]=type) * (YEAR(Tracking[Effective Date])=Selected_year)),
            SUM(Tracking[Amount] * (Tracking[Type]=type) * (YEAR(Tracking[Effective Date])=Selected_year) * (MONTH(Tracking[Effective Date])=selected_period))
        ),
        IF(selected_period="Total Year",
            SUM(Tracking[Amount] * (Tracking[Type]=type) * (Tracking[Category]=item) * (YEAR(Tracking[Effective Date])=Selected_year)),
            SUM(Tracking[Amount] * (Tracking[Type]=type) * (Tracking[Category]=item) * (YEAR(Tracking[Effective Date])=Selected_year) * (MONTH(Tracking[Effective Date])=selected_period))
        )
    )
)</f>
        <v/>
      </c>
      <c r="L160" s="35" t="str" cm="1">
        <f t="array" ref="L160">IF(OR(is_header, is_empty), "",
    IFERROR(
        INDEX('Budget Planning'!$E:$DY, row_id,
            MATCH(TRUE, INDEX('Budget Planning'!$E$5:$DY$5 = Selected_year, 0), 0)
            + IF(selected_period = "Total Year", 12, selected_period - 1)
        ),
        ""
    )
)</f>
        <v/>
      </c>
      <c r="M160" s="1" t="str" cm="1">
        <f t="array" ref="M160">IF(is_cat,IF(header_row_id=income_header_row,MATCH(income_min_row,$C:$C,0),IF(header_row_id=Expenses_header_row,MATCH(expenses_min_row,$C:$C,0),IF(header_row_id=Savings_header_row,MATCH(savings_min_row,$C:$C,0),""))),"")</f>
        <v/>
      </c>
      <c r="N160" s="2" t="str" cm="1">
        <f t="array" ref="N160">IF(is_cat,IF(header_row_id=income_header_row,MATCH(income_max,$C:$C,0),IF(header_row_id=Expenses_header_row,MATCH(expenses_max_row,$C:$C,0),IF(header_row_id=Savings_header_row,MATCH(savings_max_row,$C:$C,0),""))),"")</f>
        <v/>
      </c>
      <c r="O160" s="1" t="str">
        <f t="shared" si="42"/>
        <v/>
      </c>
      <c r="P160" t="str">
        <f t="shared" ca="1" si="43"/>
        <v/>
      </c>
      <c r="Q160" t="str">
        <f t="shared" si="44"/>
        <v/>
      </c>
      <c r="R160" s="2" t="str">
        <f t="shared" ca="1" si="45"/>
        <v/>
      </c>
      <c r="S160" s="1" t="str">
        <f t="shared" si="46"/>
        <v/>
      </c>
      <c r="T160" t="str">
        <f t="shared" si="47"/>
        <v/>
      </c>
      <c r="U160" t="str">
        <f t="shared" ca="1" si="48"/>
        <v/>
      </c>
      <c r="V160" t="str">
        <f t="shared" si="49"/>
        <v/>
      </c>
      <c r="W160" s="2" t="str">
        <f t="shared" ca="1" si="50"/>
        <v/>
      </c>
      <c r="X160" s="59">
        <f t="shared" si="51"/>
        <v>-1</v>
      </c>
      <c r="Y160" s="66" t="str">
        <f t="shared" si="52"/>
        <v/>
      </c>
      <c r="Z160" s="36" t="str">
        <f t="shared" si="53"/>
        <v/>
      </c>
      <c r="AA160" s="36" t="str">
        <f t="shared" si="54"/>
        <v/>
      </c>
      <c r="AB160" s="67" t="str">
        <f t="shared" si="57"/>
        <v/>
      </c>
      <c r="AC160" s="36" t="str">
        <f t="shared" si="55"/>
        <v/>
      </c>
      <c r="AD160" s="36" t="str">
        <f t="shared" si="56"/>
        <v/>
      </c>
    </row>
    <row r="161" spans="3:30" x14ac:dyDescent="0.3">
      <c r="C161" s="52" cm="1">
        <f t="array" ref="C161">IF(C160=-1, -1, IF(C160&lt;income_max, C160+1, IF(C160=income_max, income_total, IF(C160=income_total, "/1", IF(C160="/1", Expenses_header_row, IF(C160&lt;expenses_max_row, C160+1, IF(C160=expenses_max_row, expenses_total_row, IF(C160=expenses_total_row, "/2", IF(C160="/2", Savings_header_row, IF(C160&lt;savings_max_row, C160+1, IF(C160=savings_max_row, savings_total, -1)))))))))))</f>
        <v>-1</v>
      </c>
      <c r="D161" s="53">
        <f t="shared" si="39"/>
        <v>-1</v>
      </c>
      <c r="E161" s="52" cm="1">
        <f t="array" ref="E161">1*OR(row_id=income_header_row,row_id=Expenses_header_row,row_id=Savings_header_row)</f>
        <v>0</v>
      </c>
      <c r="F161" s="35">
        <f t="shared" si="40"/>
        <v>0</v>
      </c>
      <c r="G161" s="35" cm="1">
        <f t="array" ref="G161">1*OR(row_id=income_total,row_id=expenses_total_row,row_id=savings_total)</f>
        <v>0</v>
      </c>
      <c r="H161" s="53">
        <f t="shared" si="41"/>
        <v>1</v>
      </c>
      <c r="I161" s="52" t="str" cm="1">
        <f t="array" ref="I161">IFERROR(INDEX('Budget Planning'!$C:$C,header_row_id)," " )</f>
        <v xml:space="preserve"> </v>
      </c>
      <c r="J161" s="54" t="str" cm="1">
        <f t="array" ref="J161">IFERROR(INDEX('Budget Planning'!$C:$C,row_id)," ")</f>
        <v xml:space="preserve"> </v>
      </c>
      <c r="K161" s="55" t="str" cm="1">
        <f t="array" ref="K161">IF(OR(is_header, is_empty), "",
    IF(is_total,
        IF(selected_period="Total Year",
            SUM(Tracking[Amount] * (Tracking[Type]=type) * (YEAR(Tracking[Effective Date])=Selected_year)),
            SUM(Tracking[Amount] * (Tracking[Type]=type) * (YEAR(Tracking[Effective Date])=Selected_year) * (MONTH(Tracking[Effective Date])=selected_period))
        ),
        IF(selected_period="Total Year",
            SUM(Tracking[Amount] * (Tracking[Type]=type) * (Tracking[Category]=item) * (YEAR(Tracking[Effective Date])=Selected_year)),
            SUM(Tracking[Amount] * (Tracking[Type]=type) * (Tracking[Category]=item) * (YEAR(Tracking[Effective Date])=Selected_year) * (MONTH(Tracking[Effective Date])=selected_period))
        )
    )
)</f>
        <v/>
      </c>
      <c r="L161" s="35" t="str" cm="1">
        <f t="array" ref="L161">IF(OR(is_header, is_empty), "",
    IFERROR(
        INDEX('Budget Planning'!$E:$DY, row_id,
            MATCH(TRUE, INDEX('Budget Planning'!$E$5:$DY$5 = Selected_year, 0), 0)
            + IF(selected_period = "Total Year", 12, selected_period - 1)
        ),
        ""
    )
)</f>
        <v/>
      </c>
      <c r="M161" s="1" t="str" cm="1">
        <f t="array" ref="M161">IF(is_cat,IF(header_row_id=income_header_row,MATCH(income_min_row,$C:$C,0),IF(header_row_id=Expenses_header_row,MATCH(expenses_min_row,$C:$C,0),IF(header_row_id=Savings_header_row,MATCH(savings_min_row,$C:$C,0),""))),"")</f>
        <v/>
      </c>
      <c r="N161" s="2" t="str" cm="1">
        <f t="array" ref="N161">IF(is_cat,IF(header_row_id=income_header_row,MATCH(income_max,$C:$C,0),IF(header_row_id=Expenses_header_row,MATCH(expenses_max_row,$C:$C,0),IF(header_row_id=Savings_header_row,MATCH(savings_max_row,$C:$C,0),""))),"")</f>
        <v/>
      </c>
      <c r="O161" s="1" t="str">
        <f t="shared" si="42"/>
        <v/>
      </c>
      <c r="P161" t="str">
        <f t="shared" ca="1" si="43"/>
        <v/>
      </c>
      <c r="Q161" t="str">
        <f t="shared" si="44"/>
        <v/>
      </c>
      <c r="R161" s="2" t="str">
        <f t="shared" ca="1" si="45"/>
        <v/>
      </c>
      <c r="S161" s="1" t="str">
        <f t="shared" si="46"/>
        <v/>
      </c>
      <c r="T161" t="str">
        <f t="shared" si="47"/>
        <v/>
      </c>
      <c r="U161" t="str">
        <f t="shared" ca="1" si="48"/>
        <v/>
      </c>
      <c r="V161" t="str">
        <f t="shared" si="49"/>
        <v/>
      </c>
      <c r="W161" s="2" t="str">
        <f t="shared" ca="1" si="50"/>
        <v/>
      </c>
      <c r="X161" s="59">
        <f t="shared" si="51"/>
        <v>-1</v>
      </c>
      <c r="Y161" s="66" t="str">
        <f t="shared" si="52"/>
        <v/>
      </c>
      <c r="Z161" s="36" t="str">
        <f t="shared" si="53"/>
        <v/>
      </c>
      <c r="AA161" s="36" t="str">
        <f t="shared" si="54"/>
        <v/>
      </c>
      <c r="AB161" s="67" t="str">
        <f t="shared" si="57"/>
        <v/>
      </c>
      <c r="AC161" s="36" t="str">
        <f t="shared" si="55"/>
        <v/>
      </c>
      <c r="AD161" s="36" t="str">
        <f t="shared" si="56"/>
        <v/>
      </c>
    </row>
    <row r="162" spans="3:30" x14ac:dyDescent="0.3">
      <c r="C162" s="52" cm="1">
        <f t="array" ref="C162">IF(C161=-1, -1, IF(C161&lt;income_max, C161+1, IF(C161=income_max, income_total, IF(C161=income_total, "/1", IF(C161="/1", Expenses_header_row, IF(C161&lt;expenses_max_row, C161+1, IF(C161=expenses_max_row, expenses_total_row, IF(C161=expenses_total_row, "/2", IF(C161="/2", Savings_header_row, IF(C161&lt;savings_max_row, C161+1, IF(C161=savings_max_row, savings_total, -1)))))))))))</f>
        <v>-1</v>
      </c>
      <c r="D162" s="53">
        <f t="shared" si="39"/>
        <v>-1</v>
      </c>
      <c r="E162" s="52" cm="1">
        <f t="array" ref="E162">1*OR(row_id=income_header_row,row_id=Expenses_header_row,row_id=Savings_header_row)</f>
        <v>0</v>
      </c>
      <c r="F162" s="35">
        <f t="shared" si="40"/>
        <v>0</v>
      </c>
      <c r="G162" s="35" cm="1">
        <f t="array" ref="G162">1*OR(row_id=income_total,row_id=expenses_total_row,row_id=savings_total)</f>
        <v>0</v>
      </c>
      <c r="H162" s="53">
        <f t="shared" si="41"/>
        <v>1</v>
      </c>
      <c r="I162" s="52" t="str" cm="1">
        <f t="array" ref="I162">IFERROR(INDEX('Budget Planning'!$C:$C,header_row_id)," " )</f>
        <v xml:space="preserve"> </v>
      </c>
      <c r="J162" s="54" t="str" cm="1">
        <f t="array" ref="J162">IFERROR(INDEX('Budget Planning'!$C:$C,row_id)," ")</f>
        <v xml:space="preserve"> </v>
      </c>
      <c r="K162" s="55" t="str" cm="1">
        <f t="array" ref="K162">IF(OR(is_header, is_empty), "",
    IF(is_total,
        IF(selected_period="Total Year",
            SUM(Tracking[Amount] * (Tracking[Type]=type) * (YEAR(Tracking[Effective Date])=Selected_year)),
            SUM(Tracking[Amount] * (Tracking[Type]=type) * (YEAR(Tracking[Effective Date])=Selected_year) * (MONTH(Tracking[Effective Date])=selected_period))
        ),
        IF(selected_period="Total Year",
            SUM(Tracking[Amount] * (Tracking[Type]=type) * (Tracking[Category]=item) * (YEAR(Tracking[Effective Date])=Selected_year)),
            SUM(Tracking[Amount] * (Tracking[Type]=type) * (Tracking[Category]=item) * (YEAR(Tracking[Effective Date])=Selected_year) * (MONTH(Tracking[Effective Date])=selected_period))
        )
    )
)</f>
        <v/>
      </c>
      <c r="L162" s="35" t="str" cm="1">
        <f t="array" ref="L162">IF(OR(is_header, is_empty), "",
    IFERROR(
        INDEX('Budget Planning'!$E:$DY, row_id,
            MATCH(TRUE, INDEX('Budget Planning'!$E$5:$DY$5 = Selected_year, 0), 0)
            + IF(selected_period = "Total Year", 12, selected_period - 1)
        ),
        ""
    )
)</f>
        <v/>
      </c>
      <c r="M162" s="1" t="str" cm="1">
        <f t="array" ref="M162">IF(is_cat,IF(header_row_id=income_header_row,MATCH(income_min_row,$C:$C,0),IF(header_row_id=Expenses_header_row,MATCH(expenses_min_row,$C:$C,0),IF(header_row_id=Savings_header_row,MATCH(savings_min_row,$C:$C,0),""))),"")</f>
        <v/>
      </c>
      <c r="N162" s="2" t="str" cm="1">
        <f t="array" ref="N162">IF(is_cat,IF(header_row_id=income_header_row,MATCH(income_max,$C:$C,0),IF(header_row_id=Expenses_header_row,MATCH(expenses_max_row,$C:$C,0),IF(header_row_id=Savings_header_row,MATCH(savings_max_row,$C:$C,0),""))),"")</f>
        <v/>
      </c>
      <c r="O162" s="1" t="str">
        <f t="shared" si="42"/>
        <v/>
      </c>
      <c r="P162" t="str">
        <f t="shared" ca="1" si="43"/>
        <v/>
      </c>
      <c r="Q162" t="str">
        <f t="shared" si="44"/>
        <v/>
      </c>
      <c r="R162" s="2" t="str">
        <f t="shared" ca="1" si="45"/>
        <v/>
      </c>
      <c r="S162" s="1" t="str">
        <f t="shared" si="46"/>
        <v/>
      </c>
      <c r="T162" t="str">
        <f t="shared" si="47"/>
        <v/>
      </c>
      <c r="U162" t="str">
        <f t="shared" ca="1" si="48"/>
        <v/>
      </c>
      <c r="V162" t="str">
        <f t="shared" si="49"/>
        <v/>
      </c>
      <c r="W162" s="2" t="str">
        <f t="shared" ca="1" si="50"/>
        <v/>
      </c>
      <c r="X162" s="59">
        <f t="shared" si="51"/>
        <v>-1</v>
      </c>
      <c r="Y162" s="66" t="str">
        <f t="shared" si="52"/>
        <v/>
      </c>
      <c r="Z162" s="36" t="str">
        <f t="shared" si="53"/>
        <v/>
      </c>
      <c r="AA162" s="36" t="str">
        <f t="shared" si="54"/>
        <v/>
      </c>
      <c r="AB162" s="67" t="str">
        <f t="shared" si="57"/>
        <v/>
      </c>
      <c r="AC162" s="36" t="str">
        <f t="shared" si="55"/>
        <v/>
      </c>
      <c r="AD162" s="36" t="str">
        <f t="shared" si="56"/>
        <v/>
      </c>
    </row>
    <row r="163" spans="3:30" x14ac:dyDescent="0.3">
      <c r="C163" s="52" cm="1">
        <f t="array" ref="C163">IF(C162=-1, -1, IF(C162&lt;income_max, C162+1, IF(C162=income_max, income_total, IF(C162=income_total, "/1", IF(C162="/1", Expenses_header_row, IF(C162&lt;expenses_max_row, C162+1, IF(C162=expenses_max_row, expenses_total_row, IF(C162=expenses_total_row, "/2", IF(C162="/2", Savings_header_row, IF(C162&lt;savings_max_row, C162+1, IF(C162=savings_max_row, savings_total, -1)))))))))))</f>
        <v>-1</v>
      </c>
      <c r="D163" s="53">
        <f t="shared" si="39"/>
        <v>-1</v>
      </c>
      <c r="E163" s="52" cm="1">
        <f t="array" ref="E163">1*OR(row_id=income_header_row,row_id=Expenses_header_row,row_id=Savings_header_row)</f>
        <v>0</v>
      </c>
      <c r="F163" s="35">
        <f t="shared" si="40"/>
        <v>0</v>
      </c>
      <c r="G163" s="35" cm="1">
        <f t="array" ref="G163">1*OR(row_id=income_total,row_id=expenses_total_row,row_id=savings_total)</f>
        <v>0</v>
      </c>
      <c r="H163" s="53">
        <f t="shared" si="41"/>
        <v>1</v>
      </c>
      <c r="I163" s="52" t="str" cm="1">
        <f t="array" ref="I163">IFERROR(INDEX('Budget Planning'!$C:$C,header_row_id)," " )</f>
        <v xml:space="preserve"> </v>
      </c>
      <c r="J163" s="54" t="str" cm="1">
        <f t="array" ref="J163">IFERROR(INDEX('Budget Planning'!$C:$C,row_id)," ")</f>
        <v xml:space="preserve"> </v>
      </c>
      <c r="K163" s="55" t="str" cm="1">
        <f t="array" ref="K163">IF(OR(is_header, is_empty), "",
    IF(is_total,
        IF(selected_period="Total Year",
            SUM(Tracking[Amount] * (Tracking[Type]=type) * (YEAR(Tracking[Effective Date])=Selected_year)),
            SUM(Tracking[Amount] * (Tracking[Type]=type) * (YEAR(Tracking[Effective Date])=Selected_year) * (MONTH(Tracking[Effective Date])=selected_period))
        ),
        IF(selected_period="Total Year",
            SUM(Tracking[Amount] * (Tracking[Type]=type) * (Tracking[Category]=item) * (YEAR(Tracking[Effective Date])=Selected_year)),
            SUM(Tracking[Amount] * (Tracking[Type]=type) * (Tracking[Category]=item) * (YEAR(Tracking[Effective Date])=Selected_year) * (MONTH(Tracking[Effective Date])=selected_period))
        )
    )
)</f>
        <v/>
      </c>
      <c r="L163" s="35" t="str" cm="1">
        <f t="array" ref="L163">IF(OR(is_header, is_empty), "",
    IFERROR(
        INDEX('Budget Planning'!$E:$DY, row_id,
            MATCH(TRUE, INDEX('Budget Planning'!$E$5:$DY$5 = Selected_year, 0), 0)
            + IF(selected_period = "Total Year", 12, selected_period - 1)
        ),
        ""
    )
)</f>
        <v/>
      </c>
      <c r="M163" s="1" t="str" cm="1">
        <f t="array" ref="M163">IF(is_cat,IF(header_row_id=income_header_row,MATCH(income_min_row,$C:$C,0),IF(header_row_id=Expenses_header_row,MATCH(expenses_min_row,$C:$C,0),IF(header_row_id=Savings_header_row,MATCH(savings_min_row,$C:$C,0),""))),"")</f>
        <v/>
      </c>
      <c r="N163" s="2" t="str" cm="1">
        <f t="array" ref="N163">IF(is_cat,IF(header_row_id=income_header_row,MATCH(income_max,$C:$C,0),IF(header_row_id=Expenses_header_row,MATCH(expenses_max_row,$C:$C,0),IF(header_row_id=Savings_header_row,MATCH(savings_max_row,$C:$C,0),""))),"")</f>
        <v/>
      </c>
      <c r="O163" s="1" t="str">
        <f t="shared" si="42"/>
        <v/>
      </c>
      <c r="P163" t="str">
        <f t="shared" ca="1" si="43"/>
        <v/>
      </c>
      <c r="Q163" t="str">
        <f t="shared" si="44"/>
        <v/>
      </c>
      <c r="R163" s="2" t="str">
        <f t="shared" ca="1" si="45"/>
        <v/>
      </c>
      <c r="S163" s="1" t="str">
        <f t="shared" si="46"/>
        <v/>
      </c>
      <c r="T163" t="str">
        <f t="shared" si="47"/>
        <v/>
      </c>
      <c r="U163" t="str">
        <f t="shared" ca="1" si="48"/>
        <v/>
      </c>
      <c r="V163" t="str">
        <f t="shared" si="49"/>
        <v/>
      </c>
      <c r="W163" s="2" t="str">
        <f t="shared" ca="1" si="50"/>
        <v/>
      </c>
      <c r="X163" s="59">
        <f t="shared" si="51"/>
        <v>-1</v>
      </c>
      <c r="Y163" s="66" t="str">
        <f t="shared" si="52"/>
        <v/>
      </c>
      <c r="Z163" s="36" t="str">
        <f t="shared" si="53"/>
        <v/>
      </c>
      <c r="AA163" s="36" t="str">
        <f t="shared" si="54"/>
        <v/>
      </c>
      <c r="AB163" s="67" t="str">
        <f t="shared" si="57"/>
        <v/>
      </c>
      <c r="AC163" s="36" t="str">
        <f t="shared" si="55"/>
        <v/>
      </c>
      <c r="AD163" s="36" t="str">
        <f t="shared" si="56"/>
        <v/>
      </c>
    </row>
    <row r="164" spans="3:30" x14ac:dyDescent="0.3">
      <c r="C164" s="52" cm="1">
        <f t="array" ref="C164">IF(C163=-1, -1, IF(C163&lt;income_max, C163+1, IF(C163=income_max, income_total, IF(C163=income_total, "/1", IF(C163="/1", Expenses_header_row, IF(C163&lt;expenses_max_row, C163+1, IF(C163=expenses_max_row, expenses_total_row, IF(C163=expenses_total_row, "/2", IF(C163="/2", Savings_header_row, IF(C163&lt;savings_max_row, C163+1, IF(C163=savings_max_row, savings_total, -1)))))))))))</f>
        <v>-1</v>
      </c>
      <c r="D164" s="53">
        <f t="shared" si="39"/>
        <v>-1</v>
      </c>
      <c r="E164" s="52" cm="1">
        <f t="array" ref="E164">1*OR(row_id=income_header_row,row_id=Expenses_header_row,row_id=Savings_header_row)</f>
        <v>0</v>
      </c>
      <c r="F164" s="35">
        <f t="shared" si="40"/>
        <v>0</v>
      </c>
      <c r="G164" s="35" cm="1">
        <f t="array" ref="G164">1*OR(row_id=income_total,row_id=expenses_total_row,row_id=savings_total)</f>
        <v>0</v>
      </c>
      <c r="H164" s="53">
        <f t="shared" si="41"/>
        <v>1</v>
      </c>
      <c r="I164" s="52" t="str" cm="1">
        <f t="array" ref="I164">IFERROR(INDEX('Budget Planning'!$C:$C,header_row_id)," " )</f>
        <v xml:space="preserve"> </v>
      </c>
      <c r="J164" s="54" t="str" cm="1">
        <f t="array" ref="J164">IFERROR(INDEX('Budget Planning'!$C:$C,row_id)," ")</f>
        <v xml:space="preserve"> </v>
      </c>
      <c r="K164" s="55" t="str" cm="1">
        <f t="array" ref="K164">IF(OR(is_header, is_empty), "",
    IF(is_total,
        IF(selected_period="Total Year",
            SUM(Tracking[Amount] * (Tracking[Type]=type) * (YEAR(Tracking[Effective Date])=Selected_year)),
            SUM(Tracking[Amount] * (Tracking[Type]=type) * (YEAR(Tracking[Effective Date])=Selected_year) * (MONTH(Tracking[Effective Date])=selected_period))
        ),
        IF(selected_period="Total Year",
            SUM(Tracking[Amount] * (Tracking[Type]=type) * (Tracking[Category]=item) * (YEAR(Tracking[Effective Date])=Selected_year)),
            SUM(Tracking[Amount] * (Tracking[Type]=type) * (Tracking[Category]=item) * (YEAR(Tracking[Effective Date])=Selected_year) * (MONTH(Tracking[Effective Date])=selected_period))
        )
    )
)</f>
        <v/>
      </c>
      <c r="L164" s="35" t="str" cm="1">
        <f t="array" ref="L164">IF(OR(is_header, is_empty), "",
    IFERROR(
        INDEX('Budget Planning'!$E:$DY, row_id,
            MATCH(TRUE, INDEX('Budget Planning'!$E$5:$DY$5 = Selected_year, 0), 0)
            + IF(selected_period = "Total Year", 12, selected_period - 1)
        ),
        ""
    )
)</f>
        <v/>
      </c>
      <c r="M164" s="1" t="str" cm="1">
        <f t="array" ref="M164">IF(is_cat,IF(header_row_id=income_header_row,MATCH(income_min_row,$C:$C,0),IF(header_row_id=Expenses_header_row,MATCH(expenses_min_row,$C:$C,0),IF(header_row_id=Savings_header_row,MATCH(savings_min_row,$C:$C,0),""))),"")</f>
        <v/>
      </c>
      <c r="N164" s="2" t="str" cm="1">
        <f t="array" ref="N164">IF(is_cat,IF(header_row_id=income_header_row,MATCH(income_max,$C:$C,0),IF(header_row_id=Expenses_header_row,MATCH(expenses_max_row,$C:$C,0),IF(header_row_id=Savings_header_row,MATCH(savings_max_row,$C:$C,0),""))),"")</f>
        <v/>
      </c>
      <c r="O164" s="1" t="str">
        <f t="shared" si="42"/>
        <v/>
      </c>
      <c r="P164" t="str">
        <f t="shared" ca="1" si="43"/>
        <v/>
      </c>
      <c r="Q164" t="str">
        <f t="shared" si="44"/>
        <v/>
      </c>
      <c r="R164" s="2" t="str">
        <f t="shared" ca="1" si="45"/>
        <v/>
      </c>
      <c r="S164" s="1" t="str">
        <f t="shared" si="46"/>
        <v/>
      </c>
      <c r="T164" t="str">
        <f t="shared" si="47"/>
        <v/>
      </c>
      <c r="U164" t="str">
        <f t="shared" ca="1" si="48"/>
        <v/>
      </c>
      <c r="V164" t="str">
        <f t="shared" si="49"/>
        <v/>
      </c>
      <c r="W164" s="2" t="str">
        <f t="shared" ca="1" si="50"/>
        <v/>
      </c>
      <c r="X164" s="59">
        <f t="shared" si="51"/>
        <v>-1</v>
      </c>
      <c r="Y164" s="66" t="str">
        <f t="shared" si="52"/>
        <v/>
      </c>
      <c r="Z164" s="36" t="str">
        <f t="shared" si="53"/>
        <v/>
      </c>
      <c r="AA164" s="36" t="str">
        <f t="shared" si="54"/>
        <v/>
      </c>
      <c r="AB164" s="67" t="str">
        <f t="shared" si="57"/>
        <v/>
      </c>
      <c r="AC164" s="36" t="str">
        <f t="shared" si="55"/>
        <v/>
      </c>
      <c r="AD164" s="36" t="str">
        <f t="shared" si="56"/>
        <v/>
      </c>
    </row>
    <row r="165" spans="3:30" x14ac:dyDescent="0.3">
      <c r="C165" s="52" cm="1">
        <f t="array" ref="C165">IF(C164=-1, -1, IF(C164&lt;income_max, C164+1, IF(C164=income_max, income_total, IF(C164=income_total, "/1", IF(C164="/1", Expenses_header_row, IF(C164&lt;expenses_max_row, C164+1, IF(C164=expenses_max_row, expenses_total_row, IF(C164=expenses_total_row, "/2", IF(C164="/2", Savings_header_row, IF(C164&lt;savings_max_row, C164+1, IF(C164=savings_max_row, savings_total, -1)))))))))))</f>
        <v>-1</v>
      </c>
      <c r="D165" s="53">
        <f t="shared" si="39"/>
        <v>-1</v>
      </c>
      <c r="E165" s="52" cm="1">
        <f t="array" ref="E165">1*OR(row_id=income_header_row,row_id=Expenses_header_row,row_id=Savings_header_row)</f>
        <v>0</v>
      </c>
      <c r="F165" s="35">
        <f t="shared" si="40"/>
        <v>0</v>
      </c>
      <c r="G165" s="35" cm="1">
        <f t="array" ref="G165">1*OR(row_id=income_total,row_id=expenses_total_row,row_id=savings_total)</f>
        <v>0</v>
      </c>
      <c r="H165" s="53">
        <f t="shared" si="41"/>
        <v>1</v>
      </c>
      <c r="I165" s="52" t="str" cm="1">
        <f t="array" ref="I165">IFERROR(INDEX('Budget Planning'!$C:$C,header_row_id)," " )</f>
        <v xml:space="preserve"> </v>
      </c>
      <c r="J165" s="54" t="str" cm="1">
        <f t="array" ref="J165">IFERROR(INDEX('Budget Planning'!$C:$C,row_id)," ")</f>
        <v xml:space="preserve"> </v>
      </c>
      <c r="K165" s="55" t="str" cm="1">
        <f t="array" ref="K165">IF(OR(is_header, is_empty), "",
    IF(is_total,
        IF(selected_period="Total Year",
            SUM(Tracking[Amount] * (Tracking[Type]=type) * (YEAR(Tracking[Effective Date])=Selected_year)),
            SUM(Tracking[Amount] * (Tracking[Type]=type) * (YEAR(Tracking[Effective Date])=Selected_year) * (MONTH(Tracking[Effective Date])=selected_period))
        ),
        IF(selected_period="Total Year",
            SUM(Tracking[Amount] * (Tracking[Type]=type) * (Tracking[Category]=item) * (YEAR(Tracking[Effective Date])=Selected_year)),
            SUM(Tracking[Amount] * (Tracking[Type]=type) * (Tracking[Category]=item) * (YEAR(Tracking[Effective Date])=Selected_year) * (MONTH(Tracking[Effective Date])=selected_period))
        )
    )
)</f>
        <v/>
      </c>
      <c r="L165" s="35" t="str" cm="1">
        <f t="array" ref="L165">IF(OR(is_header, is_empty), "",
    IFERROR(
        INDEX('Budget Planning'!$E:$DY, row_id,
            MATCH(TRUE, INDEX('Budget Planning'!$E$5:$DY$5 = Selected_year, 0), 0)
            + IF(selected_period = "Total Year", 12, selected_period - 1)
        ),
        ""
    )
)</f>
        <v/>
      </c>
      <c r="M165" s="1" t="str" cm="1">
        <f t="array" ref="M165">IF(is_cat,IF(header_row_id=income_header_row,MATCH(income_min_row,$C:$C,0),IF(header_row_id=Expenses_header_row,MATCH(expenses_min_row,$C:$C,0),IF(header_row_id=Savings_header_row,MATCH(savings_min_row,$C:$C,0),""))),"")</f>
        <v/>
      </c>
      <c r="N165" s="2" t="str" cm="1">
        <f t="array" ref="N165">IF(is_cat,IF(header_row_id=income_header_row,MATCH(income_max,$C:$C,0),IF(header_row_id=Expenses_header_row,MATCH(expenses_max_row,$C:$C,0),IF(header_row_id=Savings_header_row,MATCH(savings_max_row,$C:$C,0),""))),"")</f>
        <v/>
      </c>
      <c r="O165" s="1" t="str">
        <f t="shared" si="42"/>
        <v/>
      </c>
      <c r="P165" t="str">
        <f t="shared" ca="1" si="43"/>
        <v/>
      </c>
      <c r="Q165" t="str">
        <f t="shared" si="44"/>
        <v/>
      </c>
      <c r="R165" s="2" t="str">
        <f t="shared" ca="1" si="45"/>
        <v/>
      </c>
      <c r="S165" s="1" t="str">
        <f t="shared" si="46"/>
        <v/>
      </c>
      <c r="T165" t="str">
        <f t="shared" si="47"/>
        <v/>
      </c>
      <c r="U165" t="str">
        <f t="shared" ca="1" si="48"/>
        <v/>
      </c>
      <c r="V165" t="str">
        <f t="shared" si="49"/>
        <v/>
      </c>
      <c r="W165" s="2" t="str">
        <f t="shared" ca="1" si="50"/>
        <v/>
      </c>
      <c r="X165" s="59">
        <f t="shared" si="51"/>
        <v>-1</v>
      </c>
      <c r="Y165" s="66" t="str">
        <f t="shared" si="52"/>
        <v/>
      </c>
      <c r="Z165" s="36" t="str">
        <f t="shared" si="53"/>
        <v/>
      </c>
      <c r="AA165" s="36" t="str">
        <f t="shared" si="54"/>
        <v/>
      </c>
      <c r="AB165" s="67" t="str">
        <f t="shared" si="57"/>
        <v/>
      </c>
      <c r="AC165" s="36" t="str">
        <f t="shared" si="55"/>
        <v/>
      </c>
      <c r="AD165" s="36" t="str">
        <f t="shared" si="56"/>
        <v/>
      </c>
    </row>
    <row r="166" spans="3:30" x14ac:dyDescent="0.3">
      <c r="C166" s="52" cm="1">
        <f t="array" ref="C166">IF(C165=-1, -1, IF(C165&lt;income_max, C165+1, IF(C165=income_max, income_total, IF(C165=income_total, "/1", IF(C165="/1", Expenses_header_row, IF(C165&lt;expenses_max_row, C165+1, IF(C165=expenses_max_row, expenses_total_row, IF(C165=expenses_total_row, "/2", IF(C165="/2", Savings_header_row, IF(C165&lt;savings_max_row, C165+1, IF(C165=savings_max_row, savings_total, -1)))))))))))</f>
        <v>-1</v>
      </c>
      <c r="D166" s="53">
        <f t="shared" si="39"/>
        <v>-1</v>
      </c>
      <c r="E166" s="52" cm="1">
        <f t="array" ref="E166">1*OR(row_id=income_header_row,row_id=Expenses_header_row,row_id=Savings_header_row)</f>
        <v>0</v>
      </c>
      <c r="F166" s="35">
        <f t="shared" si="40"/>
        <v>0</v>
      </c>
      <c r="G166" s="35" cm="1">
        <f t="array" ref="G166">1*OR(row_id=income_total,row_id=expenses_total_row,row_id=savings_total)</f>
        <v>0</v>
      </c>
      <c r="H166" s="53">
        <f t="shared" si="41"/>
        <v>1</v>
      </c>
      <c r="I166" s="52" t="str" cm="1">
        <f t="array" ref="I166">IFERROR(INDEX('Budget Planning'!$C:$C,header_row_id)," " )</f>
        <v xml:space="preserve"> </v>
      </c>
      <c r="J166" s="54" t="str" cm="1">
        <f t="array" ref="J166">IFERROR(INDEX('Budget Planning'!$C:$C,row_id)," ")</f>
        <v xml:space="preserve"> </v>
      </c>
      <c r="K166" s="55" t="str" cm="1">
        <f t="array" ref="K166">IF(OR(is_header, is_empty), "",
    IF(is_total,
        IF(selected_period="Total Year",
            SUM(Tracking[Amount] * (Tracking[Type]=type) * (YEAR(Tracking[Effective Date])=Selected_year)),
            SUM(Tracking[Amount] * (Tracking[Type]=type) * (YEAR(Tracking[Effective Date])=Selected_year) * (MONTH(Tracking[Effective Date])=selected_period))
        ),
        IF(selected_period="Total Year",
            SUM(Tracking[Amount] * (Tracking[Type]=type) * (Tracking[Category]=item) * (YEAR(Tracking[Effective Date])=Selected_year)),
            SUM(Tracking[Amount] * (Tracking[Type]=type) * (Tracking[Category]=item) * (YEAR(Tracking[Effective Date])=Selected_year) * (MONTH(Tracking[Effective Date])=selected_period))
        )
    )
)</f>
        <v/>
      </c>
      <c r="L166" s="35" t="str" cm="1">
        <f t="array" ref="L166">IF(OR(is_header, is_empty), "",
    IFERROR(
        INDEX('Budget Planning'!$E:$DY, row_id,
            MATCH(TRUE, INDEX('Budget Planning'!$E$5:$DY$5 = Selected_year, 0), 0)
            + IF(selected_period = "Total Year", 12, selected_period - 1)
        ),
        ""
    )
)</f>
        <v/>
      </c>
      <c r="M166" s="1" t="str" cm="1">
        <f t="array" ref="M166">IF(is_cat,IF(header_row_id=income_header_row,MATCH(income_min_row,$C:$C,0),IF(header_row_id=Expenses_header_row,MATCH(expenses_min_row,$C:$C,0),IF(header_row_id=Savings_header_row,MATCH(savings_min_row,$C:$C,0),""))),"")</f>
        <v/>
      </c>
      <c r="N166" s="2" t="str" cm="1">
        <f t="array" ref="N166">IF(is_cat,IF(header_row_id=income_header_row,MATCH(income_max,$C:$C,0),IF(header_row_id=Expenses_header_row,MATCH(expenses_max_row,$C:$C,0),IF(header_row_id=Savings_header_row,MATCH(savings_max_row,$C:$C,0),""))),"")</f>
        <v/>
      </c>
      <c r="O166" s="1" t="str">
        <f t="shared" si="42"/>
        <v/>
      </c>
      <c r="P166" t="str">
        <f t="shared" ca="1" si="43"/>
        <v/>
      </c>
      <c r="Q166" t="str">
        <f t="shared" si="44"/>
        <v/>
      </c>
      <c r="R166" s="2" t="str">
        <f t="shared" ca="1" si="45"/>
        <v/>
      </c>
      <c r="S166" s="1" t="str">
        <f t="shared" si="46"/>
        <v/>
      </c>
      <c r="T166" t="str">
        <f t="shared" si="47"/>
        <v/>
      </c>
      <c r="U166" t="str">
        <f t="shared" ca="1" si="48"/>
        <v/>
      </c>
      <c r="V166" t="str">
        <f t="shared" si="49"/>
        <v/>
      </c>
      <c r="W166" s="2" t="str">
        <f t="shared" ca="1" si="50"/>
        <v/>
      </c>
      <c r="X166" s="59">
        <f t="shared" si="51"/>
        <v>-1</v>
      </c>
      <c r="Y166" s="66" t="str">
        <f t="shared" si="52"/>
        <v/>
      </c>
      <c r="Z166" s="36" t="str">
        <f t="shared" si="53"/>
        <v/>
      </c>
      <c r="AA166" s="36" t="str">
        <f t="shared" si="54"/>
        <v/>
      </c>
      <c r="AB166" s="67" t="str">
        <f t="shared" si="57"/>
        <v/>
      </c>
      <c r="AC166" s="36" t="str">
        <f t="shared" si="55"/>
        <v/>
      </c>
      <c r="AD166" s="36" t="str">
        <f t="shared" si="56"/>
        <v/>
      </c>
    </row>
    <row r="167" spans="3:30" x14ac:dyDescent="0.3">
      <c r="C167" s="52" cm="1">
        <f t="array" ref="C167">IF(C166=-1, -1, IF(C166&lt;income_max, C166+1, IF(C166=income_max, income_total, IF(C166=income_total, "/1", IF(C166="/1", Expenses_header_row, IF(C166&lt;expenses_max_row, C166+1, IF(C166=expenses_max_row, expenses_total_row, IF(C166=expenses_total_row, "/2", IF(C166="/2", Savings_header_row, IF(C166&lt;savings_max_row, C166+1, IF(C166=savings_max_row, savings_total, -1)))))))))))</f>
        <v>-1</v>
      </c>
      <c r="D167" s="53">
        <f t="shared" si="39"/>
        <v>-1</v>
      </c>
      <c r="E167" s="52" cm="1">
        <f t="array" ref="E167">1*OR(row_id=income_header_row,row_id=Expenses_header_row,row_id=Savings_header_row)</f>
        <v>0</v>
      </c>
      <c r="F167" s="35">
        <f t="shared" si="40"/>
        <v>0</v>
      </c>
      <c r="G167" s="35" cm="1">
        <f t="array" ref="G167">1*OR(row_id=income_total,row_id=expenses_total_row,row_id=savings_total)</f>
        <v>0</v>
      </c>
      <c r="H167" s="53">
        <f t="shared" si="41"/>
        <v>1</v>
      </c>
      <c r="I167" s="52" t="str" cm="1">
        <f t="array" ref="I167">IFERROR(INDEX('Budget Planning'!$C:$C,header_row_id)," " )</f>
        <v xml:space="preserve"> </v>
      </c>
      <c r="J167" s="54" t="str" cm="1">
        <f t="array" ref="J167">IFERROR(INDEX('Budget Planning'!$C:$C,row_id)," ")</f>
        <v xml:space="preserve"> </v>
      </c>
      <c r="K167" s="55" t="str" cm="1">
        <f t="array" ref="K167">IF(OR(is_header, is_empty), "",
    IF(is_total,
        IF(selected_period="Total Year",
            SUM(Tracking[Amount] * (Tracking[Type]=type) * (YEAR(Tracking[Effective Date])=Selected_year)),
            SUM(Tracking[Amount] * (Tracking[Type]=type) * (YEAR(Tracking[Effective Date])=Selected_year) * (MONTH(Tracking[Effective Date])=selected_period))
        ),
        IF(selected_period="Total Year",
            SUM(Tracking[Amount] * (Tracking[Type]=type) * (Tracking[Category]=item) * (YEAR(Tracking[Effective Date])=Selected_year)),
            SUM(Tracking[Amount] * (Tracking[Type]=type) * (Tracking[Category]=item) * (YEAR(Tracking[Effective Date])=Selected_year) * (MONTH(Tracking[Effective Date])=selected_period))
        )
    )
)</f>
        <v/>
      </c>
      <c r="L167" s="35" t="str" cm="1">
        <f t="array" ref="L167">IF(OR(is_header, is_empty), "",
    IFERROR(
        INDEX('Budget Planning'!$E:$DY, row_id,
            MATCH(TRUE, INDEX('Budget Planning'!$E$5:$DY$5 = Selected_year, 0), 0)
            + IF(selected_period = "Total Year", 12, selected_period - 1)
        ),
        ""
    )
)</f>
        <v/>
      </c>
      <c r="M167" s="1" t="str" cm="1">
        <f t="array" ref="M167">IF(is_cat,IF(header_row_id=income_header_row,MATCH(income_min_row,$C:$C,0),IF(header_row_id=Expenses_header_row,MATCH(expenses_min_row,$C:$C,0),IF(header_row_id=Savings_header_row,MATCH(savings_min_row,$C:$C,0),""))),"")</f>
        <v/>
      </c>
      <c r="N167" s="2" t="str" cm="1">
        <f t="array" ref="N167">IF(is_cat,IF(header_row_id=income_header_row,MATCH(income_max,$C:$C,0),IF(header_row_id=Expenses_header_row,MATCH(expenses_max_row,$C:$C,0),IF(header_row_id=Savings_header_row,MATCH(savings_max_row,$C:$C,0),""))),"")</f>
        <v/>
      </c>
      <c r="O167" s="1" t="str">
        <f t="shared" si="42"/>
        <v/>
      </c>
      <c r="P167" t="str">
        <f t="shared" ca="1" si="43"/>
        <v/>
      </c>
      <c r="Q167" t="str">
        <f t="shared" si="44"/>
        <v/>
      </c>
      <c r="R167" s="2" t="str">
        <f t="shared" ca="1" si="45"/>
        <v/>
      </c>
      <c r="S167" s="1" t="str">
        <f t="shared" si="46"/>
        <v/>
      </c>
      <c r="T167" t="str">
        <f t="shared" si="47"/>
        <v/>
      </c>
      <c r="U167" t="str">
        <f t="shared" ca="1" si="48"/>
        <v/>
      </c>
      <c r="V167" t="str">
        <f t="shared" si="49"/>
        <v/>
      </c>
      <c r="W167" s="2" t="str">
        <f t="shared" ca="1" si="50"/>
        <v/>
      </c>
      <c r="X167" s="59">
        <f t="shared" si="51"/>
        <v>-1</v>
      </c>
      <c r="Y167" s="66" t="str">
        <f t="shared" si="52"/>
        <v/>
      </c>
      <c r="Z167" s="36" t="str">
        <f t="shared" si="53"/>
        <v/>
      </c>
      <c r="AA167" s="36" t="str">
        <f t="shared" si="54"/>
        <v/>
      </c>
      <c r="AB167" s="67" t="str">
        <f t="shared" si="57"/>
        <v/>
      </c>
      <c r="AC167" s="36" t="str">
        <f t="shared" si="55"/>
        <v/>
      </c>
      <c r="AD167" s="36" t="str">
        <f t="shared" si="56"/>
        <v/>
      </c>
    </row>
    <row r="168" spans="3:30" x14ac:dyDescent="0.3">
      <c r="C168" s="52" cm="1">
        <f t="array" ref="C168">IF(C167=-1, -1, IF(C167&lt;income_max, C167+1, IF(C167=income_max, income_total, IF(C167=income_total, "/1", IF(C167="/1", Expenses_header_row, IF(C167&lt;expenses_max_row, C167+1, IF(C167=expenses_max_row, expenses_total_row, IF(C167=expenses_total_row, "/2", IF(C167="/2", Savings_header_row, IF(C167&lt;savings_max_row, C167+1, IF(C167=savings_max_row, savings_total, -1)))))))))))</f>
        <v>-1</v>
      </c>
      <c r="D168" s="53">
        <f t="shared" si="39"/>
        <v>-1</v>
      </c>
      <c r="E168" s="52" cm="1">
        <f t="array" ref="E168">1*OR(row_id=income_header_row,row_id=Expenses_header_row,row_id=Savings_header_row)</f>
        <v>0</v>
      </c>
      <c r="F168" s="35">
        <f t="shared" si="40"/>
        <v>0</v>
      </c>
      <c r="G168" s="35" cm="1">
        <f t="array" ref="G168">1*OR(row_id=income_total,row_id=expenses_total_row,row_id=savings_total)</f>
        <v>0</v>
      </c>
      <c r="H168" s="53">
        <f t="shared" si="41"/>
        <v>1</v>
      </c>
      <c r="I168" s="52" t="str" cm="1">
        <f t="array" ref="I168">IFERROR(INDEX('Budget Planning'!$C:$C,header_row_id)," " )</f>
        <v xml:space="preserve"> </v>
      </c>
      <c r="J168" s="54" t="str" cm="1">
        <f t="array" ref="J168">IFERROR(INDEX('Budget Planning'!$C:$C,row_id)," ")</f>
        <v xml:space="preserve"> </v>
      </c>
      <c r="K168" s="55" t="str" cm="1">
        <f t="array" ref="K168">IF(OR(is_header, is_empty), "",
    IF(is_total,
        IF(selected_period="Total Year",
            SUM(Tracking[Amount] * (Tracking[Type]=type) * (YEAR(Tracking[Effective Date])=Selected_year)),
            SUM(Tracking[Amount] * (Tracking[Type]=type) * (YEAR(Tracking[Effective Date])=Selected_year) * (MONTH(Tracking[Effective Date])=selected_period))
        ),
        IF(selected_period="Total Year",
            SUM(Tracking[Amount] * (Tracking[Type]=type) * (Tracking[Category]=item) * (YEAR(Tracking[Effective Date])=Selected_year)),
            SUM(Tracking[Amount] * (Tracking[Type]=type) * (Tracking[Category]=item) * (YEAR(Tracking[Effective Date])=Selected_year) * (MONTH(Tracking[Effective Date])=selected_period))
        )
    )
)</f>
        <v/>
      </c>
      <c r="L168" s="35" t="str" cm="1">
        <f t="array" ref="L168">IF(OR(is_header, is_empty), "",
    IFERROR(
        INDEX('Budget Planning'!$E:$DY, row_id,
            MATCH(TRUE, INDEX('Budget Planning'!$E$5:$DY$5 = Selected_year, 0), 0)
            + IF(selected_period = "Total Year", 12, selected_period - 1)
        ),
        ""
    )
)</f>
        <v/>
      </c>
      <c r="M168" s="1" t="str" cm="1">
        <f t="array" ref="M168">IF(is_cat,IF(header_row_id=income_header_row,MATCH(income_min_row,$C:$C,0),IF(header_row_id=Expenses_header_row,MATCH(expenses_min_row,$C:$C,0),IF(header_row_id=Savings_header_row,MATCH(savings_min_row,$C:$C,0),""))),"")</f>
        <v/>
      </c>
      <c r="N168" s="2" t="str" cm="1">
        <f t="array" ref="N168">IF(is_cat,IF(header_row_id=income_header_row,MATCH(income_max,$C:$C,0),IF(header_row_id=Expenses_header_row,MATCH(expenses_max_row,$C:$C,0),IF(header_row_id=Savings_header_row,MATCH(savings_max_row,$C:$C,0),""))),"")</f>
        <v/>
      </c>
      <c r="O168" s="1" t="str">
        <f t="shared" si="42"/>
        <v/>
      </c>
      <c r="P168" t="str">
        <f t="shared" ca="1" si="43"/>
        <v/>
      </c>
      <c r="Q168" t="str">
        <f t="shared" si="44"/>
        <v/>
      </c>
      <c r="R168" s="2" t="str">
        <f t="shared" ca="1" si="45"/>
        <v/>
      </c>
      <c r="S168" s="1" t="str">
        <f t="shared" si="46"/>
        <v/>
      </c>
      <c r="T168" t="str">
        <f t="shared" si="47"/>
        <v/>
      </c>
      <c r="U168" t="str">
        <f t="shared" ca="1" si="48"/>
        <v/>
      </c>
      <c r="V168" t="str">
        <f t="shared" si="49"/>
        <v/>
      </c>
      <c r="W168" s="2" t="str">
        <f t="shared" ca="1" si="50"/>
        <v/>
      </c>
      <c r="X168" s="59">
        <f t="shared" si="51"/>
        <v>-1</v>
      </c>
      <c r="Y168" s="66" t="str">
        <f t="shared" si="52"/>
        <v/>
      </c>
      <c r="Z168" s="36" t="str">
        <f t="shared" si="53"/>
        <v/>
      </c>
      <c r="AA168" s="36" t="str">
        <f t="shared" si="54"/>
        <v/>
      </c>
      <c r="AB168" s="67" t="str">
        <f t="shared" si="57"/>
        <v/>
      </c>
      <c r="AC168" s="36" t="str">
        <f t="shared" si="55"/>
        <v/>
      </c>
      <c r="AD168" s="36" t="str">
        <f t="shared" si="56"/>
        <v/>
      </c>
    </row>
    <row r="169" spans="3:30" x14ac:dyDescent="0.3">
      <c r="C169" s="52" cm="1">
        <f t="array" ref="C169">IF(C168=-1, -1, IF(C168&lt;income_max, C168+1, IF(C168=income_max, income_total, IF(C168=income_total, "/1", IF(C168="/1", Expenses_header_row, IF(C168&lt;expenses_max_row, C168+1, IF(C168=expenses_max_row, expenses_total_row, IF(C168=expenses_total_row, "/2", IF(C168="/2", Savings_header_row, IF(C168&lt;savings_max_row, C168+1, IF(C168=savings_max_row, savings_total, -1)))))))))))</f>
        <v>-1</v>
      </c>
      <c r="D169" s="53">
        <f t="shared" si="39"/>
        <v>-1</v>
      </c>
      <c r="E169" s="52" cm="1">
        <f t="array" ref="E169">1*OR(row_id=income_header_row,row_id=Expenses_header_row,row_id=Savings_header_row)</f>
        <v>0</v>
      </c>
      <c r="F169" s="35">
        <f t="shared" si="40"/>
        <v>0</v>
      </c>
      <c r="G169" s="35" cm="1">
        <f t="array" ref="G169">1*OR(row_id=income_total,row_id=expenses_total_row,row_id=savings_total)</f>
        <v>0</v>
      </c>
      <c r="H169" s="53">
        <f t="shared" si="41"/>
        <v>1</v>
      </c>
      <c r="I169" s="52" t="str" cm="1">
        <f t="array" ref="I169">IFERROR(INDEX('Budget Planning'!$C:$C,header_row_id)," " )</f>
        <v xml:space="preserve"> </v>
      </c>
      <c r="J169" s="54" t="str" cm="1">
        <f t="array" ref="J169">IFERROR(INDEX('Budget Planning'!$C:$C,row_id)," ")</f>
        <v xml:space="preserve"> </v>
      </c>
      <c r="K169" s="55" t="str" cm="1">
        <f t="array" ref="K169">IF(OR(is_header, is_empty), "",
    IF(is_total,
        IF(selected_period="Total Year",
            SUM(Tracking[Amount] * (Tracking[Type]=type) * (YEAR(Tracking[Effective Date])=Selected_year)),
            SUM(Tracking[Amount] * (Tracking[Type]=type) * (YEAR(Tracking[Effective Date])=Selected_year) * (MONTH(Tracking[Effective Date])=selected_period))
        ),
        IF(selected_period="Total Year",
            SUM(Tracking[Amount] * (Tracking[Type]=type) * (Tracking[Category]=item) * (YEAR(Tracking[Effective Date])=Selected_year)),
            SUM(Tracking[Amount] * (Tracking[Type]=type) * (Tracking[Category]=item) * (YEAR(Tracking[Effective Date])=Selected_year) * (MONTH(Tracking[Effective Date])=selected_period))
        )
    )
)</f>
        <v/>
      </c>
      <c r="L169" s="35" t="str" cm="1">
        <f t="array" ref="L169">IF(OR(is_header, is_empty), "",
    IFERROR(
        INDEX('Budget Planning'!$E:$DY, row_id,
            MATCH(TRUE, INDEX('Budget Planning'!$E$5:$DY$5 = Selected_year, 0), 0)
            + IF(selected_period = "Total Year", 12, selected_period - 1)
        ),
        ""
    )
)</f>
        <v/>
      </c>
      <c r="M169" s="1" t="str" cm="1">
        <f t="array" ref="M169">IF(is_cat,IF(header_row_id=income_header_row,MATCH(income_min_row,$C:$C,0),IF(header_row_id=Expenses_header_row,MATCH(expenses_min_row,$C:$C,0),IF(header_row_id=Savings_header_row,MATCH(savings_min_row,$C:$C,0),""))),"")</f>
        <v/>
      </c>
      <c r="N169" s="2" t="str" cm="1">
        <f t="array" ref="N169">IF(is_cat,IF(header_row_id=income_header_row,MATCH(income_max,$C:$C,0),IF(header_row_id=Expenses_header_row,MATCH(expenses_max_row,$C:$C,0),IF(header_row_id=Savings_header_row,MATCH(savings_max_row,$C:$C,0),""))),"")</f>
        <v/>
      </c>
      <c r="O169" s="1" t="str">
        <f t="shared" si="42"/>
        <v/>
      </c>
      <c r="P169" t="str">
        <f t="shared" ca="1" si="43"/>
        <v/>
      </c>
      <c r="Q169" t="str">
        <f t="shared" si="44"/>
        <v/>
      </c>
      <c r="R169" s="2" t="str">
        <f t="shared" ca="1" si="45"/>
        <v/>
      </c>
      <c r="S169" s="1" t="str">
        <f t="shared" si="46"/>
        <v/>
      </c>
      <c r="T169" t="str">
        <f t="shared" si="47"/>
        <v/>
      </c>
      <c r="U169" t="str">
        <f t="shared" ca="1" si="48"/>
        <v/>
      </c>
      <c r="V169" t="str">
        <f t="shared" si="49"/>
        <v/>
      </c>
      <c r="W169" s="2" t="str">
        <f t="shared" ca="1" si="50"/>
        <v/>
      </c>
      <c r="X169" s="59">
        <f t="shared" si="51"/>
        <v>-1</v>
      </c>
      <c r="Y169" s="66" t="str">
        <f t="shared" si="52"/>
        <v/>
      </c>
      <c r="Z169" s="36" t="str">
        <f t="shared" si="53"/>
        <v/>
      </c>
      <c r="AA169" s="36" t="str">
        <f t="shared" si="54"/>
        <v/>
      </c>
      <c r="AB169" s="67" t="str">
        <f t="shared" si="57"/>
        <v/>
      </c>
      <c r="AC169" s="36" t="str">
        <f t="shared" si="55"/>
        <v/>
      </c>
      <c r="AD169" s="36" t="str">
        <f t="shared" si="56"/>
        <v/>
      </c>
    </row>
    <row r="170" spans="3:30" x14ac:dyDescent="0.3">
      <c r="C170" s="52" cm="1">
        <f t="array" ref="C170">IF(C169=-1, -1, IF(C169&lt;income_max, C169+1, IF(C169=income_max, income_total, IF(C169=income_total, "/1", IF(C169="/1", Expenses_header_row, IF(C169&lt;expenses_max_row, C169+1, IF(C169=expenses_max_row, expenses_total_row, IF(C169=expenses_total_row, "/2", IF(C169="/2", Savings_header_row, IF(C169&lt;savings_max_row, C169+1, IF(C169=savings_max_row, savings_total, -1)))))))))))</f>
        <v>-1</v>
      </c>
      <c r="D170" s="53">
        <f t="shared" si="39"/>
        <v>-1</v>
      </c>
      <c r="E170" s="52" cm="1">
        <f t="array" ref="E170">1*OR(row_id=income_header_row,row_id=Expenses_header_row,row_id=Savings_header_row)</f>
        <v>0</v>
      </c>
      <c r="F170" s="35">
        <f t="shared" si="40"/>
        <v>0</v>
      </c>
      <c r="G170" s="35" cm="1">
        <f t="array" ref="G170">1*OR(row_id=income_total,row_id=expenses_total_row,row_id=savings_total)</f>
        <v>0</v>
      </c>
      <c r="H170" s="53">
        <f t="shared" si="41"/>
        <v>1</v>
      </c>
      <c r="I170" s="52" t="str" cm="1">
        <f t="array" ref="I170">IFERROR(INDEX('Budget Planning'!$C:$C,header_row_id)," " )</f>
        <v xml:space="preserve"> </v>
      </c>
      <c r="J170" s="54" t="str" cm="1">
        <f t="array" ref="J170">IFERROR(INDEX('Budget Planning'!$C:$C,row_id)," ")</f>
        <v xml:space="preserve"> </v>
      </c>
      <c r="K170" s="55" t="str" cm="1">
        <f t="array" ref="K170">IF(OR(is_header, is_empty), "",
    IF(is_total,
        IF(selected_period="Total Year",
            SUM(Tracking[Amount] * (Tracking[Type]=type) * (YEAR(Tracking[Effective Date])=Selected_year)),
            SUM(Tracking[Amount] * (Tracking[Type]=type) * (YEAR(Tracking[Effective Date])=Selected_year) * (MONTH(Tracking[Effective Date])=selected_period))
        ),
        IF(selected_period="Total Year",
            SUM(Tracking[Amount] * (Tracking[Type]=type) * (Tracking[Category]=item) * (YEAR(Tracking[Effective Date])=Selected_year)),
            SUM(Tracking[Amount] * (Tracking[Type]=type) * (Tracking[Category]=item) * (YEAR(Tracking[Effective Date])=Selected_year) * (MONTH(Tracking[Effective Date])=selected_period))
        )
    )
)</f>
        <v/>
      </c>
      <c r="L170" s="35" t="str" cm="1">
        <f t="array" ref="L170">IF(OR(is_header, is_empty), "",
    IFERROR(
        INDEX('Budget Planning'!$E:$DY, row_id,
            MATCH(TRUE, INDEX('Budget Planning'!$E$5:$DY$5 = Selected_year, 0), 0)
            + IF(selected_period = "Total Year", 12, selected_period - 1)
        ),
        ""
    )
)</f>
        <v/>
      </c>
      <c r="M170" s="1" t="str" cm="1">
        <f t="array" ref="M170">IF(is_cat,IF(header_row_id=income_header_row,MATCH(income_min_row,$C:$C,0),IF(header_row_id=Expenses_header_row,MATCH(expenses_min_row,$C:$C,0),IF(header_row_id=Savings_header_row,MATCH(savings_min_row,$C:$C,0),""))),"")</f>
        <v/>
      </c>
      <c r="N170" s="2" t="str" cm="1">
        <f t="array" ref="N170">IF(is_cat,IF(header_row_id=income_header_row,MATCH(income_max,$C:$C,0),IF(header_row_id=Expenses_header_row,MATCH(expenses_max_row,$C:$C,0),IF(header_row_id=Savings_header_row,MATCH(savings_max_row,$C:$C,0),""))),"")</f>
        <v/>
      </c>
      <c r="O170" s="1" t="str">
        <f t="shared" si="42"/>
        <v/>
      </c>
      <c r="P170" t="str">
        <f t="shared" ca="1" si="43"/>
        <v/>
      </c>
      <c r="Q170" t="str">
        <f t="shared" si="44"/>
        <v/>
      </c>
      <c r="R170" s="2" t="str">
        <f t="shared" ca="1" si="45"/>
        <v/>
      </c>
      <c r="S170" s="1" t="str">
        <f t="shared" si="46"/>
        <v/>
      </c>
      <c r="T170" t="str">
        <f t="shared" si="47"/>
        <v/>
      </c>
      <c r="U170" t="str">
        <f t="shared" ca="1" si="48"/>
        <v/>
      </c>
      <c r="V170" t="str">
        <f t="shared" si="49"/>
        <v/>
      </c>
      <c r="W170" s="2" t="str">
        <f t="shared" ca="1" si="50"/>
        <v/>
      </c>
      <c r="X170" s="59">
        <f t="shared" si="51"/>
        <v>-1</v>
      </c>
      <c r="Y170" s="66" t="str">
        <f t="shared" si="52"/>
        <v/>
      </c>
      <c r="Z170" s="36" t="str">
        <f t="shared" si="53"/>
        <v/>
      </c>
      <c r="AA170" s="36" t="str">
        <f t="shared" si="54"/>
        <v/>
      </c>
      <c r="AB170" s="67" t="str">
        <f t="shared" si="57"/>
        <v/>
      </c>
      <c r="AC170" s="36" t="str">
        <f t="shared" si="55"/>
        <v/>
      </c>
      <c r="AD170" s="36" t="str">
        <f t="shared" si="56"/>
        <v/>
      </c>
    </row>
    <row r="171" spans="3:30" x14ac:dyDescent="0.3">
      <c r="C171" s="52" cm="1">
        <f t="array" ref="C171">IF(C170=-1, -1, IF(C170&lt;income_max, C170+1, IF(C170=income_max, income_total, IF(C170=income_total, "/1", IF(C170="/1", Expenses_header_row, IF(C170&lt;expenses_max_row, C170+1, IF(C170=expenses_max_row, expenses_total_row, IF(C170=expenses_total_row, "/2", IF(C170="/2", Savings_header_row, IF(C170&lt;savings_max_row, C170+1, IF(C170=savings_max_row, savings_total, -1)))))))))))</f>
        <v>-1</v>
      </c>
      <c r="D171" s="53">
        <f t="shared" si="39"/>
        <v>-1</v>
      </c>
      <c r="E171" s="52" cm="1">
        <f t="array" ref="E171">1*OR(row_id=income_header_row,row_id=Expenses_header_row,row_id=Savings_header_row)</f>
        <v>0</v>
      </c>
      <c r="F171" s="35">
        <f t="shared" si="40"/>
        <v>0</v>
      </c>
      <c r="G171" s="35" cm="1">
        <f t="array" ref="G171">1*OR(row_id=income_total,row_id=expenses_total_row,row_id=savings_total)</f>
        <v>0</v>
      </c>
      <c r="H171" s="53">
        <f t="shared" si="41"/>
        <v>1</v>
      </c>
      <c r="I171" s="52" t="str" cm="1">
        <f t="array" ref="I171">IFERROR(INDEX('Budget Planning'!$C:$C,header_row_id)," " )</f>
        <v xml:space="preserve"> </v>
      </c>
      <c r="J171" s="54" t="str" cm="1">
        <f t="array" ref="J171">IFERROR(INDEX('Budget Planning'!$C:$C,row_id)," ")</f>
        <v xml:space="preserve"> </v>
      </c>
      <c r="K171" s="55" t="str" cm="1">
        <f t="array" ref="K171">IF(OR(is_header, is_empty), "",
    IF(is_total,
        IF(selected_period="Total Year",
            SUM(Tracking[Amount] * (Tracking[Type]=type) * (YEAR(Tracking[Effective Date])=Selected_year)),
            SUM(Tracking[Amount] * (Tracking[Type]=type) * (YEAR(Tracking[Effective Date])=Selected_year) * (MONTH(Tracking[Effective Date])=selected_period))
        ),
        IF(selected_period="Total Year",
            SUM(Tracking[Amount] * (Tracking[Type]=type) * (Tracking[Category]=item) * (YEAR(Tracking[Effective Date])=Selected_year)),
            SUM(Tracking[Amount] * (Tracking[Type]=type) * (Tracking[Category]=item) * (YEAR(Tracking[Effective Date])=Selected_year) * (MONTH(Tracking[Effective Date])=selected_period))
        )
    )
)</f>
        <v/>
      </c>
      <c r="L171" s="35" t="str" cm="1">
        <f t="array" ref="L171">IF(OR(is_header, is_empty), "",
    IFERROR(
        INDEX('Budget Planning'!$E:$DY, row_id,
            MATCH(TRUE, INDEX('Budget Planning'!$E$5:$DY$5 = Selected_year, 0), 0)
            + IF(selected_period = "Total Year", 12, selected_period - 1)
        ),
        ""
    )
)</f>
        <v/>
      </c>
      <c r="M171" s="1" t="str" cm="1">
        <f t="array" ref="M171">IF(is_cat,IF(header_row_id=income_header_row,MATCH(income_min_row,$C:$C,0),IF(header_row_id=Expenses_header_row,MATCH(expenses_min_row,$C:$C,0),IF(header_row_id=Savings_header_row,MATCH(savings_min_row,$C:$C,0),""))),"")</f>
        <v/>
      </c>
      <c r="N171" s="2" t="str" cm="1">
        <f t="array" ref="N171">IF(is_cat,IF(header_row_id=income_header_row,MATCH(income_max,$C:$C,0),IF(header_row_id=Expenses_header_row,MATCH(expenses_max_row,$C:$C,0),IF(header_row_id=Savings_header_row,MATCH(savings_max_row,$C:$C,0),""))),"")</f>
        <v/>
      </c>
      <c r="O171" s="1" t="str">
        <f t="shared" si="42"/>
        <v/>
      </c>
      <c r="P171" t="str">
        <f t="shared" ca="1" si="43"/>
        <v/>
      </c>
      <c r="Q171" t="str">
        <f t="shared" si="44"/>
        <v/>
      </c>
      <c r="R171" s="2" t="str">
        <f t="shared" ca="1" si="45"/>
        <v/>
      </c>
      <c r="S171" s="1" t="str">
        <f t="shared" si="46"/>
        <v/>
      </c>
      <c r="T171" t="str">
        <f t="shared" si="47"/>
        <v/>
      </c>
      <c r="U171" t="str">
        <f t="shared" ca="1" si="48"/>
        <v/>
      </c>
      <c r="V171" t="str">
        <f t="shared" si="49"/>
        <v/>
      </c>
      <c r="W171" s="2" t="str">
        <f t="shared" ca="1" si="50"/>
        <v/>
      </c>
      <c r="X171" s="59">
        <f t="shared" si="51"/>
        <v>-1</v>
      </c>
      <c r="Y171" s="66" t="str">
        <f t="shared" si="52"/>
        <v/>
      </c>
      <c r="Z171" s="36" t="str">
        <f t="shared" si="53"/>
        <v/>
      </c>
      <c r="AA171" s="36" t="str">
        <f t="shared" si="54"/>
        <v/>
      </c>
      <c r="AB171" s="67" t="str">
        <f t="shared" si="57"/>
        <v/>
      </c>
      <c r="AC171" s="36" t="str">
        <f t="shared" si="55"/>
        <v/>
      </c>
      <c r="AD171" s="36" t="str">
        <f t="shared" si="56"/>
        <v/>
      </c>
    </row>
    <row r="172" spans="3:30" x14ac:dyDescent="0.3">
      <c r="C172" s="52" cm="1">
        <f t="array" ref="C172">IF(C171=-1, -1, IF(C171&lt;income_max, C171+1, IF(C171=income_max, income_total, IF(C171=income_total, "/1", IF(C171="/1", Expenses_header_row, IF(C171&lt;expenses_max_row, C171+1, IF(C171=expenses_max_row, expenses_total_row, IF(C171=expenses_total_row, "/2", IF(C171="/2", Savings_header_row, IF(C171&lt;savings_max_row, C171+1, IF(C171=savings_max_row, savings_total, -1)))))))))))</f>
        <v>-1</v>
      </c>
      <c r="D172" s="53">
        <f t="shared" si="39"/>
        <v>-1</v>
      </c>
      <c r="E172" s="52" cm="1">
        <f t="array" ref="E172">1*OR(row_id=income_header_row,row_id=Expenses_header_row,row_id=Savings_header_row)</f>
        <v>0</v>
      </c>
      <c r="F172" s="35">
        <f t="shared" si="40"/>
        <v>0</v>
      </c>
      <c r="G172" s="35" cm="1">
        <f t="array" ref="G172">1*OR(row_id=income_total,row_id=expenses_total_row,row_id=savings_total)</f>
        <v>0</v>
      </c>
      <c r="H172" s="53">
        <f t="shared" si="41"/>
        <v>1</v>
      </c>
      <c r="I172" s="52" t="str" cm="1">
        <f t="array" ref="I172">IFERROR(INDEX('Budget Planning'!$C:$C,header_row_id)," " )</f>
        <v xml:space="preserve"> </v>
      </c>
      <c r="J172" s="54" t="str" cm="1">
        <f t="array" ref="J172">IFERROR(INDEX('Budget Planning'!$C:$C,row_id)," ")</f>
        <v xml:space="preserve"> </v>
      </c>
      <c r="K172" s="55" t="str" cm="1">
        <f t="array" ref="K172">IF(OR(is_header, is_empty), "",
    IF(is_total,
        IF(selected_period="Total Year",
            SUM(Tracking[Amount] * (Tracking[Type]=type) * (YEAR(Tracking[Effective Date])=Selected_year)),
            SUM(Tracking[Amount] * (Tracking[Type]=type) * (YEAR(Tracking[Effective Date])=Selected_year) * (MONTH(Tracking[Effective Date])=selected_period))
        ),
        IF(selected_period="Total Year",
            SUM(Tracking[Amount] * (Tracking[Type]=type) * (Tracking[Category]=item) * (YEAR(Tracking[Effective Date])=Selected_year)),
            SUM(Tracking[Amount] * (Tracking[Type]=type) * (Tracking[Category]=item) * (YEAR(Tracking[Effective Date])=Selected_year) * (MONTH(Tracking[Effective Date])=selected_period))
        )
    )
)</f>
        <v/>
      </c>
      <c r="L172" s="35" t="str" cm="1">
        <f t="array" ref="L172">IF(OR(is_header, is_empty), "",
    IFERROR(
        INDEX('Budget Planning'!$E:$DY, row_id,
            MATCH(TRUE, INDEX('Budget Planning'!$E$5:$DY$5 = Selected_year, 0), 0)
            + IF(selected_period = "Total Year", 12, selected_period - 1)
        ),
        ""
    )
)</f>
        <v/>
      </c>
      <c r="M172" s="1" t="str" cm="1">
        <f t="array" ref="M172">IF(is_cat,IF(header_row_id=income_header_row,MATCH(income_min_row,$C:$C,0),IF(header_row_id=Expenses_header_row,MATCH(expenses_min_row,$C:$C,0),IF(header_row_id=Savings_header_row,MATCH(savings_min_row,$C:$C,0),""))),"")</f>
        <v/>
      </c>
      <c r="N172" s="2" t="str" cm="1">
        <f t="array" ref="N172">IF(is_cat,IF(header_row_id=income_header_row,MATCH(income_max,$C:$C,0),IF(header_row_id=Expenses_header_row,MATCH(expenses_max_row,$C:$C,0),IF(header_row_id=Savings_header_row,MATCH(savings_max_row,$C:$C,0),""))),"")</f>
        <v/>
      </c>
      <c r="O172" s="1" t="str">
        <f t="shared" si="42"/>
        <v/>
      </c>
      <c r="P172" t="str">
        <f t="shared" ca="1" si="43"/>
        <v/>
      </c>
      <c r="Q172" t="str">
        <f t="shared" si="44"/>
        <v/>
      </c>
      <c r="R172" s="2" t="str">
        <f t="shared" ca="1" si="45"/>
        <v/>
      </c>
      <c r="S172" s="1" t="str">
        <f t="shared" si="46"/>
        <v/>
      </c>
      <c r="T172" t="str">
        <f t="shared" si="47"/>
        <v/>
      </c>
      <c r="U172" t="str">
        <f t="shared" ca="1" si="48"/>
        <v/>
      </c>
      <c r="V172" t="str">
        <f t="shared" si="49"/>
        <v/>
      </c>
      <c r="W172" s="2" t="str">
        <f t="shared" ca="1" si="50"/>
        <v/>
      </c>
      <c r="X172" s="59">
        <f t="shared" si="51"/>
        <v>-1</v>
      </c>
      <c r="Y172" s="66" t="str">
        <f t="shared" si="52"/>
        <v/>
      </c>
      <c r="Z172" s="36" t="str">
        <f t="shared" si="53"/>
        <v/>
      </c>
      <c r="AA172" s="36" t="str">
        <f t="shared" si="54"/>
        <v/>
      </c>
      <c r="AB172" s="67" t="str">
        <f t="shared" si="57"/>
        <v/>
      </c>
      <c r="AC172" s="36" t="str">
        <f t="shared" si="55"/>
        <v/>
      </c>
      <c r="AD172" s="36" t="str">
        <f t="shared" si="56"/>
        <v/>
      </c>
    </row>
    <row r="173" spans="3:30" x14ac:dyDescent="0.3">
      <c r="C173" s="52" cm="1">
        <f t="array" ref="C173">IF(C172=-1, -1, IF(C172&lt;income_max, C172+1, IF(C172=income_max, income_total, IF(C172=income_total, "/1", IF(C172="/1", Expenses_header_row, IF(C172&lt;expenses_max_row, C172+1, IF(C172=expenses_max_row, expenses_total_row, IF(C172=expenses_total_row, "/2", IF(C172="/2", Savings_header_row, IF(C172&lt;savings_max_row, C172+1, IF(C172=savings_max_row, savings_total, -1)))))))))))</f>
        <v>-1</v>
      </c>
      <c r="D173" s="53">
        <f t="shared" si="39"/>
        <v>-1</v>
      </c>
      <c r="E173" s="52" cm="1">
        <f t="array" ref="E173">1*OR(row_id=income_header_row,row_id=Expenses_header_row,row_id=Savings_header_row)</f>
        <v>0</v>
      </c>
      <c r="F173" s="35">
        <f t="shared" si="40"/>
        <v>0</v>
      </c>
      <c r="G173" s="35" cm="1">
        <f t="array" ref="G173">1*OR(row_id=income_total,row_id=expenses_total_row,row_id=savings_total)</f>
        <v>0</v>
      </c>
      <c r="H173" s="53">
        <f t="shared" si="41"/>
        <v>1</v>
      </c>
      <c r="I173" s="52" t="str" cm="1">
        <f t="array" ref="I173">IFERROR(INDEX('Budget Planning'!$C:$C,header_row_id)," " )</f>
        <v xml:space="preserve"> </v>
      </c>
      <c r="J173" s="54" t="str" cm="1">
        <f t="array" ref="J173">IFERROR(INDEX('Budget Planning'!$C:$C,row_id)," ")</f>
        <v xml:space="preserve"> </v>
      </c>
      <c r="K173" s="55" t="str" cm="1">
        <f t="array" ref="K173">IF(OR(is_header, is_empty), "",
    IF(is_total,
        IF(selected_period="Total Year",
            SUM(Tracking[Amount] * (Tracking[Type]=type) * (YEAR(Tracking[Effective Date])=Selected_year)),
            SUM(Tracking[Amount] * (Tracking[Type]=type) * (YEAR(Tracking[Effective Date])=Selected_year) * (MONTH(Tracking[Effective Date])=selected_period))
        ),
        IF(selected_period="Total Year",
            SUM(Tracking[Amount] * (Tracking[Type]=type) * (Tracking[Category]=item) * (YEAR(Tracking[Effective Date])=Selected_year)),
            SUM(Tracking[Amount] * (Tracking[Type]=type) * (Tracking[Category]=item) * (YEAR(Tracking[Effective Date])=Selected_year) * (MONTH(Tracking[Effective Date])=selected_period))
        )
    )
)</f>
        <v/>
      </c>
      <c r="L173" s="35" t="str" cm="1">
        <f t="array" ref="L173">IF(OR(is_header, is_empty), "",
    IFERROR(
        INDEX('Budget Planning'!$E:$DY, row_id,
            MATCH(TRUE, INDEX('Budget Planning'!$E$5:$DY$5 = Selected_year, 0), 0)
            + IF(selected_period = "Total Year", 12, selected_period - 1)
        ),
        ""
    )
)</f>
        <v/>
      </c>
      <c r="M173" s="1" t="str" cm="1">
        <f t="array" ref="M173">IF(is_cat,IF(header_row_id=income_header_row,MATCH(income_min_row,$C:$C,0),IF(header_row_id=Expenses_header_row,MATCH(expenses_min_row,$C:$C,0),IF(header_row_id=Savings_header_row,MATCH(savings_min_row,$C:$C,0),""))),"")</f>
        <v/>
      </c>
      <c r="N173" s="2" t="str" cm="1">
        <f t="array" ref="N173">IF(is_cat,IF(header_row_id=income_header_row,MATCH(income_max,$C:$C,0),IF(header_row_id=Expenses_header_row,MATCH(expenses_max_row,$C:$C,0),IF(header_row_id=Savings_header_row,MATCH(savings_max_row,$C:$C,0),""))),"")</f>
        <v/>
      </c>
      <c r="O173" s="1" t="str">
        <f t="shared" si="42"/>
        <v/>
      </c>
      <c r="P173" t="str">
        <f t="shared" ca="1" si="43"/>
        <v/>
      </c>
      <c r="Q173" t="str">
        <f t="shared" si="44"/>
        <v/>
      </c>
      <c r="R173" s="2" t="str">
        <f t="shared" ca="1" si="45"/>
        <v/>
      </c>
      <c r="S173" s="1" t="str">
        <f t="shared" si="46"/>
        <v/>
      </c>
      <c r="T173" t="str">
        <f t="shared" si="47"/>
        <v/>
      </c>
      <c r="U173" t="str">
        <f t="shared" ca="1" si="48"/>
        <v/>
      </c>
      <c r="V173" t="str">
        <f t="shared" si="49"/>
        <v/>
      </c>
      <c r="W173" s="2" t="str">
        <f t="shared" ca="1" si="50"/>
        <v/>
      </c>
      <c r="X173" s="59">
        <f t="shared" si="51"/>
        <v>-1</v>
      </c>
      <c r="Y173" s="66" t="str">
        <f t="shared" si="52"/>
        <v/>
      </c>
      <c r="Z173" s="36" t="str">
        <f t="shared" si="53"/>
        <v/>
      </c>
      <c r="AA173" s="36" t="str">
        <f t="shared" si="54"/>
        <v/>
      </c>
      <c r="AB173" s="67" t="str">
        <f t="shared" si="57"/>
        <v/>
      </c>
      <c r="AC173" s="36" t="str">
        <f t="shared" si="55"/>
        <v/>
      </c>
      <c r="AD173" s="36" t="str">
        <f t="shared" si="56"/>
        <v/>
      </c>
    </row>
    <row r="174" spans="3:30" x14ac:dyDescent="0.3">
      <c r="C174" s="52" cm="1">
        <f t="array" ref="C174">IF(C173=-1, -1, IF(C173&lt;income_max, C173+1, IF(C173=income_max, income_total, IF(C173=income_total, "/1", IF(C173="/1", Expenses_header_row, IF(C173&lt;expenses_max_row, C173+1, IF(C173=expenses_max_row, expenses_total_row, IF(C173=expenses_total_row, "/2", IF(C173="/2", Savings_header_row, IF(C173&lt;savings_max_row, C173+1, IF(C173=savings_max_row, savings_total, -1)))))))))))</f>
        <v>-1</v>
      </c>
      <c r="D174" s="53">
        <f t="shared" si="39"/>
        <v>-1</v>
      </c>
      <c r="E174" s="52" cm="1">
        <f t="array" ref="E174">1*OR(row_id=income_header_row,row_id=Expenses_header_row,row_id=Savings_header_row)</f>
        <v>0</v>
      </c>
      <c r="F174" s="35">
        <f t="shared" si="40"/>
        <v>0</v>
      </c>
      <c r="G174" s="35" cm="1">
        <f t="array" ref="G174">1*OR(row_id=income_total,row_id=expenses_total_row,row_id=savings_total)</f>
        <v>0</v>
      </c>
      <c r="H174" s="53">
        <f t="shared" si="41"/>
        <v>1</v>
      </c>
      <c r="I174" s="52" t="str" cm="1">
        <f t="array" ref="I174">IFERROR(INDEX('Budget Planning'!$C:$C,header_row_id)," " )</f>
        <v xml:space="preserve"> </v>
      </c>
      <c r="J174" s="54" t="str" cm="1">
        <f t="array" ref="J174">IFERROR(INDEX('Budget Planning'!$C:$C,row_id)," ")</f>
        <v xml:space="preserve"> </v>
      </c>
      <c r="K174" s="55" t="str" cm="1">
        <f t="array" ref="K174">IF(OR(is_header, is_empty), "",
    IF(is_total,
        IF(selected_period="Total Year",
            SUM(Tracking[Amount] * (Tracking[Type]=type) * (YEAR(Tracking[Effective Date])=Selected_year)),
            SUM(Tracking[Amount] * (Tracking[Type]=type) * (YEAR(Tracking[Effective Date])=Selected_year) * (MONTH(Tracking[Effective Date])=selected_period))
        ),
        IF(selected_period="Total Year",
            SUM(Tracking[Amount] * (Tracking[Type]=type) * (Tracking[Category]=item) * (YEAR(Tracking[Effective Date])=Selected_year)),
            SUM(Tracking[Amount] * (Tracking[Type]=type) * (Tracking[Category]=item) * (YEAR(Tracking[Effective Date])=Selected_year) * (MONTH(Tracking[Effective Date])=selected_period))
        )
    )
)</f>
        <v/>
      </c>
      <c r="L174" s="35" t="str" cm="1">
        <f t="array" ref="L174">IF(OR(is_header, is_empty), "",
    IFERROR(
        INDEX('Budget Planning'!$E:$DY, row_id,
            MATCH(TRUE, INDEX('Budget Planning'!$E$5:$DY$5 = Selected_year, 0), 0)
            + IF(selected_period = "Total Year", 12, selected_period - 1)
        ),
        ""
    )
)</f>
        <v/>
      </c>
      <c r="M174" s="1" t="str" cm="1">
        <f t="array" ref="M174">IF(is_cat,IF(header_row_id=income_header_row,MATCH(income_min_row,$C:$C,0),IF(header_row_id=Expenses_header_row,MATCH(expenses_min_row,$C:$C,0),IF(header_row_id=Savings_header_row,MATCH(savings_min_row,$C:$C,0),""))),"")</f>
        <v/>
      </c>
      <c r="N174" s="2" t="str" cm="1">
        <f t="array" ref="N174">IF(is_cat,IF(header_row_id=income_header_row,MATCH(income_max,$C:$C,0),IF(header_row_id=Expenses_header_row,MATCH(expenses_max_row,$C:$C,0),IF(header_row_id=Savings_header_row,MATCH(savings_max_row,$C:$C,0),""))),"")</f>
        <v/>
      </c>
      <c r="O174" s="1" t="str">
        <f t="shared" si="42"/>
        <v/>
      </c>
      <c r="P174" t="str">
        <f t="shared" ca="1" si="43"/>
        <v/>
      </c>
      <c r="Q174" t="str">
        <f t="shared" si="44"/>
        <v/>
      </c>
      <c r="R174" s="2" t="str">
        <f t="shared" ca="1" si="45"/>
        <v/>
      </c>
      <c r="S174" s="1" t="str">
        <f t="shared" si="46"/>
        <v/>
      </c>
      <c r="T174" t="str">
        <f t="shared" si="47"/>
        <v/>
      </c>
      <c r="U174" t="str">
        <f t="shared" ca="1" si="48"/>
        <v/>
      </c>
      <c r="V174" t="str">
        <f t="shared" si="49"/>
        <v/>
      </c>
      <c r="W174" s="2" t="str">
        <f t="shared" ca="1" si="50"/>
        <v/>
      </c>
      <c r="X174" s="59">
        <f t="shared" si="51"/>
        <v>-1</v>
      </c>
      <c r="Y174" s="66" t="str">
        <f t="shared" si="52"/>
        <v/>
      </c>
      <c r="Z174" s="36" t="str">
        <f t="shared" si="53"/>
        <v/>
      </c>
      <c r="AA174" s="36" t="str">
        <f t="shared" si="54"/>
        <v/>
      </c>
      <c r="AB174" s="67" t="str">
        <f t="shared" si="57"/>
        <v/>
      </c>
      <c r="AC174" s="36" t="str">
        <f t="shared" si="55"/>
        <v/>
      </c>
      <c r="AD174" s="36" t="str">
        <f t="shared" si="56"/>
        <v/>
      </c>
    </row>
    <row r="175" spans="3:30" x14ac:dyDescent="0.3">
      <c r="C175" s="52" cm="1">
        <f t="array" ref="C175">IF(C174=-1, -1, IF(C174&lt;income_max, C174+1, IF(C174=income_max, income_total, IF(C174=income_total, "/1", IF(C174="/1", Expenses_header_row, IF(C174&lt;expenses_max_row, C174+1, IF(C174=expenses_max_row, expenses_total_row, IF(C174=expenses_total_row, "/2", IF(C174="/2", Savings_header_row, IF(C174&lt;savings_max_row, C174+1, IF(C174=savings_max_row, savings_total, -1)))))))))))</f>
        <v>-1</v>
      </c>
      <c r="D175" s="53">
        <f t="shared" si="39"/>
        <v>-1</v>
      </c>
      <c r="E175" s="52" cm="1">
        <f t="array" ref="E175">1*OR(row_id=income_header_row,row_id=Expenses_header_row,row_id=Savings_header_row)</f>
        <v>0</v>
      </c>
      <c r="F175" s="35">
        <f t="shared" si="40"/>
        <v>0</v>
      </c>
      <c r="G175" s="35" cm="1">
        <f t="array" ref="G175">1*OR(row_id=income_total,row_id=expenses_total_row,row_id=savings_total)</f>
        <v>0</v>
      </c>
      <c r="H175" s="53">
        <f t="shared" si="41"/>
        <v>1</v>
      </c>
      <c r="I175" s="52" t="str" cm="1">
        <f t="array" ref="I175">IFERROR(INDEX('Budget Planning'!$C:$C,header_row_id)," " )</f>
        <v xml:space="preserve"> </v>
      </c>
      <c r="J175" s="54" t="str" cm="1">
        <f t="array" ref="J175">IFERROR(INDEX('Budget Planning'!$C:$C,row_id)," ")</f>
        <v xml:space="preserve"> </v>
      </c>
      <c r="K175" s="55" t="str" cm="1">
        <f t="array" ref="K175">IF(OR(is_header, is_empty), "",
    IF(is_total,
        IF(selected_period="Total Year",
            SUM(Tracking[Amount] * (Tracking[Type]=type) * (YEAR(Tracking[Effective Date])=Selected_year)),
            SUM(Tracking[Amount] * (Tracking[Type]=type) * (YEAR(Tracking[Effective Date])=Selected_year) * (MONTH(Tracking[Effective Date])=selected_period))
        ),
        IF(selected_period="Total Year",
            SUM(Tracking[Amount] * (Tracking[Type]=type) * (Tracking[Category]=item) * (YEAR(Tracking[Effective Date])=Selected_year)),
            SUM(Tracking[Amount] * (Tracking[Type]=type) * (Tracking[Category]=item) * (YEAR(Tracking[Effective Date])=Selected_year) * (MONTH(Tracking[Effective Date])=selected_period))
        )
    )
)</f>
        <v/>
      </c>
      <c r="L175" s="35" t="str" cm="1">
        <f t="array" ref="L175">IF(OR(is_header, is_empty), "",
    IFERROR(
        INDEX('Budget Planning'!$E:$DY, row_id,
            MATCH(TRUE, INDEX('Budget Planning'!$E$5:$DY$5 = Selected_year, 0), 0)
            + IF(selected_period = "Total Year", 12, selected_period - 1)
        ),
        ""
    )
)</f>
        <v/>
      </c>
      <c r="M175" s="1" t="str" cm="1">
        <f t="array" ref="M175">IF(is_cat,IF(header_row_id=income_header_row,MATCH(income_min_row,$C:$C,0),IF(header_row_id=Expenses_header_row,MATCH(expenses_min_row,$C:$C,0),IF(header_row_id=Savings_header_row,MATCH(savings_min_row,$C:$C,0),""))),"")</f>
        <v/>
      </c>
      <c r="N175" s="2" t="str" cm="1">
        <f t="array" ref="N175">IF(is_cat,IF(header_row_id=income_header_row,MATCH(income_max,$C:$C,0),IF(header_row_id=Expenses_header_row,MATCH(expenses_max_row,$C:$C,0),IF(header_row_id=Savings_header_row,MATCH(savings_max_row,$C:$C,0),""))),"")</f>
        <v/>
      </c>
      <c r="O175" s="1" t="str">
        <f t="shared" si="42"/>
        <v/>
      </c>
      <c r="P175" t="str">
        <f t="shared" ca="1" si="43"/>
        <v/>
      </c>
      <c r="Q175" t="str">
        <f t="shared" si="44"/>
        <v/>
      </c>
      <c r="R175" s="2" t="str">
        <f t="shared" ca="1" si="45"/>
        <v/>
      </c>
      <c r="S175" s="1" t="str">
        <f t="shared" si="46"/>
        <v/>
      </c>
      <c r="T175" t="str">
        <f t="shared" si="47"/>
        <v/>
      </c>
      <c r="U175" t="str">
        <f t="shared" ca="1" si="48"/>
        <v/>
      </c>
      <c r="V175" t="str">
        <f t="shared" si="49"/>
        <v/>
      </c>
      <c r="W175" s="2" t="str">
        <f t="shared" ca="1" si="50"/>
        <v/>
      </c>
      <c r="X175" s="59">
        <f t="shared" si="51"/>
        <v>-1</v>
      </c>
      <c r="Y175" s="66" t="str">
        <f t="shared" si="52"/>
        <v/>
      </c>
      <c r="Z175" s="36" t="str">
        <f t="shared" si="53"/>
        <v/>
      </c>
      <c r="AA175" s="36" t="str">
        <f t="shared" si="54"/>
        <v/>
      </c>
      <c r="AB175" s="67" t="str">
        <f t="shared" si="57"/>
        <v/>
      </c>
      <c r="AC175" s="36" t="str">
        <f t="shared" si="55"/>
        <v/>
      </c>
      <c r="AD175" s="36" t="str">
        <f t="shared" si="56"/>
        <v/>
      </c>
    </row>
    <row r="176" spans="3:30" x14ac:dyDescent="0.3">
      <c r="C176" s="52" cm="1">
        <f t="array" ref="C176">IF(C175=-1, -1, IF(C175&lt;income_max, C175+1, IF(C175=income_max, income_total, IF(C175=income_total, "/1", IF(C175="/1", Expenses_header_row, IF(C175&lt;expenses_max_row, C175+1, IF(C175=expenses_max_row, expenses_total_row, IF(C175=expenses_total_row, "/2", IF(C175="/2", Savings_header_row, IF(C175&lt;savings_max_row, C175+1, IF(C175=savings_max_row, savings_total, -1)))))))))))</f>
        <v>-1</v>
      </c>
      <c r="D176" s="53">
        <f t="shared" si="39"/>
        <v>-1</v>
      </c>
      <c r="E176" s="52" cm="1">
        <f t="array" ref="E176">1*OR(row_id=income_header_row,row_id=Expenses_header_row,row_id=Savings_header_row)</f>
        <v>0</v>
      </c>
      <c r="F176" s="35">
        <f t="shared" si="40"/>
        <v>0</v>
      </c>
      <c r="G176" s="35" cm="1">
        <f t="array" ref="G176">1*OR(row_id=income_total,row_id=expenses_total_row,row_id=savings_total)</f>
        <v>0</v>
      </c>
      <c r="H176" s="53">
        <f t="shared" si="41"/>
        <v>1</v>
      </c>
      <c r="I176" s="52" t="str" cm="1">
        <f t="array" ref="I176">IFERROR(INDEX('Budget Planning'!$C:$C,header_row_id)," " )</f>
        <v xml:space="preserve"> </v>
      </c>
      <c r="J176" s="54" t="str" cm="1">
        <f t="array" ref="J176">IFERROR(INDEX('Budget Planning'!$C:$C,row_id)," ")</f>
        <v xml:space="preserve"> </v>
      </c>
      <c r="K176" s="55" t="str" cm="1">
        <f t="array" ref="K176">IF(OR(is_header, is_empty), "",
    IF(is_total,
        IF(selected_period="Total Year",
            SUM(Tracking[Amount] * (Tracking[Type]=type) * (YEAR(Tracking[Effective Date])=Selected_year)),
            SUM(Tracking[Amount] * (Tracking[Type]=type) * (YEAR(Tracking[Effective Date])=Selected_year) * (MONTH(Tracking[Effective Date])=selected_period))
        ),
        IF(selected_period="Total Year",
            SUM(Tracking[Amount] * (Tracking[Type]=type) * (Tracking[Category]=item) * (YEAR(Tracking[Effective Date])=Selected_year)),
            SUM(Tracking[Amount] * (Tracking[Type]=type) * (Tracking[Category]=item) * (YEAR(Tracking[Effective Date])=Selected_year) * (MONTH(Tracking[Effective Date])=selected_period))
        )
    )
)</f>
        <v/>
      </c>
      <c r="L176" s="35" t="str" cm="1">
        <f t="array" ref="L176">IF(OR(is_header, is_empty), "",
    IFERROR(
        INDEX('Budget Planning'!$E:$DY, row_id,
            MATCH(TRUE, INDEX('Budget Planning'!$E$5:$DY$5 = Selected_year, 0), 0)
            + IF(selected_period = "Total Year", 12, selected_period - 1)
        ),
        ""
    )
)</f>
        <v/>
      </c>
      <c r="M176" s="1" t="str" cm="1">
        <f t="array" ref="M176">IF(is_cat,IF(header_row_id=income_header_row,MATCH(income_min_row,$C:$C,0),IF(header_row_id=Expenses_header_row,MATCH(expenses_min_row,$C:$C,0),IF(header_row_id=Savings_header_row,MATCH(savings_min_row,$C:$C,0),""))),"")</f>
        <v/>
      </c>
      <c r="N176" s="2" t="str" cm="1">
        <f t="array" ref="N176">IF(is_cat,IF(header_row_id=income_header_row,MATCH(income_max,$C:$C,0),IF(header_row_id=Expenses_header_row,MATCH(expenses_max_row,$C:$C,0),IF(header_row_id=Savings_header_row,MATCH(savings_max_row,$C:$C,0),""))),"")</f>
        <v/>
      </c>
      <c r="O176" s="1" t="str">
        <f t="shared" si="42"/>
        <v/>
      </c>
      <c r="P176" t="str">
        <f t="shared" ca="1" si="43"/>
        <v/>
      </c>
      <c r="Q176" t="str">
        <f t="shared" si="44"/>
        <v/>
      </c>
      <c r="R176" s="2" t="str">
        <f t="shared" ca="1" si="45"/>
        <v/>
      </c>
      <c r="S176" s="1" t="str">
        <f t="shared" si="46"/>
        <v/>
      </c>
      <c r="T176" t="str">
        <f t="shared" si="47"/>
        <v/>
      </c>
      <c r="U176" t="str">
        <f t="shared" ca="1" si="48"/>
        <v/>
      </c>
      <c r="V176" t="str">
        <f t="shared" si="49"/>
        <v/>
      </c>
      <c r="W176" s="2" t="str">
        <f t="shared" ca="1" si="50"/>
        <v/>
      </c>
      <c r="X176" s="59">
        <f t="shared" si="51"/>
        <v>-1</v>
      </c>
      <c r="Y176" s="66" t="str">
        <f t="shared" si="52"/>
        <v/>
      </c>
      <c r="Z176" s="36" t="str">
        <f t="shared" si="53"/>
        <v/>
      </c>
      <c r="AA176" s="36" t="str">
        <f t="shared" si="54"/>
        <v/>
      </c>
      <c r="AB176" s="67" t="str">
        <f t="shared" si="57"/>
        <v/>
      </c>
      <c r="AC176" s="36" t="str">
        <f t="shared" si="55"/>
        <v/>
      </c>
      <c r="AD176" s="36" t="str">
        <f t="shared" si="56"/>
        <v/>
      </c>
    </row>
    <row r="177" spans="3:30" x14ac:dyDescent="0.3">
      <c r="C177" s="52" cm="1">
        <f t="array" ref="C177">IF(C176=-1, -1, IF(C176&lt;income_max, C176+1, IF(C176=income_max, income_total, IF(C176=income_total, "/1", IF(C176="/1", Expenses_header_row, IF(C176&lt;expenses_max_row, C176+1, IF(C176=expenses_max_row, expenses_total_row, IF(C176=expenses_total_row, "/2", IF(C176="/2", Savings_header_row, IF(C176&lt;savings_max_row, C176+1, IF(C176=savings_max_row, savings_total, -1)))))))))))</f>
        <v>-1</v>
      </c>
      <c r="D177" s="53">
        <f t="shared" si="39"/>
        <v>-1</v>
      </c>
      <c r="E177" s="52" cm="1">
        <f t="array" ref="E177">1*OR(row_id=income_header_row,row_id=Expenses_header_row,row_id=Savings_header_row)</f>
        <v>0</v>
      </c>
      <c r="F177" s="35">
        <f t="shared" si="40"/>
        <v>0</v>
      </c>
      <c r="G177" s="35" cm="1">
        <f t="array" ref="G177">1*OR(row_id=income_total,row_id=expenses_total_row,row_id=savings_total)</f>
        <v>0</v>
      </c>
      <c r="H177" s="53">
        <f t="shared" si="41"/>
        <v>1</v>
      </c>
      <c r="I177" s="52" t="str" cm="1">
        <f t="array" ref="I177">IFERROR(INDEX('Budget Planning'!$C:$C,header_row_id)," " )</f>
        <v xml:space="preserve"> </v>
      </c>
      <c r="J177" s="54" t="str" cm="1">
        <f t="array" ref="J177">IFERROR(INDEX('Budget Planning'!$C:$C,row_id)," ")</f>
        <v xml:space="preserve"> </v>
      </c>
      <c r="K177" s="55" t="str" cm="1">
        <f t="array" ref="K177">IF(OR(is_header, is_empty), "",
    IF(is_total,
        IF(selected_period="Total Year",
            SUM(Tracking[Amount] * (Tracking[Type]=type) * (YEAR(Tracking[Effective Date])=Selected_year)),
            SUM(Tracking[Amount] * (Tracking[Type]=type) * (YEAR(Tracking[Effective Date])=Selected_year) * (MONTH(Tracking[Effective Date])=selected_period))
        ),
        IF(selected_period="Total Year",
            SUM(Tracking[Amount] * (Tracking[Type]=type) * (Tracking[Category]=item) * (YEAR(Tracking[Effective Date])=Selected_year)),
            SUM(Tracking[Amount] * (Tracking[Type]=type) * (Tracking[Category]=item) * (YEAR(Tracking[Effective Date])=Selected_year) * (MONTH(Tracking[Effective Date])=selected_period))
        )
    )
)</f>
        <v/>
      </c>
      <c r="L177" s="35" t="str" cm="1">
        <f t="array" ref="L177">IF(OR(is_header, is_empty), "",
    IFERROR(
        INDEX('Budget Planning'!$E:$DY, row_id,
            MATCH(TRUE, INDEX('Budget Planning'!$E$5:$DY$5 = Selected_year, 0), 0)
            + IF(selected_period = "Total Year", 12, selected_period - 1)
        ),
        ""
    )
)</f>
        <v/>
      </c>
      <c r="M177" s="1" t="str" cm="1">
        <f t="array" ref="M177">IF(is_cat,IF(header_row_id=income_header_row,MATCH(income_min_row,$C:$C,0),IF(header_row_id=Expenses_header_row,MATCH(expenses_min_row,$C:$C,0),IF(header_row_id=Savings_header_row,MATCH(savings_min_row,$C:$C,0),""))),"")</f>
        <v/>
      </c>
      <c r="N177" s="2" t="str" cm="1">
        <f t="array" ref="N177">IF(is_cat,IF(header_row_id=income_header_row,MATCH(income_max,$C:$C,0),IF(header_row_id=Expenses_header_row,MATCH(expenses_max_row,$C:$C,0),IF(header_row_id=Savings_header_row,MATCH(savings_max_row,$C:$C,0),""))),"")</f>
        <v/>
      </c>
      <c r="O177" s="1" t="str">
        <f t="shared" si="42"/>
        <v/>
      </c>
      <c r="P177" t="str">
        <f t="shared" ca="1" si="43"/>
        <v/>
      </c>
      <c r="Q177" t="str">
        <f t="shared" si="44"/>
        <v/>
      </c>
      <c r="R177" s="2" t="str">
        <f t="shared" ca="1" si="45"/>
        <v/>
      </c>
      <c r="S177" s="1" t="str">
        <f t="shared" si="46"/>
        <v/>
      </c>
      <c r="T177" t="str">
        <f t="shared" si="47"/>
        <v/>
      </c>
      <c r="U177" t="str">
        <f t="shared" ca="1" si="48"/>
        <v/>
      </c>
      <c r="V177" t="str">
        <f t="shared" si="49"/>
        <v/>
      </c>
      <c r="W177" s="2" t="str">
        <f t="shared" ca="1" si="50"/>
        <v/>
      </c>
      <c r="X177" s="59">
        <f t="shared" si="51"/>
        <v>-1</v>
      </c>
      <c r="Y177" s="66" t="str">
        <f t="shared" si="52"/>
        <v/>
      </c>
      <c r="Z177" s="36" t="str">
        <f t="shared" si="53"/>
        <v/>
      </c>
      <c r="AA177" s="36" t="str">
        <f t="shared" si="54"/>
        <v/>
      </c>
      <c r="AB177" s="67" t="str">
        <f t="shared" si="57"/>
        <v/>
      </c>
      <c r="AC177" s="36" t="str">
        <f t="shared" si="55"/>
        <v/>
      </c>
      <c r="AD177" s="36" t="str">
        <f t="shared" si="56"/>
        <v/>
      </c>
    </row>
    <row r="178" spans="3:30" x14ac:dyDescent="0.3">
      <c r="C178" s="52" cm="1">
        <f t="array" ref="C178">IF(C177=-1, -1, IF(C177&lt;income_max, C177+1, IF(C177=income_max, income_total, IF(C177=income_total, "/1", IF(C177="/1", Expenses_header_row, IF(C177&lt;expenses_max_row, C177+1, IF(C177=expenses_max_row, expenses_total_row, IF(C177=expenses_total_row, "/2", IF(C177="/2", Savings_header_row, IF(C177&lt;savings_max_row, C177+1, IF(C177=savings_max_row, savings_total, -1)))))))))))</f>
        <v>-1</v>
      </c>
      <c r="D178" s="53">
        <f t="shared" si="39"/>
        <v>-1</v>
      </c>
      <c r="E178" s="52" cm="1">
        <f t="array" ref="E178">1*OR(row_id=income_header_row,row_id=Expenses_header_row,row_id=Savings_header_row)</f>
        <v>0</v>
      </c>
      <c r="F178" s="35">
        <f t="shared" si="40"/>
        <v>0</v>
      </c>
      <c r="G178" s="35" cm="1">
        <f t="array" ref="G178">1*OR(row_id=income_total,row_id=expenses_total_row,row_id=savings_total)</f>
        <v>0</v>
      </c>
      <c r="H178" s="53">
        <f t="shared" si="41"/>
        <v>1</v>
      </c>
      <c r="I178" s="52" t="str" cm="1">
        <f t="array" ref="I178">IFERROR(INDEX('Budget Planning'!$C:$C,header_row_id)," " )</f>
        <v xml:space="preserve"> </v>
      </c>
      <c r="J178" s="54" t="str" cm="1">
        <f t="array" ref="J178">IFERROR(INDEX('Budget Planning'!$C:$C,row_id)," ")</f>
        <v xml:space="preserve"> </v>
      </c>
      <c r="K178" s="55" t="str" cm="1">
        <f t="array" ref="K178">IF(OR(is_header, is_empty), "",
    IF(is_total,
        IF(selected_period="Total Year",
            SUM(Tracking[Amount] * (Tracking[Type]=type) * (YEAR(Tracking[Effective Date])=Selected_year)),
            SUM(Tracking[Amount] * (Tracking[Type]=type) * (YEAR(Tracking[Effective Date])=Selected_year) * (MONTH(Tracking[Effective Date])=selected_period))
        ),
        IF(selected_period="Total Year",
            SUM(Tracking[Amount] * (Tracking[Type]=type) * (Tracking[Category]=item) * (YEAR(Tracking[Effective Date])=Selected_year)),
            SUM(Tracking[Amount] * (Tracking[Type]=type) * (Tracking[Category]=item) * (YEAR(Tracking[Effective Date])=Selected_year) * (MONTH(Tracking[Effective Date])=selected_period))
        )
    )
)</f>
        <v/>
      </c>
      <c r="L178" s="35" t="str" cm="1">
        <f t="array" ref="L178">IF(OR(is_header, is_empty), "",
    IFERROR(
        INDEX('Budget Planning'!$E:$DY, row_id,
            MATCH(TRUE, INDEX('Budget Planning'!$E$5:$DY$5 = Selected_year, 0), 0)
            + IF(selected_period = "Total Year", 12, selected_period - 1)
        ),
        ""
    )
)</f>
        <v/>
      </c>
      <c r="M178" s="1" t="str" cm="1">
        <f t="array" ref="M178">IF(is_cat,IF(header_row_id=income_header_row,MATCH(income_min_row,$C:$C,0),IF(header_row_id=Expenses_header_row,MATCH(expenses_min_row,$C:$C,0),IF(header_row_id=Savings_header_row,MATCH(savings_min_row,$C:$C,0),""))),"")</f>
        <v/>
      </c>
      <c r="N178" s="2" t="str" cm="1">
        <f t="array" ref="N178">IF(is_cat,IF(header_row_id=income_header_row,MATCH(income_max,$C:$C,0),IF(header_row_id=Expenses_header_row,MATCH(expenses_max_row,$C:$C,0),IF(header_row_id=Savings_header_row,MATCH(savings_max_row,$C:$C,0),""))),"")</f>
        <v/>
      </c>
      <c r="O178" s="1" t="str">
        <f t="shared" si="42"/>
        <v/>
      </c>
      <c r="P178" t="str">
        <f t="shared" ca="1" si="43"/>
        <v/>
      </c>
      <c r="Q178" t="str">
        <f t="shared" si="44"/>
        <v/>
      </c>
      <c r="R178" s="2" t="str">
        <f t="shared" ca="1" si="45"/>
        <v/>
      </c>
      <c r="S178" s="1" t="str">
        <f t="shared" si="46"/>
        <v/>
      </c>
      <c r="T178" t="str">
        <f t="shared" si="47"/>
        <v/>
      </c>
      <c r="U178" t="str">
        <f t="shared" ca="1" si="48"/>
        <v/>
      </c>
      <c r="V178" t="str">
        <f t="shared" si="49"/>
        <v/>
      </c>
      <c r="W178" s="2" t="str">
        <f t="shared" ca="1" si="50"/>
        <v/>
      </c>
      <c r="X178" s="59">
        <f t="shared" si="51"/>
        <v>-1</v>
      </c>
      <c r="Y178" s="66" t="str">
        <f t="shared" si="52"/>
        <v/>
      </c>
      <c r="Z178" s="36" t="str">
        <f t="shared" si="53"/>
        <v/>
      </c>
      <c r="AA178" s="36" t="str">
        <f t="shared" si="54"/>
        <v/>
      </c>
      <c r="AB178" s="67" t="str">
        <f t="shared" si="57"/>
        <v/>
      </c>
      <c r="AC178" s="36" t="str">
        <f t="shared" si="55"/>
        <v/>
      </c>
      <c r="AD178" s="36" t="str">
        <f t="shared" si="56"/>
        <v/>
      </c>
    </row>
    <row r="179" spans="3:30" x14ac:dyDescent="0.3">
      <c r="C179" s="52" cm="1">
        <f t="array" ref="C179">IF(C178=-1, -1, IF(C178&lt;income_max, C178+1, IF(C178=income_max, income_total, IF(C178=income_total, "/1", IF(C178="/1", Expenses_header_row, IF(C178&lt;expenses_max_row, C178+1, IF(C178=expenses_max_row, expenses_total_row, IF(C178=expenses_total_row, "/2", IF(C178="/2", Savings_header_row, IF(C178&lt;savings_max_row, C178+1, IF(C178=savings_max_row, savings_total, -1)))))))))))</f>
        <v>-1</v>
      </c>
      <c r="D179" s="53">
        <f t="shared" si="39"/>
        <v>-1</v>
      </c>
      <c r="E179" s="52" cm="1">
        <f t="array" ref="E179">1*OR(row_id=income_header_row,row_id=Expenses_header_row,row_id=Savings_header_row)</f>
        <v>0</v>
      </c>
      <c r="F179" s="35">
        <f t="shared" si="40"/>
        <v>0</v>
      </c>
      <c r="G179" s="35" cm="1">
        <f t="array" ref="G179">1*OR(row_id=income_total,row_id=expenses_total_row,row_id=savings_total)</f>
        <v>0</v>
      </c>
      <c r="H179" s="53">
        <f t="shared" si="41"/>
        <v>1</v>
      </c>
      <c r="I179" s="52" t="str" cm="1">
        <f t="array" ref="I179">IFERROR(INDEX('Budget Planning'!$C:$C,header_row_id)," " )</f>
        <v xml:space="preserve"> </v>
      </c>
      <c r="J179" s="54" t="str" cm="1">
        <f t="array" ref="J179">IFERROR(INDEX('Budget Planning'!$C:$C,row_id)," ")</f>
        <v xml:space="preserve"> </v>
      </c>
      <c r="K179" s="55" t="str" cm="1">
        <f t="array" ref="K179">IF(OR(is_header, is_empty), "",
    IF(is_total,
        IF(selected_period="Total Year",
            SUM(Tracking[Amount] * (Tracking[Type]=type) * (YEAR(Tracking[Effective Date])=Selected_year)),
            SUM(Tracking[Amount] * (Tracking[Type]=type) * (YEAR(Tracking[Effective Date])=Selected_year) * (MONTH(Tracking[Effective Date])=selected_period))
        ),
        IF(selected_period="Total Year",
            SUM(Tracking[Amount] * (Tracking[Type]=type) * (Tracking[Category]=item) * (YEAR(Tracking[Effective Date])=Selected_year)),
            SUM(Tracking[Amount] * (Tracking[Type]=type) * (Tracking[Category]=item) * (YEAR(Tracking[Effective Date])=Selected_year) * (MONTH(Tracking[Effective Date])=selected_period))
        )
    )
)</f>
        <v/>
      </c>
      <c r="L179" s="35" t="str" cm="1">
        <f t="array" ref="L179">IF(OR(is_header, is_empty), "",
    IFERROR(
        INDEX('Budget Planning'!$E:$DY, row_id,
            MATCH(TRUE, INDEX('Budget Planning'!$E$5:$DY$5 = Selected_year, 0), 0)
            + IF(selected_period = "Total Year", 12, selected_period - 1)
        ),
        ""
    )
)</f>
        <v/>
      </c>
      <c r="M179" s="1" t="str" cm="1">
        <f t="array" ref="M179">IF(is_cat,IF(header_row_id=income_header_row,MATCH(income_min_row,$C:$C,0),IF(header_row_id=Expenses_header_row,MATCH(expenses_min_row,$C:$C,0),IF(header_row_id=Savings_header_row,MATCH(savings_min_row,$C:$C,0),""))),"")</f>
        <v/>
      </c>
      <c r="N179" s="2" t="str" cm="1">
        <f t="array" ref="N179">IF(is_cat,IF(header_row_id=income_header_row,MATCH(income_max,$C:$C,0),IF(header_row_id=Expenses_header_row,MATCH(expenses_max_row,$C:$C,0),IF(header_row_id=Savings_header_row,MATCH(savings_max_row,$C:$C,0),""))),"")</f>
        <v/>
      </c>
      <c r="O179" s="1" t="str">
        <f t="shared" si="42"/>
        <v/>
      </c>
      <c r="P179" t="str">
        <f t="shared" ca="1" si="43"/>
        <v/>
      </c>
      <c r="Q179" t="str">
        <f t="shared" si="44"/>
        <v/>
      </c>
      <c r="R179" s="2" t="str">
        <f t="shared" ca="1" si="45"/>
        <v/>
      </c>
      <c r="S179" s="1" t="str">
        <f t="shared" si="46"/>
        <v/>
      </c>
      <c r="T179" t="str">
        <f t="shared" si="47"/>
        <v/>
      </c>
      <c r="U179" t="str">
        <f t="shared" ca="1" si="48"/>
        <v/>
      </c>
      <c r="V179" t="str">
        <f t="shared" si="49"/>
        <v/>
      </c>
      <c r="W179" s="2" t="str">
        <f t="shared" ca="1" si="50"/>
        <v/>
      </c>
      <c r="X179" s="59">
        <f t="shared" si="51"/>
        <v>-1</v>
      </c>
      <c r="Y179" s="66" t="str">
        <f t="shared" si="52"/>
        <v/>
      </c>
      <c r="Z179" s="36" t="str">
        <f t="shared" si="53"/>
        <v/>
      </c>
      <c r="AA179" s="36" t="str">
        <f t="shared" si="54"/>
        <v/>
      </c>
      <c r="AB179" s="67" t="str">
        <f t="shared" si="57"/>
        <v/>
      </c>
      <c r="AC179" s="36" t="str">
        <f t="shared" si="55"/>
        <v/>
      </c>
      <c r="AD179" s="36" t="str">
        <f t="shared" si="56"/>
        <v/>
      </c>
    </row>
    <row r="180" spans="3:30" x14ac:dyDescent="0.3">
      <c r="C180" s="52" cm="1">
        <f t="array" ref="C180">IF(C179=-1, -1, IF(C179&lt;income_max, C179+1, IF(C179=income_max, income_total, IF(C179=income_total, "/1", IF(C179="/1", Expenses_header_row, IF(C179&lt;expenses_max_row, C179+1, IF(C179=expenses_max_row, expenses_total_row, IF(C179=expenses_total_row, "/2", IF(C179="/2", Savings_header_row, IF(C179&lt;savings_max_row, C179+1, IF(C179=savings_max_row, savings_total, -1)))))))))))</f>
        <v>-1</v>
      </c>
      <c r="D180" s="53">
        <f t="shared" si="39"/>
        <v>-1</v>
      </c>
      <c r="E180" s="52" cm="1">
        <f t="array" ref="E180">1*OR(row_id=income_header_row,row_id=Expenses_header_row,row_id=Savings_header_row)</f>
        <v>0</v>
      </c>
      <c r="F180" s="35">
        <f t="shared" si="40"/>
        <v>0</v>
      </c>
      <c r="G180" s="35" cm="1">
        <f t="array" ref="G180">1*OR(row_id=income_total,row_id=expenses_total_row,row_id=savings_total)</f>
        <v>0</v>
      </c>
      <c r="H180" s="53">
        <f t="shared" si="41"/>
        <v>1</v>
      </c>
      <c r="I180" s="52" t="str" cm="1">
        <f t="array" ref="I180">IFERROR(INDEX('Budget Planning'!$C:$C,header_row_id)," " )</f>
        <v xml:space="preserve"> </v>
      </c>
      <c r="J180" s="54" t="str" cm="1">
        <f t="array" ref="J180">IFERROR(INDEX('Budget Planning'!$C:$C,row_id)," ")</f>
        <v xml:space="preserve"> </v>
      </c>
      <c r="K180" s="55" t="str" cm="1">
        <f t="array" ref="K180">IF(OR(is_header, is_empty), "",
    IF(is_total,
        IF(selected_period="Total Year",
            SUM(Tracking[Amount] * (Tracking[Type]=type) * (YEAR(Tracking[Effective Date])=Selected_year)),
            SUM(Tracking[Amount] * (Tracking[Type]=type) * (YEAR(Tracking[Effective Date])=Selected_year) * (MONTH(Tracking[Effective Date])=selected_period))
        ),
        IF(selected_period="Total Year",
            SUM(Tracking[Amount] * (Tracking[Type]=type) * (Tracking[Category]=item) * (YEAR(Tracking[Effective Date])=Selected_year)),
            SUM(Tracking[Amount] * (Tracking[Type]=type) * (Tracking[Category]=item) * (YEAR(Tracking[Effective Date])=Selected_year) * (MONTH(Tracking[Effective Date])=selected_period))
        )
    )
)</f>
        <v/>
      </c>
      <c r="L180" s="35" t="str" cm="1">
        <f t="array" ref="L180">IF(OR(is_header, is_empty), "",
    IFERROR(
        INDEX('Budget Planning'!$E:$DY, row_id,
            MATCH(TRUE, INDEX('Budget Planning'!$E$5:$DY$5 = Selected_year, 0), 0)
            + IF(selected_period = "Total Year", 12, selected_period - 1)
        ),
        ""
    )
)</f>
        <v/>
      </c>
      <c r="M180" s="1" t="str" cm="1">
        <f t="array" ref="M180">IF(is_cat,IF(header_row_id=income_header_row,MATCH(income_min_row,$C:$C,0),IF(header_row_id=Expenses_header_row,MATCH(expenses_min_row,$C:$C,0),IF(header_row_id=Savings_header_row,MATCH(savings_min_row,$C:$C,0),""))),"")</f>
        <v/>
      </c>
      <c r="N180" s="2" t="str" cm="1">
        <f t="array" ref="N180">IF(is_cat,IF(header_row_id=income_header_row,MATCH(income_max,$C:$C,0),IF(header_row_id=Expenses_header_row,MATCH(expenses_max_row,$C:$C,0),IF(header_row_id=Savings_header_row,MATCH(savings_max_row,$C:$C,0),""))),"")</f>
        <v/>
      </c>
      <c r="O180" s="1" t="str">
        <f t="shared" si="42"/>
        <v/>
      </c>
      <c r="P180" t="str">
        <f t="shared" ca="1" si="43"/>
        <v/>
      </c>
      <c r="Q180" t="str">
        <f t="shared" si="44"/>
        <v/>
      </c>
      <c r="R180" s="2" t="str">
        <f t="shared" ca="1" si="45"/>
        <v/>
      </c>
      <c r="S180" s="1" t="str">
        <f t="shared" si="46"/>
        <v/>
      </c>
      <c r="T180" t="str">
        <f t="shared" si="47"/>
        <v/>
      </c>
      <c r="U180" t="str">
        <f t="shared" ca="1" si="48"/>
        <v/>
      </c>
      <c r="V180" t="str">
        <f t="shared" si="49"/>
        <v/>
      </c>
      <c r="W180" s="2" t="str">
        <f t="shared" ca="1" si="50"/>
        <v/>
      </c>
      <c r="X180" s="59">
        <f t="shared" si="51"/>
        <v>-1</v>
      </c>
      <c r="Y180" s="66" t="str">
        <f t="shared" si="52"/>
        <v/>
      </c>
      <c r="Z180" s="36" t="str">
        <f t="shared" si="53"/>
        <v/>
      </c>
      <c r="AA180" s="36" t="str">
        <f t="shared" si="54"/>
        <v/>
      </c>
      <c r="AB180" s="67" t="str">
        <f t="shared" si="57"/>
        <v/>
      </c>
      <c r="AC180" s="36" t="str">
        <f t="shared" si="55"/>
        <v/>
      </c>
      <c r="AD180" s="36" t="str">
        <f t="shared" si="56"/>
        <v/>
      </c>
    </row>
    <row r="181" spans="3:30" x14ac:dyDescent="0.3">
      <c r="C181" s="52" cm="1">
        <f t="array" ref="C181">IF(C180=-1, -1, IF(C180&lt;income_max, C180+1, IF(C180=income_max, income_total, IF(C180=income_total, "/1", IF(C180="/1", Expenses_header_row, IF(C180&lt;expenses_max_row, C180+1, IF(C180=expenses_max_row, expenses_total_row, IF(C180=expenses_total_row, "/2", IF(C180="/2", Savings_header_row, IF(C180&lt;savings_max_row, C180+1, IF(C180=savings_max_row, savings_total, -1)))))))))))</f>
        <v>-1</v>
      </c>
      <c r="D181" s="53">
        <f t="shared" si="39"/>
        <v>-1</v>
      </c>
      <c r="E181" s="52" cm="1">
        <f t="array" ref="E181">1*OR(row_id=income_header_row,row_id=Expenses_header_row,row_id=Savings_header_row)</f>
        <v>0</v>
      </c>
      <c r="F181" s="35">
        <f t="shared" si="40"/>
        <v>0</v>
      </c>
      <c r="G181" s="35" cm="1">
        <f t="array" ref="G181">1*OR(row_id=income_total,row_id=expenses_total_row,row_id=savings_total)</f>
        <v>0</v>
      </c>
      <c r="H181" s="53">
        <f t="shared" si="41"/>
        <v>1</v>
      </c>
      <c r="I181" s="52" t="str" cm="1">
        <f t="array" ref="I181">IFERROR(INDEX('Budget Planning'!$C:$C,header_row_id)," " )</f>
        <v xml:space="preserve"> </v>
      </c>
      <c r="J181" s="54" t="str" cm="1">
        <f t="array" ref="J181">IFERROR(INDEX('Budget Planning'!$C:$C,row_id)," ")</f>
        <v xml:space="preserve"> </v>
      </c>
      <c r="K181" s="55" t="str" cm="1">
        <f t="array" ref="K181">IF(OR(is_header, is_empty), "",
    IF(is_total,
        IF(selected_period="Total Year",
            SUM(Tracking[Amount] * (Tracking[Type]=type) * (YEAR(Tracking[Effective Date])=Selected_year)),
            SUM(Tracking[Amount] * (Tracking[Type]=type) * (YEAR(Tracking[Effective Date])=Selected_year) * (MONTH(Tracking[Effective Date])=selected_period))
        ),
        IF(selected_period="Total Year",
            SUM(Tracking[Amount] * (Tracking[Type]=type) * (Tracking[Category]=item) * (YEAR(Tracking[Effective Date])=Selected_year)),
            SUM(Tracking[Amount] * (Tracking[Type]=type) * (Tracking[Category]=item) * (YEAR(Tracking[Effective Date])=Selected_year) * (MONTH(Tracking[Effective Date])=selected_period))
        )
    )
)</f>
        <v/>
      </c>
      <c r="L181" s="35" t="str" cm="1">
        <f t="array" ref="L181">IF(OR(is_header, is_empty), "",
    IFERROR(
        INDEX('Budget Planning'!$E:$DY, row_id,
            MATCH(TRUE, INDEX('Budget Planning'!$E$5:$DY$5 = Selected_year, 0), 0)
            + IF(selected_period = "Total Year", 12, selected_period - 1)
        ),
        ""
    )
)</f>
        <v/>
      </c>
      <c r="M181" s="1" t="str" cm="1">
        <f t="array" ref="M181">IF(is_cat,IF(header_row_id=income_header_row,MATCH(income_min_row,$C:$C,0),IF(header_row_id=Expenses_header_row,MATCH(expenses_min_row,$C:$C,0),IF(header_row_id=Savings_header_row,MATCH(savings_min_row,$C:$C,0),""))),"")</f>
        <v/>
      </c>
      <c r="N181" s="2" t="str" cm="1">
        <f t="array" ref="N181">IF(is_cat,IF(header_row_id=income_header_row,MATCH(income_max,$C:$C,0),IF(header_row_id=Expenses_header_row,MATCH(expenses_max_row,$C:$C,0),IF(header_row_id=Savings_header_row,MATCH(savings_max_row,$C:$C,0),""))),"")</f>
        <v/>
      </c>
      <c r="O181" s="1" t="str">
        <f t="shared" si="42"/>
        <v/>
      </c>
      <c r="P181" t="str">
        <f t="shared" ca="1" si="43"/>
        <v/>
      </c>
      <c r="Q181" t="str">
        <f t="shared" si="44"/>
        <v/>
      </c>
      <c r="R181" s="2" t="str">
        <f t="shared" ca="1" si="45"/>
        <v/>
      </c>
      <c r="S181" s="1" t="str">
        <f t="shared" si="46"/>
        <v/>
      </c>
      <c r="T181" t="str">
        <f t="shared" si="47"/>
        <v/>
      </c>
      <c r="U181" t="str">
        <f t="shared" ca="1" si="48"/>
        <v/>
      </c>
      <c r="V181" t="str">
        <f t="shared" si="49"/>
        <v/>
      </c>
      <c r="W181" s="2" t="str">
        <f t="shared" ca="1" si="50"/>
        <v/>
      </c>
      <c r="X181" s="59">
        <f t="shared" si="51"/>
        <v>-1</v>
      </c>
      <c r="Y181" s="66" t="str">
        <f t="shared" si="52"/>
        <v/>
      </c>
      <c r="Z181" s="36" t="str">
        <f t="shared" si="53"/>
        <v/>
      </c>
      <c r="AA181" s="36" t="str">
        <f t="shared" si="54"/>
        <v/>
      </c>
      <c r="AB181" s="67" t="str">
        <f t="shared" si="57"/>
        <v/>
      </c>
      <c r="AC181" s="36" t="str">
        <f t="shared" si="55"/>
        <v/>
      </c>
      <c r="AD181" s="36" t="str">
        <f t="shared" si="56"/>
        <v/>
      </c>
    </row>
    <row r="182" spans="3:30" x14ac:dyDescent="0.3">
      <c r="C182" s="52" cm="1">
        <f t="array" ref="C182">IF(C181=-1, -1, IF(C181&lt;income_max, C181+1, IF(C181=income_max, income_total, IF(C181=income_total, "/1", IF(C181="/1", Expenses_header_row, IF(C181&lt;expenses_max_row, C181+1, IF(C181=expenses_max_row, expenses_total_row, IF(C181=expenses_total_row, "/2", IF(C181="/2", Savings_header_row, IF(C181&lt;savings_max_row, C181+1, IF(C181=savings_max_row, savings_total, -1)))))))))))</f>
        <v>-1</v>
      </c>
      <c r="D182" s="53">
        <f t="shared" si="39"/>
        <v>-1</v>
      </c>
      <c r="E182" s="52" cm="1">
        <f t="array" ref="E182">1*OR(row_id=income_header_row,row_id=Expenses_header_row,row_id=Savings_header_row)</f>
        <v>0</v>
      </c>
      <c r="F182" s="35">
        <f t="shared" si="40"/>
        <v>0</v>
      </c>
      <c r="G182" s="35" cm="1">
        <f t="array" ref="G182">1*OR(row_id=income_total,row_id=expenses_total_row,row_id=savings_total)</f>
        <v>0</v>
      </c>
      <c r="H182" s="53">
        <f t="shared" si="41"/>
        <v>1</v>
      </c>
      <c r="I182" s="52" t="str" cm="1">
        <f t="array" ref="I182">IFERROR(INDEX('Budget Planning'!$C:$C,header_row_id)," " )</f>
        <v xml:space="preserve"> </v>
      </c>
      <c r="J182" s="54" t="str" cm="1">
        <f t="array" ref="J182">IFERROR(INDEX('Budget Planning'!$C:$C,row_id)," ")</f>
        <v xml:space="preserve"> </v>
      </c>
      <c r="K182" s="55" t="str" cm="1">
        <f t="array" ref="K182">IF(OR(is_header, is_empty), "",
    IF(is_total,
        IF(selected_period="Total Year",
            SUM(Tracking[Amount] * (Tracking[Type]=type) * (YEAR(Tracking[Effective Date])=Selected_year)),
            SUM(Tracking[Amount] * (Tracking[Type]=type) * (YEAR(Tracking[Effective Date])=Selected_year) * (MONTH(Tracking[Effective Date])=selected_period))
        ),
        IF(selected_period="Total Year",
            SUM(Tracking[Amount] * (Tracking[Type]=type) * (Tracking[Category]=item) * (YEAR(Tracking[Effective Date])=Selected_year)),
            SUM(Tracking[Amount] * (Tracking[Type]=type) * (Tracking[Category]=item) * (YEAR(Tracking[Effective Date])=Selected_year) * (MONTH(Tracking[Effective Date])=selected_period))
        )
    )
)</f>
        <v/>
      </c>
      <c r="L182" s="35" t="str" cm="1">
        <f t="array" ref="L182">IF(OR(is_header, is_empty), "",
    IFERROR(
        INDEX('Budget Planning'!$E:$DY, row_id,
            MATCH(TRUE, INDEX('Budget Planning'!$E$5:$DY$5 = Selected_year, 0), 0)
            + IF(selected_period = "Total Year", 12, selected_period - 1)
        ),
        ""
    )
)</f>
        <v/>
      </c>
      <c r="M182" s="1" t="str" cm="1">
        <f t="array" ref="M182">IF(is_cat,IF(header_row_id=income_header_row,MATCH(income_min_row,$C:$C,0),IF(header_row_id=Expenses_header_row,MATCH(expenses_min_row,$C:$C,0),IF(header_row_id=Savings_header_row,MATCH(savings_min_row,$C:$C,0),""))),"")</f>
        <v/>
      </c>
      <c r="N182" s="2" t="str" cm="1">
        <f t="array" ref="N182">IF(is_cat,IF(header_row_id=income_header_row,MATCH(income_max,$C:$C,0),IF(header_row_id=Expenses_header_row,MATCH(expenses_max_row,$C:$C,0),IF(header_row_id=Savings_header_row,MATCH(savings_max_row,$C:$C,0),""))),"")</f>
        <v/>
      </c>
      <c r="O182" s="1" t="str">
        <f t="shared" si="42"/>
        <v/>
      </c>
      <c r="P182" t="str">
        <f t="shared" ca="1" si="43"/>
        <v/>
      </c>
      <c r="Q182" t="str">
        <f t="shared" si="44"/>
        <v/>
      </c>
      <c r="R182" s="2" t="str">
        <f t="shared" ca="1" si="45"/>
        <v/>
      </c>
      <c r="S182" s="1" t="str">
        <f t="shared" si="46"/>
        <v/>
      </c>
      <c r="T182" t="str">
        <f t="shared" si="47"/>
        <v/>
      </c>
      <c r="U182" t="str">
        <f t="shared" ca="1" si="48"/>
        <v/>
      </c>
      <c r="V182" t="str">
        <f t="shared" si="49"/>
        <v/>
      </c>
      <c r="W182" s="2" t="str">
        <f t="shared" ca="1" si="50"/>
        <v/>
      </c>
      <c r="X182" s="59">
        <f t="shared" si="51"/>
        <v>-1</v>
      </c>
      <c r="Y182" s="66" t="str">
        <f t="shared" si="52"/>
        <v/>
      </c>
      <c r="Z182" s="36" t="str">
        <f t="shared" si="53"/>
        <v/>
      </c>
      <c r="AA182" s="36" t="str">
        <f t="shared" si="54"/>
        <v/>
      </c>
      <c r="AB182" s="67" t="str">
        <f t="shared" si="57"/>
        <v/>
      </c>
      <c r="AC182" s="36" t="str">
        <f t="shared" si="55"/>
        <v/>
      </c>
      <c r="AD182" s="36" t="str">
        <f t="shared" si="56"/>
        <v/>
      </c>
    </row>
    <row r="183" spans="3:30" x14ac:dyDescent="0.3">
      <c r="C183" s="52" cm="1">
        <f t="array" ref="C183">IF(C182=-1, -1, IF(C182&lt;income_max, C182+1, IF(C182=income_max, income_total, IF(C182=income_total, "/1", IF(C182="/1", Expenses_header_row, IF(C182&lt;expenses_max_row, C182+1, IF(C182=expenses_max_row, expenses_total_row, IF(C182=expenses_total_row, "/2", IF(C182="/2", Savings_header_row, IF(C182&lt;savings_max_row, C182+1, IF(C182=savings_max_row, savings_total, -1)))))))))))</f>
        <v>-1</v>
      </c>
      <c r="D183" s="53">
        <f t="shared" si="39"/>
        <v>-1</v>
      </c>
      <c r="E183" s="52" cm="1">
        <f t="array" ref="E183">1*OR(row_id=income_header_row,row_id=Expenses_header_row,row_id=Savings_header_row)</f>
        <v>0</v>
      </c>
      <c r="F183" s="35">
        <f t="shared" si="40"/>
        <v>0</v>
      </c>
      <c r="G183" s="35" cm="1">
        <f t="array" ref="G183">1*OR(row_id=income_total,row_id=expenses_total_row,row_id=savings_total)</f>
        <v>0</v>
      </c>
      <c r="H183" s="53">
        <f t="shared" si="41"/>
        <v>1</v>
      </c>
      <c r="I183" s="52" t="str" cm="1">
        <f t="array" ref="I183">IFERROR(INDEX('Budget Planning'!$C:$C,header_row_id)," " )</f>
        <v xml:space="preserve"> </v>
      </c>
      <c r="J183" s="54" t="str" cm="1">
        <f t="array" ref="J183">IFERROR(INDEX('Budget Planning'!$C:$C,row_id)," ")</f>
        <v xml:space="preserve"> </v>
      </c>
      <c r="K183" s="55" t="str" cm="1">
        <f t="array" ref="K183">IF(OR(is_header, is_empty), "",
    IF(is_total,
        IF(selected_period="Total Year",
            SUM(Tracking[Amount] * (Tracking[Type]=type) * (YEAR(Tracking[Effective Date])=Selected_year)),
            SUM(Tracking[Amount] * (Tracking[Type]=type) * (YEAR(Tracking[Effective Date])=Selected_year) * (MONTH(Tracking[Effective Date])=selected_period))
        ),
        IF(selected_period="Total Year",
            SUM(Tracking[Amount] * (Tracking[Type]=type) * (Tracking[Category]=item) * (YEAR(Tracking[Effective Date])=Selected_year)),
            SUM(Tracking[Amount] * (Tracking[Type]=type) * (Tracking[Category]=item) * (YEAR(Tracking[Effective Date])=Selected_year) * (MONTH(Tracking[Effective Date])=selected_period))
        )
    )
)</f>
        <v/>
      </c>
      <c r="L183" s="35" t="str" cm="1">
        <f t="array" ref="L183">IF(OR(is_header, is_empty), "",
    IFERROR(
        INDEX('Budget Planning'!$E:$DY, row_id,
            MATCH(TRUE, INDEX('Budget Planning'!$E$5:$DY$5 = Selected_year, 0), 0)
            + IF(selected_period = "Total Year", 12, selected_period - 1)
        ),
        ""
    )
)</f>
        <v/>
      </c>
      <c r="M183" s="1" t="str" cm="1">
        <f t="array" ref="M183">IF(is_cat,IF(header_row_id=income_header_row,MATCH(income_min_row,$C:$C,0),IF(header_row_id=Expenses_header_row,MATCH(expenses_min_row,$C:$C,0),IF(header_row_id=Savings_header_row,MATCH(savings_min_row,$C:$C,0),""))),"")</f>
        <v/>
      </c>
      <c r="N183" s="2" t="str" cm="1">
        <f t="array" ref="N183">IF(is_cat,IF(header_row_id=income_header_row,MATCH(income_max,$C:$C,0),IF(header_row_id=Expenses_header_row,MATCH(expenses_max_row,$C:$C,0),IF(header_row_id=Savings_header_row,MATCH(savings_max_row,$C:$C,0),""))),"")</f>
        <v/>
      </c>
      <c r="O183" s="1" t="str">
        <f t="shared" si="42"/>
        <v/>
      </c>
      <c r="P183" t="str">
        <f t="shared" ca="1" si="43"/>
        <v/>
      </c>
      <c r="Q183" t="str">
        <f t="shared" si="44"/>
        <v/>
      </c>
      <c r="R183" s="2" t="str">
        <f t="shared" ca="1" si="45"/>
        <v/>
      </c>
      <c r="S183" s="1" t="str">
        <f t="shared" si="46"/>
        <v/>
      </c>
      <c r="T183" t="str">
        <f t="shared" si="47"/>
        <v/>
      </c>
      <c r="U183" t="str">
        <f t="shared" ca="1" si="48"/>
        <v/>
      </c>
      <c r="V183" t="str">
        <f t="shared" si="49"/>
        <v/>
      </c>
      <c r="W183" s="2" t="str">
        <f t="shared" ca="1" si="50"/>
        <v/>
      </c>
      <c r="X183" s="59">
        <f t="shared" si="51"/>
        <v>-1</v>
      </c>
      <c r="Y183" s="66" t="str">
        <f t="shared" si="52"/>
        <v/>
      </c>
      <c r="Z183" s="36" t="str">
        <f t="shared" si="53"/>
        <v/>
      </c>
      <c r="AA183" s="36" t="str">
        <f t="shared" si="54"/>
        <v/>
      </c>
      <c r="AB183" s="67" t="str">
        <f t="shared" si="57"/>
        <v/>
      </c>
      <c r="AC183" s="36" t="str">
        <f t="shared" si="55"/>
        <v/>
      </c>
      <c r="AD183" s="36" t="str">
        <f t="shared" si="56"/>
        <v/>
      </c>
    </row>
    <row r="184" spans="3:30" x14ac:dyDescent="0.3">
      <c r="C184" s="52" cm="1">
        <f t="array" ref="C184">IF(C183=-1, -1, IF(C183&lt;income_max, C183+1, IF(C183=income_max, income_total, IF(C183=income_total, "/1", IF(C183="/1", Expenses_header_row, IF(C183&lt;expenses_max_row, C183+1, IF(C183=expenses_max_row, expenses_total_row, IF(C183=expenses_total_row, "/2", IF(C183="/2", Savings_header_row, IF(C183&lt;savings_max_row, C183+1, IF(C183=savings_max_row, savings_total, -1)))))))))))</f>
        <v>-1</v>
      </c>
      <c r="D184" s="53">
        <f t="shared" si="39"/>
        <v>-1</v>
      </c>
      <c r="E184" s="52" cm="1">
        <f t="array" ref="E184">1*OR(row_id=income_header_row,row_id=Expenses_header_row,row_id=Savings_header_row)</f>
        <v>0</v>
      </c>
      <c r="F184" s="35">
        <f t="shared" si="40"/>
        <v>0</v>
      </c>
      <c r="G184" s="35" cm="1">
        <f t="array" ref="G184">1*OR(row_id=income_total,row_id=expenses_total_row,row_id=savings_total)</f>
        <v>0</v>
      </c>
      <c r="H184" s="53">
        <f t="shared" si="41"/>
        <v>1</v>
      </c>
      <c r="I184" s="52" t="str" cm="1">
        <f t="array" ref="I184">IFERROR(INDEX('Budget Planning'!$C:$C,header_row_id)," " )</f>
        <v xml:space="preserve"> </v>
      </c>
      <c r="J184" s="54" t="str" cm="1">
        <f t="array" ref="J184">IFERROR(INDEX('Budget Planning'!$C:$C,row_id)," ")</f>
        <v xml:space="preserve"> </v>
      </c>
      <c r="K184" s="55" t="str" cm="1">
        <f t="array" ref="K184">IF(OR(is_header, is_empty), "",
    IF(is_total,
        IF(selected_period="Total Year",
            SUM(Tracking[Amount] * (Tracking[Type]=type) * (YEAR(Tracking[Effective Date])=Selected_year)),
            SUM(Tracking[Amount] * (Tracking[Type]=type) * (YEAR(Tracking[Effective Date])=Selected_year) * (MONTH(Tracking[Effective Date])=selected_period))
        ),
        IF(selected_period="Total Year",
            SUM(Tracking[Amount] * (Tracking[Type]=type) * (Tracking[Category]=item) * (YEAR(Tracking[Effective Date])=Selected_year)),
            SUM(Tracking[Amount] * (Tracking[Type]=type) * (Tracking[Category]=item) * (YEAR(Tracking[Effective Date])=Selected_year) * (MONTH(Tracking[Effective Date])=selected_period))
        )
    )
)</f>
        <v/>
      </c>
      <c r="L184" s="35" t="str" cm="1">
        <f t="array" ref="L184">IF(OR(is_header, is_empty), "",
    IFERROR(
        INDEX('Budget Planning'!$E:$DY, row_id,
            MATCH(TRUE, INDEX('Budget Planning'!$E$5:$DY$5 = Selected_year, 0), 0)
            + IF(selected_period = "Total Year", 12, selected_period - 1)
        ),
        ""
    )
)</f>
        <v/>
      </c>
      <c r="M184" s="1" t="str" cm="1">
        <f t="array" ref="M184">IF(is_cat,IF(header_row_id=income_header_row,MATCH(income_min_row,$C:$C,0),IF(header_row_id=Expenses_header_row,MATCH(expenses_min_row,$C:$C,0),IF(header_row_id=Savings_header_row,MATCH(savings_min_row,$C:$C,0),""))),"")</f>
        <v/>
      </c>
      <c r="N184" s="2" t="str" cm="1">
        <f t="array" ref="N184">IF(is_cat,IF(header_row_id=income_header_row,MATCH(income_max,$C:$C,0),IF(header_row_id=Expenses_header_row,MATCH(expenses_max_row,$C:$C,0),IF(header_row_id=Savings_header_row,MATCH(savings_max_row,$C:$C,0),""))),"")</f>
        <v/>
      </c>
      <c r="O184" s="1" t="str">
        <f t="shared" si="42"/>
        <v/>
      </c>
      <c r="P184" t="str">
        <f t="shared" ca="1" si="43"/>
        <v/>
      </c>
      <c r="Q184" t="str">
        <f t="shared" si="44"/>
        <v/>
      </c>
      <c r="R184" s="2" t="str">
        <f t="shared" ca="1" si="45"/>
        <v/>
      </c>
      <c r="S184" s="1" t="str">
        <f t="shared" si="46"/>
        <v/>
      </c>
      <c r="T184" t="str">
        <f t="shared" si="47"/>
        <v/>
      </c>
      <c r="U184" t="str">
        <f t="shared" ca="1" si="48"/>
        <v/>
      </c>
      <c r="V184" t="str">
        <f t="shared" si="49"/>
        <v/>
      </c>
      <c r="W184" s="2" t="str">
        <f t="shared" ca="1" si="50"/>
        <v/>
      </c>
      <c r="X184" s="59">
        <f t="shared" si="51"/>
        <v>-1</v>
      </c>
      <c r="Y184" s="66" t="str">
        <f t="shared" si="52"/>
        <v/>
      </c>
      <c r="Z184" s="36" t="str">
        <f t="shared" si="53"/>
        <v/>
      </c>
      <c r="AA184" s="36" t="str">
        <f t="shared" si="54"/>
        <v/>
      </c>
      <c r="AB184" s="67" t="str">
        <f t="shared" si="57"/>
        <v/>
      </c>
      <c r="AC184" s="36" t="str">
        <f t="shared" si="55"/>
        <v/>
      </c>
      <c r="AD184" s="36" t="str">
        <f t="shared" si="56"/>
        <v/>
      </c>
    </row>
    <row r="185" spans="3:30" x14ac:dyDescent="0.3">
      <c r="C185" s="52" cm="1">
        <f t="array" ref="C185">IF(C184=-1, -1, IF(C184&lt;income_max, C184+1, IF(C184=income_max, income_total, IF(C184=income_total, "/1", IF(C184="/1", Expenses_header_row, IF(C184&lt;expenses_max_row, C184+1, IF(C184=expenses_max_row, expenses_total_row, IF(C184=expenses_total_row, "/2", IF(C184="/2", Savings_header_row, IF(C184&lt;savings_max_row, C184+1, IF(C184=savings_max_row, savings_total, -1)))))))))))</f>
        <v>-1</v>
      </c>
      <c r="D185" s="53">
        <f t="shared" si="39"/>
        <v>-1</v>
      </c>
      <c r="E185" s="52" cm="1">
        <f t="array" ref="E185">1*OR(row_id=income_header_row,row_id=Expenses_header_row,row_id=Savings_header_row)</f>
        <v>0</v>
      </c>
      <c r="F185" s="35">
        <f t="shared" si="40"/>
        <v>0</v>
      </c>
      <c r="G185" s="35" cm="1">
        <f t="array" ref="G185">1*OR(row_id=income_total,row_id=expenses_total_row,row_id=savings_total)</f>
        <v>0</v>
      </c>
      <c r="H185" s="53">
        <f t="shared" si="41"/>
        <v>1</v>
      </c>
      <c r="I185" s="52" t="str" cm="1">
        <f t="array" ref="I185">IFERROR(INDEX('Budget Planning'!$C:$C,header_row_id)," " )</f>
        <v xml:space="preserve"> </v>
      </c>
      <c r="J185" s="54" t="str" cm="1">
        <f t="array" ref="J185">IFERROR(INDEX('Budget Planning'!$C:$C,row_id)," ")</f>
        <v xml:space="preserve"> </v>
      </c>
      <c r="K185" s="55" t="str" cm="1">
        <f t="array" ref="K185">IF(OR(is_header, is_empty), "",
    IF(is_total,
        IF(selected_period="Total Year",
            SUM(Tracking[Amount] * (Tracking[Type]=type) * (YEAR(Tracking[Effective Date])=Selected_year)),
            SUM(Tracking[Amount] * (Tracking[Type]=type) * (YEAR(Tracking[Effective Date])=Selected_year) * (MONTH(Tracking[Effective Date])=selected_period))
        ),
        IF(selected_period="Total Year",
            SUM(Tracking[Amount] * (Tracking[Type]=type) * (Tracking[Category]=item) * (YEAR(Tracking[Effective Date])=Selected_year)),
            SUM(Tracking[Amount] * (Tracking[Type]=type) * (Tracking[Category]=item) * (YEAR(Tracking[Effective Date])=Selected_year) * (MONTH(Tracking[Effective Date])=selected_period))
        )
    )
)</f>
        <v/>
      </c>
      <c r="L185" s="35" t="str" cm="1">
        <f t="array" ref="L185">IF(OR(is_header, is_empty), "",
    IFERROR(
        INDEX('Budget Planning'!$E:$DY, row_id,
            MATCH(TRUE, INDEX('Budget Planning'!$E$5:$DY$5 = Selected_year, 0), 0)
            + IF(selected_period = "Total Year", 12, selected_period - 1)
        ),
        ""
    )
)</f>
        <v/>
      </c>
      <c r="M185" s="1" t="str" cm="1">
        <f t="array" ref="M185">IF(is_cat,IF(header_row_id=income_header_row,MATCH(income_min_row,$C:$C,0),IF(header_row_id=Expenses_header_row,MATCH(expenses_min_row,$C:$C,0),IF(header_row_id=Savings_header_row,MATCH(savings_min_row,$C:$C,0),""))),"")</f>
        <v/>
      </c>
      <c r="N185" s="2" t="str" cm="1">
        <f t="array" ref="N185">IF(is_cat,IF(header_row_id=income_header_row,MATCH(income_max,$C:$C,0),IF(header_row_id=Expenses_header_row,MATCH(expenses_max_row,$C:$C,0),IF(header_row_id=Savings_header_row,MATCH(savings_max_row,$C:$C,0),""))),"")</f>
        <v/>
      </c>
      <c r="O185" s="1" t="str">
        <f t="shared" si="42"/>
        <v/>
      </c>
      <c r="P185" t="str">
        <f t="shared" ca="1" si="43"/>
        <v/>
      </c>
      <c r="Q185" t="str">
        <f t="shared" si="44"/>
        <v/>
      </c>
      <c r="R185" s="2" t="str">
        <f t="shared" ca="1" si="45"/>
        <v/>
      </c>
      <c r="S185" s="1" t="str">
        <f t="shared" si="46"/>
        <v/>
      </c>
      <c r="T185" t="str">
        <f t="shared" si="47"/>
        <v/>
      </c>
      <c r="U185" t="str">
        <f t="shared" ca="1" si="48"/>
        <v/>
      </c>
      <c r="V185" t="str">
        <f t="shared" si="49"/>
        <v/>
      </c>
      <c r="W185" s="2" t="str">
        <f t="shared" ca="1" si="50"/>
        <v/>
      </c>
      <c r="X185" s="59">
        <f t="shared" si="51"/>
        <v>-1</v>
      </c>
      <c r="Y185" s="66" t="str">
        <f t="shared" si="52"/>
        <v/>
      </c>
      <c r="Z185" s="36" t="str">
        <f t="shared" si="53"/>
        <v/>
      </c>
      <c r="AA185" s="36" t="str">
        <f t="shared" si="54"/>
        <v/>
      </c>
      <c r="AB185" s="67" t="str">
        <f t="shared" si="57"/>
        <v/>
      </c>
      <c r="AC185" s="36" t="str">
        <f t="shared" si="55"/>
        <v/>
      </c>
      <c r="AD185" s="36" t="str">
        <f t="shared" si="56"/>
        <v/>
      </c>
    </row>
    <row r="186" spans="3:30" x14ac:dyDescent="0.3">
      <c r="C186" s="52" cm="1">
        <f t="array" ref="C186">IF(C185=-1, -1, IF(C185&lt;income_max, C185+1, IF(C185=income_max, income_total, IF(C185=income_total, "/1", IF(C185="/1", Expenses_header_row, IF(C185&lt;expenses_max_row, C185+1, IF(C185=expenses_max_row, expenses_total_row, IF(C185=expenses_total_row, "/2", IF(C185="/2", Savings_header_row, IF(C185&lt;savings_max_row, C185+1, IF(C185=savings_max_row, savings_total, -1)))))))))))</f>
        <v>-1</v>
      </c>
      <c r="D186" s="53">
        <f t="shared" si="39"/>
        <v>-1</v>
      </c>
      <c r="E186" s="52" cm="1">
        <f t="array" ref="E186">1*OR(row_id=income_header_row,row_id=Expenses_header_row,row_id=Savings_header_row)</f>
        <v>0</v>
      </c>
      <c r="F186" s="35">
        <f t="shared" si="40"/>
        <v>0</v>
      </c>
      <c r="G186" s="35" cm="1">
        <f t="array" ref="G186">1*OR(row_id=income_total,row_id=expenses_total_row,row_id=savings_total)</f>
        <v>0</v>
      </c>
      <c r="H186" s="53">
        <f t="shared" si="41"/>
        <v>1</v>
      </c>
      <c r="I186" s="52" t="str" cm="1">
        <f t="array" ref="I186">IFERROR(INDEX('Budget Planning'!$C:$C,header_row_id)," " )</f>
        <v xml:space="preserve"> </v>
      </c>
      <c r="J186" s="54" t="str" cm="1">
        <f t="array" ref="J186">IFERROR(INDEX('Budget Planning'!$C:$C,row_id)," ")</f>
        <v xml:space="preserve"> </v>
      </c>
      <c r="K186" s="55" t="str" cm="1">
        <f t="array" ref="K186">IF(OR(is_header, is_empty), "",
    IF(is_total,
        IF(selected_period="Total Year",
            SUM(Tracking[Amount] * (Tracking[Type]=type) * (YEAR(Tracking[Effective Date])=Selected_year)),
            SUM(Tracking[Amount] * (Tracking[Type]=type) * (YEAR(Tracking[Effective Date])=Selected_year) * (MONTH(Tracking[Effective Date])=selected_period))
        ),
        IF(selected_period="Total Year",
            SUM(Tracking[Amount] * (Tracking[Type]=type) * (Tracking[Category]=item) * (YEAR(Tracking[Effective Date])=Selected_year)),
            SUM(Tracking[Amount] * (Tracking[Type]=type) * (Tracking[Category]=item) * (YEAR(Tracking[Effective Date])=Selected_year) * (MONTH(Tracking[Effective Date])=selected_period))
        )
    )
)</f>
        <v/>
      </c>
      <c r="L186" s="35" t="str" cm="1">
        <f t="array" ref="L186">IF(OR(is_header, is_empty), "",
    IFERROR(
        INDEX('Budget Planning'!$E:$DY, row_id,
            MATCH(TRUE, INDEX('Budget Planning'!$E$5:$DY$5 = Selected_year, 0), 0)
            + IF(selected_period = "Total Year", 12, selected_period - 1)
        ),
        ""
    )
)</f>
        <v/>
      </c>
      <c r="M186" s="1" t="str" cm="1">
        <f t="array" ref="M186">IF(is_cat,IF(header_row_id=income_header_row,MATCH(income_min_row,$C:$C,0),IF(header_row_id=Expenses_header_row,MATCH(expenses_min_row,$C:$C,0),IF(header_row_id=Savings_header_row,MATCH(savings_min_row,$C:$C,0),""))),"")</f>
        <v/>
      </c>
      <c r="N186" s="2" t="str" cm="1">
        <f t="array" ref="N186">IF(is_cat,IF(header_row_id=income_header_row,MATCH(income_max,$C:$C,0),IF(header_row_id=Expenses_header_row,MATCH(expenses_max_row,$C:$C,0),IF(header_row_id=Savings_header_row,MATCH(savings_max_row,$C:$C,0),""))),"")</f>
        <v/>
      </c>
      <c r="O186" s="1" t="str">
        <f t="shared" si="42"/>
        <v/>
      </c>
      <c r="P186" t="str">
        <f t="shared" ca="1" si="43"/>
        <v/>
      </c>
      <c r="Q186" t="str">
        <f t="shared" si="44"/>
        <v/>
      </c>
      <c r="R186" s="2" t="str">
        <f t="shared" ca="1" si="45"/>
        <v/>
      </c>
      <c r="S186" s="1" t="str">
        <f t="shared" si="46"/>
        <v/>
      </c>
      <c r="T186" t="str">
        <f t="shared" si="47"/>
        <v/>
      </c>
      <c r="U186" t="str">
        <f t="shared" ca="1" si="48"/>
        <v/>
      </c>
      <c r="V186" t="str">
        <f t="shared" si="49"/>
        <v/>
      </c>
      <c r="W186" s="2" t="str">
        <f t="shared" ca="1" si="50"/>
        <v/>
      </c>
      <c r="X186" s="59">
        <f t="shared" si="51"/>
        <v>-1</v>
      </c>
      <c r="Y186" s="66" t="str">
        <f t="shared" si="52"/>
        <v/>
      </c>
      <c r="Z186" s="36" t="str">
        <f t="shared" si="53"/>
        <v/>
      </c>
      <c r="AA186" s="36" t="str">
        <f t="shared" si="54"/>
        <v/>
      </c>
      <c r="AB186" s="67" t="str">
        <f t="shared" si="57"/>
        <v/>
      </c>
      <c r="AC186" s="36" t="str">
        <f t="shared" si="55"/>
        <v/>
      </c>
      <c r="AD186" s="36" t="str">
        <f t="shared" si="56"/>
        <v/>
      </c>
    </row>
    <row r="187" spans="3:30" x14ac:dyDescent="0.3">
      <c r="C187" s="52" cm="1">
        <f t="array" ref="C187">IF(C186=-1, -1, IF(C186&lt;income_max, C186+1, IF(C186=income_max, income_total, IF(C186=income_total, "/1", IF(C186="/1", Expenses_header_row, IF(C186&lt;expenses_max_row, C186+1, IF(C186=expenses_max_row, expenses_total_row, IF(C186=expenses_total_row, "/2", IF(C186="/2", Savings_header_row, IF(C186&lt;savings_max_row, C186+1, IF(C186=savings_max_row, savings_total, -1)))))))))))</f>
        <v>-1</v>
      </c>
      <c r="D187" s="53">
        <f t="shared" si="39"/>
        <v>-1</v>
      </c>
      <c r="E187" s="52" cm="1">
        <f t="array" ref="E187">1*OR(row_id=income_header_row,row_id=Expenses_header_row,row_id=Savings_header_row)</f>
        <v>0</v>
      </c>
      <c r="F187" s="35">
        <f t="shared" si="40"/>
        <v>0</v>
      </c>
      <c r="G187" s="35" cm="1">
        <f t="array" ref="G187">1*OR(row_id=income_total,row_id=expenses_total_row,row_id=savings_total)</f>
        <v>0</v>
      </c>
      <c r="H187" s="53">
        <f t="shared" si="41"/>
        <v>1</v>
      </c>
      <c r="I187" s="52" t="str" cm="1">
        <f t="array" ref="I187">IFERROR(INDEX('Budget Planning'!$C:$C,header_row_id)," " )</f>
        <v xml:space="preserve"> </v>
      </c>
      <c r="J187" s="54" t="str" cm="1">
        <f t="array" ref="J187">IFERROR(INDEX('Budget Planning'!$C:$C,row_id)," ")</f>
        <v xml:space="preserve"> </v>
      </c>
      <c r="K187" s="55" t="str" cm="1">
        <f t="array" ref="K187">IF(OR(is_header, is_empty), "",
    IF(is_total,
        IF(selected_period="Total Year",
            SUM(Tracking[Amount] * (Tracking[Type]=type) * (YEAR(Tracking[Effective Date])=Selected_year)),
            SUM(Tracking[Amount] * (Tracking[Type]=type) * (YEAR(Tracking[Effective Date])=Selected_year) * (MONTH(Tracking[Effective Date])=selected_period))
        ),
        IF(selected_period="Total Year",
            SUM(Tracking[Amount] * (Tracking[Type]=type) * (Tracking[Category]=item) * (YEAR(Tracking[Effective Date])=Selected_year)),
            SUM(Tracking[Amount] * (Tracking[Type]=type) * (Tracking[Category]=item) * (YEAR(Tracking[Effective Date])=Selected_year) * (MONTH(Tracking[Effective Date])=selected_period))
        )
    )
)</f>
        <v/>
      </c>
      <c r="L187" s="35" t="str" cm="1">
        <f t="array" ref="L187">IF(OR(is_header, is_empty), "",
    IFERROR(
        INDEX('Budget Planning'!$E:$DY, row_id,
            MATCH(TRUE, INDEX('Budget Planning'!$E$5:$DY$5 = Selected_year, 0), 0)
            + IF(selected_period = "Total Year", 12, selected_period - 1)
        ),
        ""
    )
)</f>
        <v/>
      </c>
      <c r="M187" s="1" t="str" cm="1">
        <f t="array" ref="M187">IF(is_cat,IF(header_row_id=income_header_row,MATCH(income_min_row,$C:$C,0),IF(header_row_id=Expenses_header_row,MATCH(expenses_min_row,$C:$C,0),IF(header_row_id=Savings_header_row,MATCH(savings_min_row,$C:$C,0),""))),"")</f>
        <v/>
      </c>
      <c r="N187" s="2" t="str" cm="1">
        <f t="array" ref="N187">IF(is_cat,IF(header_row_id=income_header_row,MATCH(income_max,$C:$C,0),IF(header_row_id=Expenses_header_row,MATCH(expenses_max_row,$C:$C,0),IF(header_row_id=Savings_header_row,MATCH(savings_max_row,$C:$C,0),""))),"")</f>
        <v/>
      </c>
      <c r="O187" s="1" t="str">
        <f t="shared" si="42"/>
        <v/>
      </c>
      <c r="P187" t="str">
        <f t="shared" ca="1" si="43"/>
        <v/>
      </c>
      <c r="Q187" t="str">
        <f t="shared" si="44"/>
        <v/>
      </c>
      <c r="R187" s="2" t="str">
        <f t="shared" ca="1" si="45"/>
        <v/>
      </c>
      <c r="S187" s="1" t="str">
        <f t="shared" si="46"/>
        <v/>
      </c>
      <c r="T187" t="str">
        <f t="shared" si="47"/>
        <v/>
      </c>
      <c r="U187" t="str">
        <f t="shared" ca="1" si="48"/>
        <v/>
      </c>
      <c r="V187" t="str">
        <f t="shared" si="49"/>
        <v/>
      </c>
      <c r="W187" s="2" t="str">
        <f t="shared" ca="1" si="50"/>
        <v/>
      </c>
      <c r="X187" s="59">
        <f t="shared" si="51"/>
        <v>-1</v>
      </c>
      <c r="Y187" s="66" t="str">
        <f t="shared" si="52"/>
        <v/>
      </c>
      <c r="Z187" s="36" t="str">
        <f t="shared" si="53"/>
        <v/>
      </c>
      <c r="AA187" s="36" t="str">
        <f t="shared" si="54"/>
        <v/>
      </c>
      <c r="AB187" s="67" t="str">
        <f t="shared" si="57"/>
        <v/>
      </c>
      <c r="AC187" s="36" t="str">
        <f t="shared" si="55"/>
        <v/>
      </c>
      <c r="AD187" s="36" t="str">
        <f t="shared" si="56"/>
        <v/>
      </c>
    </row>
    <row r="188" spans="3:30" x14ac:dyDescent="0.3">
      <c r="C188" s="52" cm="1">
        <f t="array" ref="C188">IF(C187=-1, -1, IF(C187&lt;income_max, C187+1, IF(C187=income_max, income_total, IF(C187=income_total, "/1", IF(C187="/1", Expenses_header_row, IF(C187&lt;expenses_max_row, C187+1, IF(C187=expenses_max_row, expenses_total_row, IF(C187=expenses_total_row, "/2", IF(C187="/2", Savings_header_row, IF(C187&lt;savings_max_row, C187+1, IF(C187=savings_max_row, savings_total, -1)))))))))))</f>
        <v>-1</v>
      </c>
      <c r="D188" s="53">
        <f t="shared" si="39"/>
        <v>-1</v>
      </c>
      <c r="E188" s="52" cm="1">
        <f t="array" ref="E188">1*OR(row_id=income_header_row,row_id=Expenses_header_row,row_id=Savings_header_row)</f>
        <v>0</v>
      </c>
      <c r="F188" s="35">
        <f t="shared" si="40"/>
        <v>0</v>
      </c>
      <c r="G188" s="35" cm="1">
        <f t="array" ref="G188">1*OR(row_id=income_total,row_id=expenses_total_row,row_id=savings_total)</f>
        <v>0</v>
      </c>
      <c r="H188" s="53">
        <f t="shared" si="41"/>
        <v>1</v>
      </c>
      <c r="I188" s="52" t="str" cm="1">
        <f t="array" ref="I188">IFERROR(INDEX('Budget Planning'!$C:$C,header_row_id)," " )</f>
        <v xml:space="preserve"> </v>
      </c>
      <c r="J188" s="54" t="str" cm="1">
        <f t="array" ref="J188">IFERROR(INDEX('Budget Planning'!$C:$C,row_id)," ")</f>
        <v xml:space="preserve"> </v>
      </c>
      <c r="K188" s="55" t="str" cm="1">
        <f t="array" ref="K188">IF(OR(is_header, is_empty), "",
    IF(is_total,
        IF(selected_period="Total Year",
            SUM(Tracking[Amount] * (Tracking[Type]=type) * (YEAR(Tracking[Effective Date])=Selected_year)),
            SUM(Tracking[Amount] * (Tracking[Type]=type) * (YEAR(Tracking[Effective Date])=Selected_year) * (MONTH(Tracking[Effective Date])=selected_period))
        ),
        IF(selected_period="Total Year",
            SUM(Tracking[Amount] * (Tracking[Type]=type) * (Tracking[Category]=item) * (YEAR(Tracking[Effective Date])=Selected_year)),
            SUM(Tracking[Amount] * (Tracking[Type]=type) * (Tracking[Category]=item) * (YEAR(Tracking[Effective Date])=Selected_year) * (MONTH(Tracking[Effective Date])=selected_period))
        )
    )
)</f>
        <v/>
      </c>
      <c r="L188" s="35" t="str" cm="1">
        <f t="array" ref="L188">IF(OR(is_header, is_empty), "",
    IFERROR(
        INDEX('Budget Planning'!$E:$DY, row_id,
            MATCH(TRUE, INDEX('Budget Planning'!$E$5:$DY$5 = Selected_year, 0), 0)
            + IF(selected_period = "Total Year", 12, selected_period - 1)
        ),
        ""
    )
)</f>
        <v/>
      </c>
      <c r="M188" s="1" t="str" cm="1">
        <f t="array" ref="M188">IF(is_cat,IF(header_row_id=income_header_row,MATCH(income_min_row,$C:$C,0),IF(header_row_id=Expenses_header_row,MATCH(expenses_min_row,$C:$C,0),IF(header_row_id=Savings_header_row,MATCH(savings_min_row,$C:$C,0),""))),"")</f>
        <v/>
      </c>
      <c r="N188" s="2" t="str" cm="1">
        <f t="array" ref="N188">IF(is_cat,IF(header_row_id=income_header_row,MATCH(income_max,$C:$C,0),IF(header_row_id=Expenses_header_row,MATCH(expenses_max_row,$C:$C,0),IF(header_row_id=Savings_header_row,MATCH(savings_max_row,$C:$C,0),""))),"")</f>
        <v/>
      </c>
      <c r="O188" s="1" t="str">
        <f t="shared" si="42"/>
        <v/>
      </c>
      <c r="P188" t="str">
        <f t="shared" ca="1" si="43"/>
        <v/>
      </c>
      <c r="Q188" t="str">
        <f t="shared" si="44"/>
        <v/>
      </c>
      <c r="R188" s="2" t="str">
        <f t="shared" ca="1" si="45"/>
        <v/>
      </c>
      <c r="S188" s="1" t="str">
        <f t="shared" si="46"/>
        <v/>
      </c>
      <c r="T188" t="str">
        <f t="shared" si="47"/>
        <v/>
      </c>
      <c r="U188" t="str">
        <f t="shared" ca="1" si="48"/>
        <v/>
      </c>
      <c r="V188" t="str">
        <f t="shared" si="49"/>
        <v/>
      </c>
      <c r="W188" s="2" t="str">
        <f t="shared" ca="1" si="50"/>
        <v/>
      </c>
      <c r="X188" s="59">
        <f t="shared" si="51"/>
        <v>-1</v>
      </c>
      <c r="Y188" s="66" t="str">
        <f t="shared" si="52"/>
        <v/>
      </c>
      <c r="Z188" s="36" t="str">
        <f t="shared" si="53"/>
        <v/>
      </c>
      <c r="AA188" s="36" t="str">
        <f t="shared" si="54"/>
        <v/>
      </c>
      <c r="AB188" s="67" t="str">
        <f t="shared" si="57"/>
        <v/>
      </c>
      <c r="AC188" s="36" t="str">
        <f t="shared" si="55"/>
        <v/>
      </c>
      <c r="AD188" s="36" t="str">
        <f t="shared" si="56"/>
        <v/>
      </c>
    </row>
    <row r="189" spans="3:30" x14ac:dyDescent="0.3">
      <c r="C189" s="52" cm="1">
        <f t="array" ref="C189">IF(C188=-1, -1, IF(C188&lt;income_max, C188+1, IF(C188=income_max, income_total, IF(C188=income_total, "/1", IF(C188="/1", Expenses_header_row, IF(C188&lt;expenses_max_row, C188+1, IF(C188=expenses_max_row, expenses_total_row, IF(C188=expenses_total_row, "/2", IF(C188="/2", Savings_header_row, IF(C188&lt;savings_max_row, C188+1, IF(C188=savings_max_row, savings_total, -1)))))))))))</f>
        <v>-1</v>
      </c>
      <c r="D189" s="53">
        <f t="shared" si="39"/>
        <v>-1</v>
      </c>
      <c r="E189" s="52" cm="1">
        <f t="array" ref="E189">1*OR(row_id=income_header_row,row_id=Expenses_header_row,row_id=Savings_header_row)</f>
        <v>0</v>
      </c>
      <c r="F189" s="35">
        <f t="shared" si="40"/>
        <v>0</v>
      </c>
      <c r="G189" s="35" cm="1">
        <f t="array" ref="G189">1*OR(row_id=income_total,row_id=expenses_total_row,row_id=savings_total)</f>
        <v>0</v>
      </c>
      <c r="H189" s="53">
        <f t="shared" si="41"/>
        <v>1</v>
      </c>
      <c r="I189" s="52" t="str" cm="1">
        <f t="array" ref="I189">IFERROR(INDEX('Budget Planning'!$C:$C,header_row_id)," " )</f>
        <v xml:space="preserve"> </v>
      </c>
      <c r="J189" s="54" t="str" cm="1">
        <f t="array" ref="J189">IFERROR(INDEX('Budget Planning'!$C:$C,row_id)," ")</f>
        <v xml:space="preserve"> </v>
      </c>
      <c r="K189" s="55" t="str" cm="1">
        <f t="array" ref="K189">IF(OR(is_header, is_empty), "",
    IF(is_total,
        IF(selected_period="Total Year",
            SUM(Tracking[Amount] * (Tracking[Type]=type) * (YEAR(Tracking[Effective Date])=Selected_year)),
            SUM(Tracking[Amount] * (Tracking[Type]=type) * (YEAR(Tracking[Effective Date])=Selected_year) * (MONTH(Tracking[Effective Date])=selected_period))
        ),
        IF(selected_period="Total Year",
            SUM(Tracking[Amount] * (Tracking[Type]=type) * (Tracking[Category]=item) * (YEAR(Tracking[Effective Date])=Selected_year)),
            SUM(Tracking[Amount] * (Tracking[Type]=type) * (Tracking[Category]=item) * (YEAR(Tracking[Effective Date])=Selected_year) * (MONTH(Tracking[Effective Date])=selected_period))
        )
    )
)</f>
        <v/>
      </c>
      <c r="L189" s="35" t="str" cm="1">
        <f t="array" ref="L189">IF(OR(is_header, is_empty), "",
    IFERROR(
        INDEX('Budget Planning'!$E:$DY, row_id,
            MATCH(TRUE, INDEX('Budget Planning'!$E$5:$DY$5 = Selected_year, 0), 0)
            + IF(selected_period = "Total Year", 12, selected_period - 1)
        ),
        ""
    )
)</f>
        <v/>
      </c>
      <c r="M189" s="1" t="str" cm="1">
        <f t="array" ref="M189">IF(is_cat,IF(header_row_id=income_header_row,MATCH(income_min_row,$C:$C,0),IF(header_row_id=Expenses_header_row,MATCH(expenses_min_row,$C:$C,0),IF(header_row_id=Savings_header_row,MATCH(savings_min_row,$C:$C,0),""))),"")</f>
        <v/>
      </c>
      <c r="N189" s="2" t="str" cm="1">
        <f t="array" ref="N189">IF(is_cat,IF(header_row_id=income_header_row,MATCH(income_max,$C:$C,0),IF(header_row_id=Expenses_header_row,MATCH(expenses_max_row,$C:$C,0),IF(header_row_id=Savings_header_row,MATCH(savings_max_row,$C:$C,0),""))),"")</f>
        <v/>
      </c>
      <c r="O189" s="1" t="str">
        <f t="shared" si="42"/>
        <v/>
      </c>
      <c r="P189" t="str">
        <f t="shared" ca="1" si="43"/>
        <v/>
      </c>
      <c r="Q189" t="str">
        <f t="shared" si="44"/>
        <v/>
      </c>
      <c r="R189" s="2" t="str">
        <f t="shared" ca="1" si="45"/>
        <v/>
      </c>
      <c r="S189" s="1" t="str">
        <f t="shared" si="46"/>
        <v/>
      </c>
      <c r="T189" t="str">
        <f t="shared" si="47"/>
        <v/>
      </c>
      <c r="U189" t="str">
        <f t="shared" ca="1" si="48"/>
        <v/>
      </c>
      <c r="V189" t="str">
        <f t="shared" si="49"/>
        <v/>
      </c>
      <c r="W189" s="2" t="str">
        <f t="shared" ca="1" si="50"/>
        <v/>
      </c>
      <c r="X189" s="59">
        <f t="shared" si="51"/>
        <v>-1</v>
      </c>
      <c r="Y189" s="66" t="str">
        <f t="shared" si="52"/>
        <v/>
      </c>
      <c r="Z189" s="36" t="str">
        <f t="shared" si="53"/>
        <v/>
      </c>
      <c r="AA189" s="36" t="str">
        <f t="shared" si="54"/>
        <v/>
      </c>
      <c r="AB189" s="67" t="str">
        <f t="shared" si="57"/>
        <v/>
      </c>
      <c r="AC189" s="36" t="str">
        <f t="shared" si="55"/>
        <v/>
      </c>
      <c r="AD189" s="36" t="str">
        <f t="shared" si="56"/>
        <v/>
      </c>
    </row>
    <row r="190" spans="3:30" x14ac:dyDescent="0.3">
      <c r="C190" s="52" cm="1">
        <f t="array" ref="C190">IF(C189=-1, -1, IF(C189&lt;income_max, C189+1, IF(C189=income_max, income_total, IF(C189=income_total, "/1", IF(C189="/1", Expenses_header_row, IF(C189&lt;expenses_max_row, C189+1, IF(C189=expenses_max_row, expenses_total_row, IF(C189=expenses_total_row, "/2", IF(C189="/2", Savings_header_row, IF(C189&lt;savings_max_row, C189+1, IF(C189=savings_max_row, savings_total, -1)))))))))))</f>
        <v>-1</v>
      </c>
      <c r="D190" s="53">
        <f t="shared" si="39"/>
        <v>-1</v>
      </c>
      <c r="E190" s="52" cm="1">
        <f t="array" ref="E190">1*OR(row_id=income_header_row,row_id=Expenses_header_row,row_id=Savings_header_row)</f>
        <v>0</v>
      </c>
      <c r="F190" s="35">
        <f t="shared" si="40"/>
        <v>0</v>
      </c>
      <c r="G190" s="35" cm="1">
        <f t="array" ref="G190">1*OR(row_id=income_total,row_id=expenses_total_row,row_id=savings_total)</f>
        <v>0</v>
      </c>
      <c r="H190" s="53">
        <f t="shared" si="41"/>
        <v>1</v>
      </c>
      <c r="I190" s="52" t="str" cm="1">
        <f t="array" ref="I190">IFERROR(INDEX('Budget Planning'!$C:$C,header_row_id)," " )</f>
        <v xml:space="preserve"> </v>
      </c>
      <c r="J190" s="54" t="str" cm="1">
        <f t="array" ref="J190">IFERROR(INDEX('Budget Planning'!$C:$C,row_id)," ")</f>
        <v xml:space="preserve"> </v>
      </c>
      <c r="K190" s="55" t="str" cm="1">
        <f t="array" ref="K190">IF(OR(is_header, is_empty), "",
    IF(is_total,
        IF(selected_period="Total Year",
            SUM(Tracking[Amount] * (Tracking[Type]=type) * (YEAR(Tracking[Effective Date])=Selected_year)),
            SUM(Tracking[Amount] * (Tracking[Type]=type) * (YEAR(Tracking[Effective Date])=Selected_year) * (MONTH(Tracking[Effective Date])=selected_period))
        ),
        IF(selected_period="Total Year",
            SUM(Tracking[Amount] * (Tracking[Type]=type) * (Tracking[Category]=item) * (YEAR(Tracking[Effective Date])=Selected_year)),
            SUM(Tracking[Amount] * (Tracking[Type]=type) * (Tracking[Category]=item) * (YEAR(Tracking[Effective Date])=Selected_year) * (MONTH(Tracking[Effective Date])=selected_period))
        )
    )
)</f>
        <v/>
      </c>
      <c r="L190" s="35" t="str" cm="1">
        <f t="array" ref="L190">IF(OR(is_header, is_empty), "",
    IFERROR(
        INDEX('Budget Planning'!$E:$DY, row_id,
            MATCH(TRUE, INDEX('Budget Planning'!$E$5:$DY$5 = Selected_year, 0), 0)
            + IF(selected_period = "Total Year", 12, selected_period - 1)
        ),
        ""
    )
)</f>
        <v/>
      </c>
      <c r="M190" s="1" t="str" cm="1">
        <f t="array" ref="M190">IF(is_cat,IF(header_row_id=income_header_row,MATCH(income_min_row,$C:$C,0),IF(header_row_id=Expenses_header_row,MATCH(expenses_min_row,$C:$C,0),IF(header_row_id=Savings_header_row,MATCH(savings_min_row,$C:$C,0),""))),"")</f>
        <v/>
      </c>
      <c r="N190" s="2" t="str" cm="1">
        <f t="array" ref="N190">IF(is_cat,IF(header_row_id=income_header_row,MATCH(income_max,$C:$C,0),IF(header_row_id=Expenses_header_row,MATCH(expenses_max_row,$C:$C,0),IF(header_row_id=Savings_header_row,MATCH(savings_max_row,$C:$C,0),""))),"")</f>
        <v/>
      </c>
      <c r="O190" s="1" t="str">
        <f t="shared" si="42"/>
        <v/>
      </c>
      <c r="P190" t="str">
        <f t="shared" ca="1" si="43"/>
        <v/>
      </c>
      <c r="Q190" t="str">
        <f t="shared" si="44"/>
        <v/>
      </c>
      <c r="R190" s="2" t="str">
        <f t="shared" ca="1" si="45"/>
        <v/>
      </c>
      <c r="S190" s="1" t="str">
        <f t="shared" si="46"/>
        <v/>
      </c>
      <c r="T190" t="str">
        <f t="shared" si="47"/>
        <v/>
      </c>
      <c r="U190" t="str">
        <f t="shared" ca="1" si="48"/>
        <v/>
      </c>
      <c r="V190" t="str">
        <f t="shared" si="49"/>
        <v/>
      </c>
      <c r="W190" s="2" t="str">
        <f t="shared" ca="1" si="50"/>
        <v/>
      </c>
      <c r="X190" s="59">
        <f t="shared" si="51"/>
        <v>-1</v>
      </c>
      <c r="Y190" s="66" t="str">
        <f t="shared" si="52"/>
        <v/>
      </c>
      <c r="Z190" s="36" t="str">
        <f t="shared" si="53"/>
        <v/>
      </c>
      <c r="AA190" s="36" t="str">
        <f t="shared" si="54"/>
        <v/>
      </c>
      <c r="AB190" s="67" t="str">
        <f t="shared" si="57"/>
        <v/>
      </c>
      <c r="AC190" s="36" t="str">
        <f t="shared" si="55"/>
        <v/>
      </c>
      <c r="AD190" s="36" t="str">
        <f t="shared" si="56"/>
        <v/>
      </c>
    </row>
    <row r="191" spans="3:30" x14ac:dyDescent="0.3">
      <c r="C191" s="52" cm="1">
        <f t="array" ref="C191">IF(C190=-1, -1, IF(C190&lt;income_max, C190+1, IF(C190=income_max, income_total, IF(C190=income_total, "/1", IF(C190="/1", Expenses_header_row, IF(C190&lt;expenses_max_row, C190+1, IF(C190=expenses_max_row, expenses_total_row, IF(C190=expenses_total_row, "/2", IF(C190="/2", Savings_header_row, IF(C190&lt;savings_max_row, C190+1, IF(C190=savings_max_row, savings_total, -1)))))))))))</f>
        <v>-1</v>
      </c>
      <c r="D191" s="53">
        <f t="shared" si="39"/>
        <v>-1</v>
      </c>
      <c r="E191" s="52" cm="1">
        <f t="array" ref="E191">1*OR(row_id=income_header_row,row_id=Expenses_header_row,row_id=Savings_header_row)</f>
        <v>0</v>
      </c>
      <c r="F191" s="35">
        <f t="shared" si="40"/>
        <v>0</v>
      </c>
      <c r="G191" s="35" cm="1">
        <f t="array" ref="G191">1*OR(row_id=income_total,row_id=expenses_total_row,row_id=savings_total)</f>
        <v>0</v>
      </c>
      <c r="H191" s="53">
        <f t="shared" si="41"/>
        <v>1</v>
      </c>
      <c r="I191" s="52" t="str" cm="1">
        <f t="array" ref="I191">IFERROR(INDEX('Budget Planning'!$C:$C,header_row_id)," " )</f>
        <v xml:space="preserve"> </v>
      </c>
      <c r="J191" s="54" t="str" cm="1">
        <f t="array" ref="J191">IFERROR(INDEX('Budget Planning'!$C:$C,row_id)," ")</f>
        <v xml:space="preserve"> </v>
      </c>
      <c r="K191" s="55" t="str" cm="1">
        <f t="array" ref="K191">IF(OR(is_header, is_empty), "",
    IF(is_total,
        IF(selected_period="Total Year",
            SUM(Tracking[Amount] * (Tracking[Type]=type) * (YEAR(Tracking[Effective Date])=Selected_year)),
            SUM(Tracking[Amount] * (Tracking[Type]=type) * (YEAR(Tracking[Effective Date])=Selected_year) * (MONTH(Tracking[Effective Date])=selected_period))
        ),
        IF(selected_period="Total Year",
            SUM(Tracking[Amount] * (Tracking[Type]=type) * (Tracking[Category]=item) * (YEAR(Tracking[Effective Date])=Selected_year)),
            SUM(Tracking[Amount] * (Tracking[Type]=type) * (Tracking[Category]=item) * (YEAR(Tracking[Effective Date])=Selected_year) * (MONTH(Tracking[Effective Date])=selected_period))
        )
    )
)</f>
        <v/>
      </c>
      <c r="L191" s="35" t="str" cm="1">
        <f t="array" ref="L191">IF(OR(is_header, is_empty), "",
    IFERROR(
        INDEX('Budget Planning'!$E:$DY, row_id,
            MATCH(TRUE, INDEX('Budget Planning'!$E$5:$DY$5 = Selected_year, 0), 0)
            + IF(selected_period = "Total Year", 12, selected_period - 1)
        ),
        ""
    )
)</f>
        <v/>
      </c>
      <c r="M191" s="1" t="str" cm="1">
        <f t="array" ref="M191">IF(is_cat,IF(header_row_id=income_header_row,MATCH(income_min_row,$C:$C,0),IF(header_row_id=Expenses_header_row,MATCH(expenses_min_row,$C:$C,0),IF(header_row_id=Savings_header_row,MATCH(savings_min_row,$C:$C,0),""))),"")</f>
        <v/>
      </c>
      <c r="N191" s="2" t="str" cm="1">
        <f t="array" ref="N191">IF(is_cat,IF(header_row_id=income_header_row,MATCH(income_max,$C:$C,0),IF(header_row_id=Expenses_header_row,MATCH(expenses_max_row,$C:$C,0),IF(header_row_id=Savings_header_row,MATCH(savings_max_row,$C:$C,0),""))),"")</f>
        <v/>
      </c>
      <c r="O191" s="1" t="str">
        <f t="shared" si="42"/>
        <v/>
      </c>
      <c r="P191" t="str">
        <f t="shared" ca="1" si="43"/>
        <v/>
      </c>
      <c r="Q191" t="str">
        <f t="shared" si="44"/>
        <v/>
      </c>
      <c r="R191" s="2" t="str">
        <f t="shared" ca="1" si="45"/>
        <v/>
      </c>
      <c r="S191" s="1" t="str">
        <f t="shared" si="46"/>
        <v/>
      </c>
      <c r="T191" t="str">
        <f t="shared" si="47"/>
        <v/>
      </c>
      <c r="U191" t="str">
        <f t="shared" ca="1" si="48"/>
        <v/>
      </c>
      <c r="V191" t="str">
        <f t="shared" si="49"/>
        <v/>
      </c>
      <c r="W191" s="2" t="str">
        <f t="shared" ca="1" si="50"/>
        <v/>
      </c>
      <c r="X191" s="59">
        <f t="shared" si="51"/>
        <v>-1</v>
      </c>
      <c r="Y191" s="66" t="str">
        <f t="shared" si="52"/>
        <v/>
      </c>
      <c r="Z191" s="36" t="str">
        <f t="shared" si="53"/>
        <v/>
      </c>
      <c r="AA191" s="36" t="str">
        <f t="shared" si="54"/>
        <v/>
      </c>
      <c r="AB191" s="67" t="str">
        <f t="shared" si="57"/>
        <v/>
      </c>
      <c r="AC191" s="36" t="str">
        <f t="shared" si="55"/>
        <v/>
      </c>
      <c r="AD191" s="36" t="str">
        <f t="shared" si="56"/>
        <v/>
      </c>
    </row>
    <row r="192" spans="3:30" x14ac:dyDescent="0.3">
      <c r="C192" s="52" cm="1">
        <f t="array" ref="C192">IF(C191=-1, -1, IF(C191&lt;income_max, C191+1, IF(C191=income_max, income_total, IF(C191=income_total, "/1", IF(C191="/1", Expenses_header_row, IF(C191&lt;expenses_max_row, C191+1, IF(C191=expenses_max_row, expenses_total_row, IF(C191=expenses_total_row, "/2", IF(C191="/2", Savings_header_row, IF(C191&lt;savings_max_row, C191+1, IF(C191=savings_max_row, savings_total, -1)))))))))))</f>
        <v>-1</v>
      </c>
      <c r="D192" s="53">
        <f t="shared" si="39"/>
        <v>-1</v>
      </c>
      <c r="E192" s="52" cm="1">
        <f t="array" ref="E192">1*OR(row_id=income_header_row,row_id=Expenses_header_row,row_id=Savings_header_row)</f>
        <v>0</v>
      </c>
      <c r="F192" s="35">
        <f t="shared" si="40"/>
        <v>0</v>
      </c>
      <c r="G192" s="35" cm="1">
        <f t="array" ref="G192">1*OR(row_id=income_total,row_id=expenses_total_row,row_id=savings_total)</f>
        <v>0</v>
      </c>
      <c r="H192" s="53">
        <f t="shared" si="41"/>
        <v>1</v>
      </c>
      <c r="I192" s="52" t="str" cm="1">
        <f t="array" ref="I192">IFERROR(INDEX('Budget Planning'!$C:$C,header_row_id)," " )</f>
        <v xml:space="preserve"> </v>
      </c>
      <c r="J192" s="54" t="str" cm="1">
        <f t="array" ref="J192">IFERROR(INDEX('Budget Planning'!$C:$C,row_id)," ")</f>
        <v xml:space="preserve"> </v>
      </c>
      <c r="K192" s="55" t="str" cm="1">
        <f t="array" ref="K192">IF(OR(is_header, is_empty), "",
    IF(is_total,
        IF(selected_period="Total Year",
            SUM(Tracking[Amount] * (Tracking[Type]=type) * (YEAR(Tracking[Effective Date])=Selected_year)),
            SUM(Tracking[Amount] * (Tracking[Type]=type) * (YEAR(Tracking[Effective Date])=Selected_year) * (MONTH(Tracking[Effective Date])=selected_period))
        ),
        IF(selected_period="Total Year",
            SUM(Tracking[Amount] * (Tracking[Type]=type) * (Tracking[Category]=item) * (YEAR(Tracking[Effective Date])=Selected_year)),
            SUM(Tracking[Amount] * (Tracking[Type]=type) * (Tracking[Category]=item) * (YEAR(Tracking[Effective Date])=Selected_year) * (MONTH(Tracking[Effective Date])=selected_period))
        )
    )
)</f>
        <v/>
      </c>
      <c r="L192" s="35" t="str" cm="1">
        <f t="array" ref="L192">IF(OR(is_header, is_empty), "",
    IFERROR(
        INDEX('Budget Planning'!$E:$DY, row_id,
            MATCH(TRUE, INDEX('Budget Planning'!$E$5:$DY$5 = Selected_year, 0), 0)
            + IF(selected_period = "Total Year", 12, selected_period - 1)
        ),
        ""
    )
)</f>
        <v/>
      </c>
      <c r="M192" s="1" t="str" cm="1">
        <f t="array" ref="M192">IF(is_cat,IF(header_row_id=income_header_row,MATCH(income_min_row,$C:$C,0),IF(header_row_id=Expenses_header_row,MATCH(expenses_min_row,$C:$C,0),IF(header_row_id=Savings_header_row,MATCH(savings_min_row,$C:$C,0),""))),"")</f>
        <v/>
      </c>
      <c r="N192" s="2" t="str" cm="1">
        <f t="array" ref="N192">IF(is_cat,IF(header_row_id=income_header_row,MATCH(income_max,$C:$C,0),IF(header_row_id=Expenses_header_row,MATCH(expenses_max_row,$C:$C,0),IF(header_row_id=Savings_header_row,MATCH(savings_max_row,$C:$C,0),""))),"")</f>
        <v/>
      </c>
      <c r="O192" s="1" t="str">
        <f t="shared" si="42"/>
        <v/>
      </c>
      <c r="P192" t="str">
        <f t="shared" ca="1" si="43"/>
        <v/>
      </c>
      <c r="Q192" t="str">
        <f t="shared" si="44"/>
        <v/>
      </c>
      <c r="R192" s="2" t="str">
        <f t="shared" ca="1" si="45"/>
        <v/>
      </c>
      <c r="S192" s="1" t="str">
        <f t="shared" si="46"/>
        <v/>
      </c>
      <c r="T192" t="str">
        <f t="shared" si="47"/>
        <v/>
      </c>
      <c r="U192" t="str">
        <f t="shared" ca="1" si="48"/>
        <v/>
      </c>
      <c r="V192" t="str">
        <f t="shared" si="49"/>
        <v/>
      </c>
      <c r="W192" s="2" t="str">
        <f t="shared" ca="1" si="50"/>
        <v/>
      </c>
      <c r="X192" s="59">
        <f t="shared" si="51"/>
        <v>-1</v>
      </c>
      <c r="Y192" s="66" t="str">
        <f t="shared" si="52"/>
        <v/>
      </c>
      <c r="Z192" s="36" t="str">
        <f t="shared" si="53"/>
        <v/>
      </c>
      <c r="AA192" s="36" t="str">
        <f t="shared" si="54"/>
        <v/>
      </c>
      <c r="AB192" s="67" t="str">
        <f t="shared" si="57"/>
        <v/>
      </c>
      <c r="AC192" s="36" t="str">
        <f t="shared" si="55"/>
        <v/>
      </c>
      <c r="AD192" s="36" t="str">
        <f t="shared" si="56"/>
        <v/>
      </c>
    </row>
    <row r="193" spans="3:30" x14ac:dyDescent="0.3">
      <c r="C193" s="52" cm="1">
        <f t="array" ref="C193">IF(C192=-1, -1, IF(C192&lt;income_max, C192+1, IF(C192=income_max, income_total, IF(C192=income_total, "/1", IF(C192="/1", Expenses_header_row, IF(C192&lt;expenses_max_row, C192+1, IF(C192=expenses_max_row, expenses_total_row, IF(C192=expenses_total_row, "/2", IF(C192="/2", Savings_header_row, IF(C192&lt;savings_max_row, C192+1, IF(C192=savings_max_row, savings_total, -1)))))))))))</f>
        <v>-1</v>
      </c>
      <c r="D193" s="53">
        <f t="shared" si="39"/>
        <v>-1</v>
      </c>
      <c r="E193" s="52" cm="1">
        <f t="array" ref="E193">1*OR(row_id=income_header_row,row_id=Expenses_header_row,row_id=Savings_header_row)</f>
        <v>0</v>
      </c>
      <c r="F193" s="35">
        <f t="shared" si="40"/>
        <v>0</v>
      </c>
      <c r="G193" s="35" cm="1">
        <f t="array" ref="G193">1*OR(row_id=income_total,row_id=expenses_total_row,row_id=savings_total)</f>
        <v>0</v>
      </c>
      <c r="H193" s="53">
        <f t="shared" si="41"/>
        <v>1</v>
      </c>
      <c r="I193" s="52" t="str" cm="1">
        <f t="array" ref="I193">IFERROR(INDEX('Budget Planning'!$C:$C,header_row_id)," " )</f>
        <v xml:space="preserve"> </v>
      </c>
      <c r="J193" s="54" t="str" cm="1">
        <f t="array" ref="J193">IFERROR(INDEX('Budget Planning'!$C:$C,row_id)," ")</f>
        <v xml:space="preserve"> </v>
      </c>
      <c r="K193" s="55" t="str" cm="1">
        <f t="array" ref="K193">IF(OR(is_header, is_empty), "",
    IF(is_total,
        IF(selected_period="Total Year",
            SUM(Tracking[Amount] * (Tracking[Type]=type) * (YEAR(Tracking[Effective Date])=Selected_year)),
            SUM(Tracking[Amount] * (Tracking[Type]=type) * (YEAR(Tracking[Effective Date])=Selected_year) * (MONTH(Tracking[Effective Date])=selected_period))
        ),
        IF(selected_period="Total Year",
            SUM(Tracking[Amount] * (Tracking[Type]=type) * (Tracking[Category]=item) * (YEAR(Tracking[Effective Date])=Selected_year)),
            SUM(Tracking[Amount] * (Tracking[Type]=type) * (Tracking[Category]=item) * (YEAR(Tracking[Effective Date])=Selected_year) * (MONTH(Tracking[Effective Date])=selected_period))
        )
    )
)</f>
        <v/>
      </c>
      <c r="L193" s="35" t="str" cm="1">
        <f t="array" ref="L193">IF(OR(is_header, is_empty), "",
    IFERROR(
        INDEX('Budget Planning'!$E:$DY, row_id,
            MATCH(TRUE, INDEX('Budget Planning'!$E$5:$DY$5 = Selected_year, 0), 0)
            + IF(selected_period = "Total Year", 12, selected_period - 1)
        ),
        ""
    )
)</f>
        <v/>
      </c>
      <c r="M193" s="1" t="str" cm="1">
        <f t="array" ref="M193">IF(is_cat,IF(header_row_id=income_header_row,MATCH(income_min_row,$C:$C,0),IF(header_row_id=Expenses_header_row,MATCH(expenses_min_row,$C:$C,0),IF(header_row_id=Savings_header_row,MATCH(savings_min_row,$C:$C,0),""))),"")</f>
        <v/>
      </c>
      <c r="N193" s="2" t="str" cm="1">
        <f t="array" ref="N193">IF(is_cat,IF(header_row_id=income_header_row,MATCH(income_max,$C:$C,0),IF(header_row_id=Expenses_header_row,MATCH(expenses_max_row,$C:$C,0),IF(header_row_id=Savings_header_row,MATCH(savings_max_row,$C:$C,0),""))),"")</f>
        <v/>
      </c>
      <c r="O193" s="1" t="str">
        <f t="shared" si="42"/>
        <v/>
      </c>
      <c r="P193" t="str">
        <f t="shared" ca="1" si="43"/>
        <v/>
      </c>
      <c r="Q193" t="str">
        <f t="shared" si="44"/>
        <v/>
      </c>
      <c r="R193" s="2" t="str">
        <f t="shared" ca="1" si="45"/>
        <v/>
      </c>
      <c r="S193" s="1" t="str">
        <f t="shared" si="46"/>
        <v/>
      </c>
      <c r="T193" t="str">
        <f t="shared" si="47"/>
        <v/>
      </c>
      <c r="U193" t="str">
        <f t="shared" ca="1" si="48"/>
        <v/>
      </c>
      <c r="V193" t="str">
        <f t="shared" si="49"/>
        <v/>
      </c>
      <c r="W193" s="2" t="str">
        <f t="shared" ca="1" si="50"/>
        <v/>
      </c>
      <c r="X193" s="59">
        <f t="shared" si="51"/>
        <v>-1</v>
      </c>
      <c r="Y193" s="66" t="str">
        <f t="shared" si="52"/>
        <v/>
      </c>
      <c r="Z193" s="36" t="str">
        <f t="shared" si="53"/>
        <v/>
      </c>
      <c r="AA193" s="36" t="str">
        <f t="shared" si="54"/>
        <v/>
      </c>
      <c r="AB193" s="67" t="str">
        <f t="shared" si="57"/>
        <v/>
      </c>
      <c r="AC193" s="36" t="str">
        <f t="shared" si="55"/>
        <v/>
      </c>
      <c r="AD193" s="36" t="str">
        <f t="shared" si="56"/>
        <v/>
      </c>
    </row>
    <row r="194" spans="3:30" x14ac:dyDescent="0.3">
      <c r="C194" s="52" cm="1">
        <f t="array" ref="C194">IF(C193=-1, -1, IF(C193&lt;income_max, C193+1, IF(C193=income_max, income_total, IF(C193=income_total, "/1", IF(C193="/1", Expenses_header_row, IF(C193&lt;expenses_max_row, C193+1, IF(C193=expenses_max_row, expenses_total_row, IF(C193=expenses_total_row, "/2", IF(C193="/2", Savings_header_row, IF(C193&lt;savings_max_row, C193+1, IF(C193=savings_max_row, savings_total, -1)))))))))))</f>
        <v>-1</v>
      </c>
      <c r="D194" s="53">
        <f t="shared" si="39"/>
        <v>-1</v>
      </c>
      <c r="E194" s="52" cm="1">
        <f t="array" ref="E194">1*OR(row_id=income_header_row,row_id=Expenses_header_row,row_id=Savings_header_row)</f>
        <v>0</v>
      </c>
      <c r="F194" s="35">
        <f t="shared" si="40"/>
        <v>0</v>
      </c>
      <c r="G194" s="35" cm="1">
        <f t="array" ref="G194">1*OR(row_id=income_total,row_id=expenses_total_row,row_id=savings_total)</f>
        <v>0</v>
      </c>
      <c r="H194" s="53">
        <f t="shared" si="41"/>
        <v>1</v>
      </c>
      <c r="I194" s="52" t="str" cm="1">
        <f t="array" ref="I194">IFERROR(INDEX('Budget Planning'!$C:$C,header_row_id)," " )</f>
        <v xml:space="preserve"> </v>
      </c>
      <c r="J194" s="54" t="str" cm="1">
        <f t="array" ref="J194">IFERROR(INDEX('Budget Planning'!$C:$C,row_id)," ")</f>
        <v xml:space="preserve"> </v>
      </c>
      <c r="K194" s="55" t="str" cm="1">
        <f t="array" ref="K194">IF(OR(is_header, is_empty), "",
    IF(is_total,
        IF(selected_period="Total Year",
            SUM(Tracking[Amount] * (Tracking[Type]=type) * (YEAR(Tracking[Effective Date])=Selected_year)),
            SUM(Tracking[Amount] * (Tracking[Type]=type) * (YEAR(Tracking[Effective Date])=Selected_year) * (MONTH(Tracking[Effective Date])=selected_period))
        ),
        IF(selected_period="Total Year",
            SUM(Tracking[Amount] * (Tracking[Type]=type) * (Tracking[Category]=item) * (YEAR(Tracking[Effective Date])=Selected_year)),
            SUM(Tracking[Amount] * (Tracking[Type]=type) * (Tracking[Category]=item) * (YEAR(Tracking[Effective Date])=Selected_year) * (MONTH(Tracking[Effective Date])=selected_period))
        )
    )
)</f>
        <v/>
      </c>
      <c r="L194" s="35" t="str" cm="1">
        <f t="array" ref="L194">IF(OR(is_header, is_empty), "",
    IFERROR(
        INDEX('Budget Planning'!$E:$DY, row_id,
            MATCH(TRUE, INDEX('Budget Planning'!$E$5:$DY$5 = Selected_year, 0), 0)
            + IF(selected_period = "Total Year", 12, selected_period - 1)
        ),
        ""
    )
)</f>
        <v/>
      </c>
      <c r="M194" s="1" t="str" cm="1">
        <f t="array" ref="M194">IF(is_cat,IF(header_row_id=income_header_row,MATCH(income_min_row,$C:$C,0),IF(header_row_id=Expenses_header_row,MATCH(expenses_min_row,$C:$C,0),IF(header_row_id=Savings_header_row,MATCH(savings_min_row,$C:$C,0),""))),"")</f>
        <v/>
      </c>
      <c r="N194" s="2" t="str" cm="1">
        <f t="array" ref="N194">IF(is_cat,IF(header_row_id=income_header_row,MATCH(income_max,$C:$C,0),IF(header_row_id=Expenses_header_row,MATCH(expenses_max_row,$C:$C,0),IF(header_row_id=Savings_header_row,MATCH(savings_max_row,$C:$C,0),""))),"")</f>
        <v/>
      </c>
      <c r="O194" s="1" t="str">
        <f t="shared" si="42"/>
        <v/>
      </c>
      <c r="P194" t="str">
        <f t="shared" ca="1" si="43"/>
        <v/>
      </c>
      <c r="Q194" t="str">
        <f t="shared" si="44"/>
        <v/>
      </c>
      <c r="R194" s="2" t="str">
        <f t="shared" ca="1" si="45"/>
        <v/>
      </c>
      <c r="S194" s="1" t="str">
        <f t="shared" si="46"/>
        <v/>
      </c>
      <c r="T194" t="str">
        <f t="shared" si="47"/>
        <v/>
      </c>
      <c r="U194" t="str">
        <f t="shared" ca="1" si="48"/>
        <v/>
      </c>
      <c r="V194" t="str">
        <f t="shared" si="49"/>
        <v/>
      </c>
      <c r="W194" s="2" t="str">
        <f t="shared" ca="1" si="50"/>
        <v/>
      </c>
      <c r="X194" s="59">
        <f t="shared" si="51"/>
        <v>-1</v>
      </c>
      <c r="Y194" s="66" t="str">
        <f t="shared" si="52"/>
        <v/>
      </c>
      <c r="Z194" s="36" t="str">
        <f t="shared" si="53"/>
        <v/>
      </c>
      <c r="AA194" s="36" t="str">
        <f t="shared" si="54"/>
        <v/>
      </c>
      <c r="AB194" s="67" t="str">
        <f t="shared" si="57"/>
        <v/>
      </c>
      <c r="AC194" s="36" t="str">
        <f t="shared" si="55"/>
        <v/>
      </c>
      <c r="AD194" s="36" t="str">
        <f t="shared" si="56"/>
        <v/>
      </c>
    </row>
    <row r="195" spans="3:30" x14ac:dyDescent="0.3">
      <c r="C195" s="52" cm="1">
        <f t="array" ref="C195">IF(C194=-1, -1, IF(C194&lt;income_max, C194+1, IF(C194=income_max, income_total, IF(C194=income_total, "/1", IF(C194="/1", Expenses_header_row, IF(C194&lt;expenses_max_row, C194+1, IF(C194=expenses_max_row, expenses_total_row, IF(C194=expenses_total_row, "/2", IF(C194="/2", Savings_header_row, IF(C194&lt;savings_max_row, C194+1, IF(C194=savings_max_row, savings_total, -1)))))))))))</f>
        <v>-1</v>
      </c>
      <c r="D195" s="53">
        <f t="shared" si="39"/>
        <v>-1</v>
      </c>
      <c r="E195" s="52" cm="1">
        <f t="array" ref="E195">1*OR(row_id=income_header_row,row_id=Expenses_header_row,row_id=Savings_header_row)</f>
        <v>0</v>
      </c>
      <c r="F195" s="35">
        <f t="shared" si="40"/>
        <v>0</v>
      </c>
      <c r="G195" s="35" cm="1">
        <f t="array" ref="G195">1*OR(row_id=income_total,row_id=expenses_total_row,row_id=savings_total)</f>
        <v>0</v>
      </c>
      <c r="H195" s="53">
        <f t="shared" si="41"/>
        <v>1</v>
      </c>
      <c r="I195" s="52" t="str" cm="1">
        <f t="array" ref="I195">IFERROR(INDEX('Budget Planning'!$C:$C,header_row_id)," " )</f>
        <v xml:space="preserve"> </v>
      </c>
      <c r="J195" s="54" t="str" cm="1">
        <f t="array" ref="J195">IFERROR(INDEX('Budget Planning'!$C:$C,row_id)," ")</f>
        <v xml:space="preserve"> </v>
      </c>
      <c r="K195" s="55" t="str" cm="1">
        <f t="array" ref="K195">IF(OR(is_header, is_empty), "",
    IF(is_total,
        IF(selected_period="Total Year",
            SUM(Tracking[Amount] * (Tracking[Type]=type) * (YEAR(Tracking[Effective Date])=Selected_year)),
            SUM(Tracking[Amount] * (Tracking[Type]=type) * (YEAR(Tracking[Effective Date])=Selected_year) * (MONTH(Tracking[Effective Date])=selected_period))
        ),
        IF(selected_period="Total Year",
            SUM(Tracking[Amount] * (Tracking[Type]=type) * (Tracking[Category]=item) * (YEAR(Tracking[Effective Date])=Selected_year)),
            SUM(Tracking[Amount] * (Tracking[Type]=type) * (Tracking[Category]=item) * (YEAR(Tracking[Effective Date])=Selected_year) * (MONTH(Tracking[Effective Date])=selected_period))
        )
    )
)</f>
        <v/>
      </c>
      <c r="L195" s="35" t="str" cm="1">
        <f t="array" ref="L195">IF(OR(is_header, is_empty), "",
    IFERROR(
        INDEX('Budget Planning'!$E:$DY, row_id,
            MATCH(TRUE, INDEX('Budget Planning'!$E$5:$DY$5 = Selected_year, 0), 0)
            + IF(selected_period = "Total Year", 12, selected_period - 1)
        ),
        ""
    )
)</f>
        <v/>
      </c>
      <c r="M195" s="1" t="str" cm="1">
        <f t="array" ref="M195">IF(is_cat,IF(header_row_id=income_header_row,MATCH(income_min_row,$C:$C,0),IF(header_row_id=Expenses_header_row,MATCH(expenses_min_row,$C:$C,0),IF(header_row_id=Savings_header_row,MATCH(savings_min_row,$C:$C,0),""))),"")</f>
        <v/>
      </c>
      <c r="N195" s="2" t="str" cm="1">
        <f t="array" ref="N195">IF(is_cat,IF(header_row_id=income_header_row,MATCH(income_max,$C:$C,0),IF(header_row_id=Expenses_header_row,MATCH(expenses_max_row,$C:$C,0),IF(header_row_id=Savings_header_row,MATCH(savings_max_row,$C:$C,0),""))),"")</f>
        <v/>
      </c>
      <c r="O195" s="1" t="str">
        <f t="shared" si="42"/>
        <v/>
      </c>
      <c r="P195" t="str">
        <f t="shared" ca="1" si="43"/>
        <v/>
      </c>
      <c r="Q195" t="str">
        <f t="shared" si="44"/>
        <v/>
      </c>
      <c r="R195" s="2" t="str">
        <f t="shared" ca="1" si="45"/>
        <v/>
      </c>
      <c r="S195" s="1" t="str">
        <f t="shared" si="46"/>
        <v/>
      </c>
      <c r="T195" t="str">
        <f t="shared" si="47"/>
        <v/>
      </c>
      <c r="U195" t="str">
        <f t="shared" ca="1" si="48"/>
        <v/>
      </c>
      <c r="V195" t="str">
        <f t="shared" si="49"/>
        <v/>
      </c>
      <c r="W195" s="2" t="str">
        <f t="shared" ca="1" si="50"/>
        <v/>
      </c>
      <c r="X195" s="59">
        <f t="shared" si="51"/>
        <v>-1</v>
      </c>
      <c r="Y195" s="66" t="str">
        <f t="shared" si="52"/>
        <v/>
      </c>
      <c r="Z195" s="36" t="str">
        <f t="shared" si="53"/>
        <v/>
      </c>
      <c r="AA195" s="36" t="str">
        <f t="shared" si="54"/>
        <v/>
      </c>
      <c r="AB195" s="67" t="str">
        <f t="shared" si="57"/>
        <v/>
      </c>
      <c r="AC195" s="36" t="str">
        <f t="shared" si="55"/>
        <v/>
      </c>
      <c r="AD195" s="36" t="str">
        <f t="shared" si="56"/>
        <v/>
      </c>
    </row>
    <row r="196" spans="3:30" x14ac:dyDescent="0.3">
      <c r="C196" s="52" cm="1">
        <f t="array" ref="C196">IF(C195=-1, -1, IF(C195&lt;income_max, C195+1, IF(C195=income_max, income_total, IF(C195=income_total, "/1", IF(C195="/1", Expenses_header_row, IF(C195&lt;expenses_max_row, C195+1, IF(C195=expenses_max_row, expenses_total_row, IF(C195=expenses_total_row, "/2", IF(C195="/2", Savings_header_row, IF(C195&lt;savings_max_row, C195+1, IF(C195=savings_max_row, savings_total, -1)))))))))))</f>
        <v>-1</v>
      </c>
      <c r="D196" s="53">
        <f t="shared" si="39"/>
        <v>-1</v>
      </c>
      <c r="E196" s="52" cm="1">
        <f t="array" ref="E196">1*OR(row_id=income_header_row,row_id=Expenses_header_row,row_id=Savings_header_row)</f>
        <v>0</v>
      </c>
      <c r="F196" s="35">
        <f t="shared" si="40"/>
        <v>0</v>
      </c>
      <c r="G196" s="35" cm="1">
        <f t="array" ref="G196">1*OR(row_id=income_total,row_id=expenses_total_row,row_id=savings_total)</f>
        <v>0</v>
      </c>
      <c r="H196" s="53">
        <f t="shared" si="41"/>
        <v>1</v>
      </c>
      <c r="I196" s="52" t="str" cm="1">
        <f t="array" ref="I196">IFERROR(INDEX('Budget Planning'!$C:$C,header_row_id)," " )</f>
        <v xml:space="preserve"> </v>
      </c>
      <c r="J196" s="54" t="str" cm="1">
        <f t="array" ref="J196">IFERROR(INDEX('Budget Planning'!$C:$C,row_id)," ")</f>
        <v xml:space="preserve"> </v>
      </c>
      <c r="K196" s="55" t="str" cm="1">
        <f t="array" ref="K196">IF(OR(is_header, is_empty), "",
    IF(is_total,
        IF(selected_period="Total Year",
            SUM(Tracking[Amount] * (Tracking[Type]=type) * (YEAR(Tracking[Effective Date])=Selected_year)),
            SUM(Tracking[Amount] * (Tracking[Type]=type) * (YEAR(Tracking[Effective Date])=Selected_year) * (MONTH(Tracking[Effective Date])=selected_period))
        ),
        IF(selected_period="Total Year",
            SUM(Tracking[Amount] * (Tracking[Type]=type) * (Tracking[Category]=item) * (YEAR(Tracking[Effective Date])=Selected_year)),
            SUM(Tracking[Amount] * (Tracking[Type]=type) * (Tracking[Category]=item) * (YEAR(Tracking[Effective Date])=Selected_year) * (MONTH(Tracking[Effective Date])=selected_period))
        )
    )
)</f>
        <v/>
      </c>
      <c r="L196" s="35" t="str" cm="1">
        <f t="array" ref="L196">IF(OR(is_header, is_empty), "",
    IFERROR(
        INDEX('Budget Planning'!$E:$DY, row_id,
            MATCH(TRUE, INDEX('Budget Planning'!$E$5:$DY$5 = Selected_year, 0), 0)
            + IF(selected_period = "Total Year", 12, selected_period - 1)
        ),
        ""
    )
)</f>
        <v/>
      </c>
      <c r="M196" s="1" t="str" cm="1">
        <f t="array" ref="M196">IF(is_cat,IF(header_row_id=income_header_row,MATCH(income_min_row,$C:$C,0),IF(header_row_id=Expenses_header_row,MATCH(expenses_min_row,$C:$C,0),IF(header_row_id=Savings_header_row,MATCH(savings_min_row,$C:$C,0),""))),"")</f>
        <v/>
      </c>
      <c r="N196" s="2" t="str" cm="1">
        <f t="array" ref="N196">IF(is_cat,IF(header_row_id=income_header_row,MATCH(income_max,$C:$C,0),IF(header_row_id=Expenses_header_row,MATCH(expenses_max_row,$C:$C,0),IF(header_row_id=Savings_header_row,MATCH(savings_max_row,$C:$C,0),""))),"")</f>
        <v/>
      </c>
      <c r="O196" s="1" t="str">
        <f t="shared" si="42"/>
        <v/>
      </c>
      <c r="P196" t="str">
        <f t="shared" ca="1" si="43"/>
        <v/>
      </c>
      <c r="Q196" t="str">
        <f t="shared" si="44"/>
        <v/>
      </c>
      <c r="R196" s="2" t="str">
        <f t="shared" ca="1" si="45"/>
        <v/>
      </c>
      <c r="S196" s="1" t="str">
        <f t="shared" si="46"/>
        <v/>
      </c>
      <c r="T196" t="str">
        <f t="shared" si="47"/>
        <v/>
      </c>
      <c r="U196" t="str">
        <f t="shared" ca="1" si="48"/>
        <v/>
      </c>
      <c r="V196" t="str">
        <f t="shared" si="49"/>
        <v/>
      </c>
      <c r="W196" s="2" t="str">
        <f t="shared" ca="1" si="50"/>
        <v/>
      </c>
      <c r="X196" s="59">
        <f t="shared" si="51"/>
        <v>-1</v>
      </c>
      <c r="Y196" s="66" t="str">
        <f t="shared" si="52"/>
        <v/>
      </c>
      <c r="Z196" s="36" t="str">
        <f t="shared" si="53"/>
        <v/>
      </c>
      <c r="AA196" s="36" t="str">
        <f t="shared" si="54"/>
        <v/>
      </c>
      <c r="AB196" s="67" t="str">
        <f t="shared" si="57"/>
        <v/>
      </c>
      <c r="AC196" s="36" t="str">
        <f t="shared" si="55"/>
        <v/>
      </c>
      <c r="AD196" s="36" t="str">
        <f t="shared" si="56"/>
        <v/>
      </c>
    </row>
    <row r="197" spans="3:30" x14ac:dyDescent="0.3">
      <c r="C197" s="52" cm="1">
        <f t="array" ref="C197">IF(C196=-1, -1, IF(C196&lt;income_max, C196+1, IF(C196=income_max, income_total, IF(C196=income_total, "/1", IF(C196="/1", Expenses_header_row, IF(C196&lt;expenses_max_row, C196+1, IF(C196=expenses_max_row, expenses_total_row, IF(C196=expenses_total_row, "/2", IF(C196="/2", Savings_header_row, IF(C196&lt;savings_max_row, C196+1, IF(C196=savings_max_row, savings_total, -1)))))))))))</f>
        <v>-1</v>
      </c>
      <c r="D197" s="53">
        <f t="shared" si="39"/>
        <v>-1</v>
      </c>
      <c r="E197" s="52" cm="1">
        <f t="array" ref="E197">1*OR(row_id=income_header_row,row_id=Expenses_header_row,row_id=Savings_header_row)</f>
        <v>0</v>
      </c>
      <c r="F197" s="35">
        <f t="shared" si="40"/>
        <v>0</v>
      </c>
      <c r="G197" s="35" cm="1">
        <f t="array" ref="G197">1*OR(row_id=income_total,row_id=expenses_total_row,row_id=savings_total)</f>
        <v>0</v>
      </c>
      <c r="H197" s="53">
        <f t="shared" si="41"/>
        <v>1</v>
      </c>
      <c r="I197" s="52" t="str" cm="1">
        <f t="array" ref="I197">IFERROR(INDEX('Budget Planning'!$C:$C,header_row_id)," " )</f>
        <v xml:space="preserve"> </v>
      </c>
      <c r="J197" s="54" t="str" cm="1">
        <f t="array" ref="J197">IFERROR(INDEX('Budget Planning'!$C:$C,row_id)," ")</f>
        <v xml:space="preserve"> </v>
      </c>
      <c r="K197" s="55" t="str" cm="1">
        <f t="array" ref="K197">IF(OR(is_header, is_empty), "",
    IF(is_total,
        IF(selected_period="Total Year",
            SUM(Tracking[Amount] * (Tracking[Type]=type) * (YEAR(Tracking[Effective Date])=Selected_year)),
            SUM(Tracking[Amount] * (Tracking[Type]=type) * (YEAR(Tracking[Effective Date])=Selected_year) * (MONTH(Tracking[Effective Date])=selected_period))
        ),
        IF(selected_period="Total Year",
            SUM(Tracking[Amount] * (Tracking[Type]=type) * (Tracking[Category]=item) * (YEAR(Tracking[Effective Date])=Selected_year)),
            SUM(Tracking[Amount] * (Tracking[Type]=type) * (Tracking[Category]=item) * (YEAR(Tracking[Effective Date])=Selected_year) * (MONTH(Tracking[Effective Date])=selected_period))
        )
    )
)</f>
        <v/>
      </c>
      <c r="L197" s="35" t="str" cm="1">
        <f t="array" ref="L197">IF(OR(is_header, is_empty), "",
    IFERROR(
        INDEX('Budget Planning'!$E:$DY, row_id,
            MATCH(TRUE, INDEX('Budget Planning'!$E$5:$DY$5 = Selected_year, 0), 0)
            + IF(selected_period = "Total Year", 12, selected_period - 1)
        ),
        ""
    )
)</f>
        <v/>
      </c>
      <c r="M197" s="1" t="str" cm="1">
        <f t="array" ref="M197">IF(is_cat,IF(header_row_id=income_header_row,MATCH(income_min_row,$C:$C,0),IF(header_row_id=Expenses_header_row,MATCH(expenses_min_row,$C:$C,0),IF(header_row_id=Savings_header_row,MATCH(savings_min_row,$C:$C,0),""))),"")</f>
        <v/>
      </c>
      <c r="N197" s="2" t="str" cm="1">
        <f t="array" ref="N197">IF(is_cat,IF(header_row_id=income_header_row,MATCH(income_max,$C:$C,0),IF(header_row_id=Expenses_header_row,MATCH(expenses_max_row,$C:$C,0),IF(header_row_id=Savings_header_row,MATCH(savings_max_row,$C:$C,0),""))),"")</f>
        <v/>
      </c>
      <c r="O197" s="1" t="str">
        <f t="shared" si="42"/>
        <v/>
      </c>
      <c r="P197" t="str">
        <f t="shared" ca="1" si="43"/>
        <v/>
      </c>
      <c r="Q197" t="str">
        <f t="shared" si="44"/>
        <v/>
      </c>
      <c r="R197" s="2" t="str">
        <f t="shared" ca="1" si="45"/>
        <v/>
      </c>
      <c r="S197" s="1" t="str">
        <f t="shared" si="46"/>
        <v/>
      </c>
      <c r="T197" t="str">
        <f t="shared" si="47"/>
        <v/>
      </c>
      <c r="U197" t="str">
        <f t="shared" ca="1" si="48"/>
        <v/>
      </c>
      <c r="V197" t="str">
        <f t="shared" si="49"/>
        <v/>
      </c>
      <c r="W197" s="2" t="str">
        <f t="shared" ca="1" si="50"/>
        <v/>
      </c>
      <c r="X197" s="59">
        <f t="shared" si="51"/>
        <v>-1</v>
      </c>
      <c r="Y197" s="66" t="str">
        <f t="shared" si="52"/>
        <v/>
      </c>
      <c r="Z197" s="36" t="str">
        <f t="shared" si="53"/>
        <v/>
      </c>
      <c r="AA197" s="36" t="str">
        <f t="shared" si="54"/>
        <v/>
      </c>
      <c r="AB197" s="67" t="str">
        <f t="shared" si="57"/>
        <v/>
      </c>
      <c r="AC197" s="36" t="str">
        <f t="shared" si="55"/>
        <v/>
      </c>
      <c r="AD197" s="36" t="str">
        <f t="shared" si="56"/>
        <v/>
      </c>
    </row>
    <row r="198" spans="3:30" x14ac:dyDescent="0.3">
      <c r="C198" s="52" cm="1">
        <f t="array" ref="C198">IF(C197=-1, -1, IF(C197&lt;income_max, C197+1, IF(C197=income_max, income_total, IF(C197=income_total, "/1", IF(C197="/1", Expenses_header_row, IF(C197&lt;expenses_max_row, C197+1, IF(C197=expenses_max_row, expenses_total_row, IF(C197=expenses_total_row, "/2", IF(C197="/2", Savings_header_row, IF(C197&lt;savings_max_row, C197+1, IF(C197=savings_max_row, savings_total, -1)))))))))))</f>
        <v>-1</v>
      </c>
      <c r="D198" s="53">
        <f t="shared" si="39"/>
        <v>-1</v>
      </c>
      <c r="E198" s="52" cm="1">
        <f t="array" ref="E198">1*OR(row_id=income_header_row,row_id=Expenses_header_row,row_id=Savings_header_row)</f>
        <v>0</v>
      </c>
      <c r="F198" s="35">
        <f t="shared" si="40"/>
        <v>0</v>
      </c>
      <c r="G198" s="35" cm="1">
        <f t="array" ref="G198">1*OR(row_id=income_total,row_id=expenses_total_row,row_id=savings_total)</f>
        <v>0</v>
      </c>
      <c r="H198" s="53">
        <f t="shared" si="41"/>
        <v>1</v>
      </c>
      <c r="I198" s="52" t="str" cm="1">
        <f t="array" ref="I198">IFERROR(INDEX('Budget Planning'!$C:$C,header_row_id)," " )</f>
        <v xml:space="preserve"> </v>
      </c>
      <c r="J198" s="54" t="str" cm="1">
        <f t="array" ref="J198">IFERROR(INDEX('Budget Planning'!$C:$C,row_id)," ")</f>
        <v xml:space="preserve"> </v>
      </c>
      <c r="K198" s="55" t="str" cm="1">
        <f t="array" ref="K198">IF(OR(is_header, is_empty), "",
    IF(is_total,
        IF(selected_period="Total Year",
            SUM(Tracking[Amount] * (Tracking[Type]=type) * (YEAR(Tracking[Effective Date])=Selected_year)),
            SUM(Tracking[Amount] * (Tracking[Type]=type) * (YEAR(Tracking[Effective Date])=Selected_year) * (MONTH(Tracking[Effective Date])=selected_period))
        ),
        IF(selected_period="Total Year",
            SUM(Tracking[Amount] * (Tracking[Type]=type) * (Tracking[Category]=item) * (YEAR(Tracking[Effective Date])=Selected_year)),
            SUM(Tracking[Amount] * (Tracking[Type]=type) * (Tracking[Category]=item) * (YEAR(Tracking[Effective Date])=Selected_year) * (MONTH(Tracking[Effective Date])=selected_period))
        )
    )
)</f>
        <v/>
      </c>
      <c r="L198" s="35" t="str" cm="1">
        <f t="array" ref="L198">IF(OR(is_header, is_empty), "",
    IFERROR(
        INDEX('Budget Planning'!$E:$DY, row_id,
            MATCH(TRUE, INDEX('Budget Planning'!$E$5:$DY$5 = Selected_year, 0), 0)
            + IF(selected_period = "Total Year", 12, selected_period - 1)
        ),
        ""
    )
)</f>
        <v/>
      </c>
      <c r="M198" s="1" t="str" cm="1">
        <f t="array" ref="M198">IF(is_cat,IF(header_row_id=income_header_row,MATCH(income_min_row,$C:$C,0),IF(header_row_id=Expenses_header_row,MATCH(expenses_min_row,$C:$C,0),IF(header_row_id=Savings_header_row,MATCH(savings_min_row,$C:$C,0),""))),"")</f>
        <v/>
      </c>
      <c r="N198" s="2" t="str" cm="1">
        <f t="array" ref="N198">IF(is_cat,IF(header_row_id=income_header_row,MATCH(income_max,$C:$C,0),IF(header_row_id=Expenses_header_row,MATCH(expenses_max_row,$C:$C,0),IF(header_row_id=Savings_header_row,MATCH(savings_max_row,$C:$C,0),""))),"")</f>
        <v/>
      </c>
      <c r="O198" s="1" t="str">
        <f t="shared" si="42"/>
        <v/>
      </c>
      <c r="P198" t="str">
        <f t="shared" ca="1" si="43"/>
        <v/>
      </c>
      <c r="Q198" t="str">
        <f t="shared" si="44"/>
        <v/>
      </c>
      <c r="R198" s="2" t="str">
        <f t="shared" ca="1" si="45"/>
        <v/>
      </c>
      <c r="S198" s="1" t="str">
        <f t="shared" si="46"/>
        <v/>
      </c>
      <c r="T198" t="str">
        <f t="shared" si="47"/>
        <v/>
      </c>
      <c r="U198" t="str">
        <f t="shared" ca="1" si="48"/>
        <v/>
      </c>
      <c r="V198" t="str">
        <f t="shared" si="49"/>
        <v/>
      </c>
      <c r="W198" s="2" t="str">
        <f t="shared" ca="1" si="50"/>
        <v/>
      </c>
      <c r="X198" s="59">
        <f t="shared" si="51"/>
        <v>-1</v>
      </c>
      <c r="Y198" s="66" t="str">
        <f t="shared" si="52"/>
        <v/>
      </c>
      <c r="Z198" s="36" t="str">
        <f t="shared" si="53"/>
        <v/>
      </c>
      <c r="AA198" s="36" t="str">
        <f t="shared" si="54"/>
        <v/>
      </c>
      <c r="AB198" s="67" t="str">
        <f t="shared" si="57"/>
        <v/>
      </c>
      <c r="AC198" s="36" t="str">
        <f t="shared" si="55"/>
        <v/>
      </c>
      <c r="AD198" s="36" t="str">
        <f t="shared" si="56"/>
        <v/>
      </c>
    </row>
    <row r="199" spans="3:30" x14ac:dyDescent="0.3">
      <c r="C199" s="52" cm="1">
        <f t="array" ref="C199">IF(C198=-1, -1, IF(C198&lt;income_max, C198+1, IF(C198=income_max, income_total, IF(C198=income_total, "/1", IF(C198="/1", Expenses_header_row, IF(C198&lt;expenses_max_row, C198+1, IF(C198=expenses_max_row, expenses_total_row, IF(C198=expenses_total_row, "/2", IF(C198="/2", Savings_header_row, IF(C198&lt;savings_max_row, C198+1, IF(C198=savings_max_row, savings_total, -1)))))))))))</f>
        <v>-1</v>
      </c>
      <c r="D199" s="53">
        <f t="shared" si="39"/>
        <v>-1</v>
      </c>
      <c r="E199" s="52" cm="1">
        <f t="array" ref="E199">1*OR(row_id=income_header_row,row_id=Expenses_header_row,row_id=Savings_header_row)</f>
        <v>0</v>
      </c>
      <c r="F199" s="35">
        <f t="shared" si="40"/>
        <v>0</v>
      </c>
      <c r="G199" s="35" cm="1">
        <f t="array" ref="G199">1*OR(row_id=income_total,row_id=expenses_total_row,row_id=savings_total)</f>
        <v>0</v>
      </c>
      <c r="H199" s="53">
        <f t="shared" si="41"/>
        <v>1</v>
      </c>
      <c r="I199" s="52" t="str" cm="1">
        <f t="array" ref="I199">IFERROR(INDEX('Budget Planning'!$C:$C,header_row_id)," " )</f>
        <v xml:space="preserve"> </v>
      </c>
      <c r="J199" s="54" t="str" cm="1">
        <f t="array" ref="J199">IFERROR(INDEX('Budget Planning'!$C:$C,row_id)," ")</f>
        <v xml:space="preserve"> </v>
      </c>
      <c r="K199" s="55" t="str" cm="1">
        <f t="array" ref="K199">IF(OR(is_header, is_empty), "",
    IF(is_total,
        IF(selected_period="Total Year",
            SUM(Tracking[Amount] * (Tracking[Type]=type) * (YEAR(Tracking[Effective Date])=Selected_year)),
            SUM(Tracking[Amount] * (Tracking[Type]=type) * (YEAR(Tracking[Effective Date])=Selected_year) * (MONTH(Tracking[Effective Date])=selected_period))
        ),
        IF(selected_period="Total Year",
            SUM(Tracking[Amount] * (Tracking[Type]=type) * (Tracking[Category]=item) * (YEAR(Tracking[Effective Date])=Selected_year)),
            SUM(Tracking[Amount] * (Tracking[Type]=type) * (Tracking[Category]=item) * (YEAR(Tracking[Effective Date])=Selected_year) * (MONTH(Tracking[Effective Date])=selected_period))
        )
    )
)</f>
        <v/>
      </c>
      <c r="L199" s="35" t="str" cm="1">
        <f t="array" ref="L199">IF(OR(is_header, is_empty), "",
    IFERROR(
        INDEX('Budget Planning'!$E:$DY, row_id,
            MATCH(TRUE, INDEX('Budget Planning'!$E$5:$DY$5 = Selected_year, 0), 0)
            + IF(selected_period = "Total Year", 12, selected_period - 1)
        ),
        ""
    )
)</f>
        <v/>
      </c>
      <c r="M199" s="1" t="str" cm="1">
        <f t="array" ref="M199">IF(is_cat,IF(header_row_id=income_header_row,MATCH(income_min_row,$C:$C,0),IF(header_row_id=Expenses_header_row,MATCH(expenses_min_row,$C:$C,0),IF(header_row_id=Savings_header_row,MATCH(savings_min_row,$C:$C,0),""))),"")</f>
        <v/>
      </c>
      <c r="N199" s="2" t="str" cm="1">
        <f t="array" ref="N199">IF(is_cat,IF(header_row_id=income_header_row,MATCH(income_max,$C:$C,0),IF(header_row_id=Expenses_header_row,MATCH(expenses_max_row,$C:$C,0),IF(header_row_id=Savings_header_row,MATCH(savings_max_row,$C:$C,0),""))),"")</f>
        <v/>
      </c>
      <c r="O199" s="1" t="str">
        <f t="shared" si="42"/>
        <v/>
      </c>
      <c r="P199" t="str">
        <f t="shared" ca="1" si="43"/>
        <v/>
      </c>
      <c r="Q199" t="str">
        <f t="shared" si="44"/>
        <v/>
      </c>
      <c r="R199" s="2" t="str">
        <f t="shared" ca="1" si="45"/>
        <v/>
      </c>
      <c r="S199" s="1" t="str">
        <f t="shared" si="46"/>
        <v/>
      </c>
      <c r="T199" t="str">
        <f t="shared" si="47"/>
        <v/>
      </c>
      <c r="U199" t="str">
        <f t="shared" ca="1" si="48"/>
        <v/>
      </c>
      <c r="V199" t="str">
        <f t="shared" si="49"/>
        <v/>
      </c>
      <c r="W199" s="2" t="str">
        <f t="shared" ca="1" si="50"/>
        <v/>
      </c>
      <c r="X199" s="59">
        <f t="shared" si="51"/>
        <v>-1</v>
      </c>
      <c r="Y199" s="66" t="str">
        <f t="shared" si="52"/>
        <v/>
      </c>
      <c r="Z199" s="36" t="str">
        <f t="shared" si="53"/>
        <v/>
      </c>
      <c r="AA199" s="36" t="str">
        <f t="shared" si="54"/>
        <v/>
      </c>
      <c r="AB199" s="67" t="str">
        <f t="shared" si="57"/>
        <v/>
      </c>
      <c r="AC199" s="36" t="str">
        <f t="shared" si="55"/>
        <v/>
      </c>
      <c r="AD199" s="36" t="str">
        <f t="shared" si="56"/>
        <v/>
      </c>
    </row>
    <row r="200" spans="3:30" x14ac:dyDescent="0.3">
      <c r="C200" s="52" cm="1">
        <f t="array" ref="C200">IF(C199=-1, -1, IF(C199&lt;income_max, C199+1, IF(C199=income_max, income_total, IF(C199=income_total, "/1", IF(C199="/1", Expenses_header_row, IF(C199&lt;expenses_max_row, C199+1, IF(C199=expenses_max_row, expenses_total_row, IF(C199=expenses_total_row, "/2", IF(C199="/2", Savings_header_row, IF(C199&lt;savings_max_row, C199+1, IF(C199=savings_max_row, savings_total, -1)))))))))))</f>
        <v>-1</v>
      </c>
      <c r="D200" s="53">
        <f t="shared" si="39"/>
        <v>-1</v>
      </c>
      <c r="E200" s="52" cm="1">
        <f t="array" ref="E200">1*OR(row_id=income_header_row,row_id=Expenses_header_row,row_id=Savings_header_row)</f>
        <v>0</v>
      </c>
      <c r="F200" s="35">
        <f t="shared" si="40"/>
        <v>0</v>
      </c>
      <c r="G200" s="35" cm="1">
        <f t="array" ref="G200">1*OR(row_id=income_total,row_id=expenses_total_row,row_id=savings_total)</f>
        <v>0</v>
      </c>
      <c r="H200" s="53">
        <f t="shared" si="41"/>
        <v>1</v>
      </c>
      <c r="I200" s="52" t="str" cm="1">
        <f t="array" ref="I200">IFERROR(INDEX('Budget Planning'!$C:$C,header_row_id)," " )</f>
        <v xml:space="preserve"> </v>
      </c>
      <c r="J200" s="54" t="str" cm="1">
        <f t="array" ref="J200">IFERROR(INDEX('Budget Planning'!$C:$C,row_id)," ")</f>
        <v xml:space="preserve"> </v>
      </c>
      <c r="K200" s="55" t="str" cm="1">
        <f t="array" ref="K200">IF(OR(is_header, is_empty), "",
    IF(is_total,
        IF(selected_period="Total Year",
            SUM(Tracking[Amount] * (Tracking[Type]=type) * (YEAR(Tracking[Effective Date])=Selected_year)),
            SUM(Tracking[Amount] * (Tracking[Type]=type) * (YEAR(Tracking[Effective Date])=Selected_year) * (MONTH(Tracking[Effective Date])=selected_period))
        ),
        IF(selected_period="Total Year",
            SUM(Tracking[Amount] * (Tracking[Type]=type) * (Tracking[Category]=item) * (YEAR(Tracking[Effective Date])=Selected_year)),
            SUM(Tracking[Amount] * (Tracking[Type]=type) * (Tracking[Category]=item) * (YEAR(Tracking[Effective Date])=Selected_year) * (MONTH(Tracking[Effective Date])=selected_period))
        )
    )
)</f>
        <v/>
      </c>
      <c r="L200" s="35" t="str" cm="1">
        <f t="array" ref="L200">IF(OR(is_header, is_empty), "",
    IFERROR(
        INDEX('Budget Planning'!$E:$DY, row_id,
            MATCH(TRUE, INDEX('Budget Planning'!$E$5:$DY$5 = Selected_year, 0), 0)
            + IF(selected_period = "Total Year", 12, selected_period - 1)
        ),
        ""
    )
)</f>
        <v/>
      </c>
      <c r="M200" s="1" t="str" cm="1">
        <f t="array" ref="M200">IF(is_cat,IF(header_row_id=income_header_row,MATCH(income_min_row,$C:$C,0),IF(header_row_id=Expenses_header_row,MATCH(expenses_min_row,$C:$C,0),IF(header_row_id=Savings_header_row,MATCH(savings_min_row,$C:$C,0),""))),"")</f>
        <v/>
      </c>
      <c r="N200" s="2" t="str" cm="1">
        <f t="array" ref="N200">IF(is_cat,IF(header_row_id=income_header_row,MATCH(income_max,$C:$C,0),IF(header_row_id=Expenses_header_row,MATCH(expenses_max_row,$C:$C,0),IF(header_row_id=Savings_header_row,MATCH(savings_max_row,$C:$C,0),""))),"")</f>
        <v/>
      </c>
      <c r="O200" s="1" t="str">
        <f t="shared" si="42"/>
        <v/>
      </c>
      <c r="P200" t="str">
        <f t="shared" ca="1" si="43"/>
        <v/>
      </c>
      <c r="Q200" t="str">
        <f t="shared" si="44"/>
        <v/>
      </c>
      <c r="R200" s="2" t="str">
        <f t="shared" ca="1" si="45"/>
        <v/>
      </c>
      <c r="S200" s="1" t="str">
        <f t="shared" si="46"/>
        <v/>
      </c>
      <c r="T200" t="str">
        <f t="shared" si="47"/>
        <v/>
      </c>
      <c r="U200" t="str">
        <f t="shared" ca="1" si="48"/>
        <v/>
      </c>
      <c r="V200" t="str">
        <f t="shared" si="49"/>
        <v/>
      </c>
      <c r="W200" s="2" t="str">
        <f t="shared" ca="1" si="50"/>
        <v/>
      </c>
      <c r="X200" s="59">
        <f t="shared" si="51"/>
        <v>-1</v>
      </c>
      <c r="Y200" s="66" t="str">
        <f t="shared" si="52"/>
        <v/>
      </c>
      <c r="Z200" s="36" t="str">
        <f t="shared" si="53"/>
        <v/>
      </c>
      <c r="AA200" s="36" t="str">
        <f t="shared" si="54"/>
        <v/>
      </c>
      <c r="AB200" s="67" t="str">
        <f t="shared" si="57"/>
        <v/>
      </c>
      <c r="AC200" s="36" t="str">
        <f t="shared" si="55"/>
        <v/>
      </c>
      <c r="AD200" s="36" t="str">
        <f t="shared" si="56"/>
        <v/>
      </c>
    </row>
    <row r="201" spans="3:30" x14ac:dyDescent="0.3">
      <c r="C201" s="52" cm="1">
        <f t="array" ref="C201">IF(C200=-1, -1, IF(C200&lt;income_max, C200+1, IF(C200=income_max, income_total, IF(C200=income_total, "/1", IF(C200="/1", Expenses_header_row, IF(C200&lt;expenses_max_row, C200+1, IF(C200=expenses_max_row, expenses_total_row, IF(C200=expenses_total_row, "/2", IF(C200="/2", Savings_header_row, IF(C200&lt;savings_max_row, C200+1, IF(C200=savings_max_row, savings_total, -1)))))))))))</f>
        <v>-1</v>
      </c>
      <c r="D201" s="53">
        <f t="shared" si="39"/>
        <v>-1</v>
      </c>
      <c r="E201" s="52" cm="1">
        <f t="array" ref="E201">1*OR(row_id=income_header_row,row_id=Expenses_header_row,row_id=Savings_header_row)</f>
        <v>0</v>
      </c>
      <c r="F201" s="35">
        <f t="shared" si="40"/>
        <v>0</v>
      </c>
      <c r="G201" s="35" cm="1">
        <f t="array" ref="G201">1*OR(row_id=income_total,row_id=expenses_total_row,row_id=savings_total)</f>
        <v>0</v>
      </c>
      <c r="H201" s="53">
        <f t="shared" si="41"/>
        <v>1</v>
      </c>
      <c r="I201" s="52" t="str" cm="1">
        <f t="array" ref="I201">IFERROR(INDEX('Budget Planning'!$C:$C,header_row_id)," " )</f>
        <v xml:space="preserve"> </v>
      </c>
      <c r="J201" s="54" t="str" cm="1">
        <f t="array" ref="J201">IFERROR(INDEX('Budget Planning'!$C:$C,row_id)," ")</f>
        <v xml:space="preserve"> </v>
      </c>
      <c r="K201" s="55" t="str" cm="1">
        <f t="array" ref="K201">IF(OR(is_header, is_empty), "",
    IF(is_total,
        IF(selected_period="Total Year",
            SUM(Tracking[Amount] * (Tracking[Type]=type) * (YEAR(Tracking[Effective Date])=Selected_year)),
            SUM(Tracking[Amount] * (Tracking[Type]=type) * (YEAR(Tracking[Effective Date])=Selected_year) * (MONTH(Tracking[Effective Date])=selected_period))
        ),
        IF(selected_period="Total Year",
            SUM(Tracking[Amount] * (Tracking[Type]=type) * (Tracking[Category]=item) * (YEAR(Tracking[Effective Date])=Selected_year)),
            SUM(Tracking[Amount] * (Tracking[Type]=type) * (Tracking[Category]=item) * (YEAR(Tracking[Effective Date])=Selected_year) * (MONTH(Tracking[Effective Date])=selected_period))
        )
    )
)</f>
        <v/>
      </c>
      <c r="L201" s="35" t="str" cm="1">
        <f t="array" ref="L201">IF(OR(is_header, is_empty), "",
    IFERROR(
        INDEX('Budget Planning'!$E:$DY, row_id,
            MATCH(TRUE, INDEX('Budget Planning'!$E$5:$DY$5 = Selected_year, 0), 0)
            + IF(selected_period = "Total Year", 12, selected_period - 1)
        ),
        ""
    )
)</f>
        <v/>
      </c>
      <c r="M201" s="1" t="str" cm="1">
        <f t="array" ref="M201">IF(is_cat,IF(header_row_id=income_header_row,MATCH(income_min_row,$C:$C,0),IF(header_row_id=Expenses_header_row,MATCH(expenses_min_row,$C:$C,0),IF(header_row_id=Savings_header_row,MATCH(savings_min_row,$C:$C,0),""))),"")</f>
        <v/>
      </c>
      <c r="N201" s="2" t="str" cm="1">
        <f t="array" ref="N201">IF(is_cat,IF(header_row_id=income_header_row,MATCH(income_max,$C:$C,0),IF(header_row_id=Expenses_header_row,MATCH(expenses_max_row,$C:$C,0),IF(header_row_id=Savings_header_row,MATCH(savings_max_row,$C:$C,0),""))),"")</f>
        <v/>
      </c>
      <c r="O201" s="1" t="str">
        <f t="shared" si="42"/>
        <v/>
      </c>
      <c r="P201" t="str">
        <f t="shared" ca="1" si="43"/>
        <v/>
      </c>
      <c r="Q201" t="str">
        <f t="shared" si="44"/>
        <v/>
      </c>
      <c r="R201" s="2" t="str">
        <f t="shared" ca="1" si="45"/>
        <v/>
      </c>
      <c r="S201" s="1" t="str">
        <f t="shared" si="46"/>
        <v/>
      </c>
      <c r="T201" t="str">
        <f t="shared" si="47"/>
        <v/>
      </c>
      <c r="U201" t="str">
        <f t="shared" ca="1" si="48"/>
        <v/>
      </c>
      <c r="V201" t="str">
        <f t="shared" si="49"/>
        <v/>
      </c>
      <c r="W201" s="2" t="str">
        <f t="shared" ca="1" si="50"/>
        <v/>
      </c>
      <c r="X201" s="59">
        <f t="shared" si="51"/>
        <v>-1</v>
      </c>
      <c r="Y201" s="66" t="str">
        <f t="shared" si="52"/>
        <v/>
      </c>
      <c r="Z201" s="36" t="str">
        <f t="shared" si="53"/>
        <v/>
      </c>
      <c r="AA201" s="36" t="str">
        <f t="shared" si="54"/>
        <v/>
      </c>
      <c r="AB201" s="67" t="str">
        <f t="shared" si="57"/>
        <v/>
      </c>
      <c r="AC201" s="36" t="str">
        <f t="shared" si="55"/>
        <v/>
      </c>
      <c r="AD201" s="36" t="str">
        <f t="shared" si="56"/>
        <v/>
      </c>
    </row>
    <row r="202" spans="3:30" x14ac:dyDescent="0.3">
      <c r="C202" s="52" cm="1">
        <f t="array" ref="C202">IF(C201=-1, -1, IF(C201&lt;income_max, C201+1, IF(C201=income_max, income_total, IF(C201=income_total, "/1", IF(C201="/1", Expenses_header_row, IF(C201&lt;expenses_max_row, C201+1, IF(C201=expenses_max_row, expenses_total_row, IF(C201=expenses_total_row, "/2", IF(C201="/2", Savings_header_row, IF(C201&lt;savings_max_row, C201+1, IF(C201=savings_max_row, savings_total, -1)))))))))))</f>
        <v>-1</v>
      </c>
      <c r="D202" s="53">
        <f t="shared" si="39"/>
        <v>-1</v>
      </c>
      <c r="E202" s="52" cm="1">
        <f t="array" ref="E202">1*OR(row_id=income_header_row,row_id=Expenses_header_row,row_id=Savings_header_row)</f>
        <v>0</v>
      </c>
      <c r="F202" s="35">
        <f t="shared" si="40"/>
        <v>0</v>
      </c>
      <c r="G202" s="35" cm="1">
        <f t="array" ref="G202">1*OR(row_id=income_total,row_id=expenses_total_row,row_id=savings_total)</f>
        <v>0</v>
      </c>
      <c r="H202" s="53">
        <f t="shared" si="41"/>
        <v>1</v>
      </c>
      <c r="I202" s="52" t="str" cm="1">
        <f t="array" ref="I202">IFERROR(INDEX('Budget Planning'!$C:$C,header_row_id)," " )</f>
        <v xml:space="preserve"> </v>
      </c>
      <c r="J202" s="54" t="str" cm="1">
        <f t="array" ref="J202">IFERROR(INDEX('Budget Planning'!$C:$C,row_id)," ")</f>
        <v xml:space="preserve"> </v>
      </c>
      <c r="K202" s="55" t="str" cm="1">
        <f t="array" ref="K202">IF(OR(is_header, is_empty), "",
    IF(is_total,
        IF(selected_period="Total Year",
            SUM(Tracking[Amount] * (Tracking[Type]=type) * (YEAR(Tracking[Effective Date])=Selected_year)),
            SUM(Tracking[Amount] * (Tracking[Type]=type) * (YEAR(Tracking[Effective Date])=Selected_year) * (MONTH(Tracking[Effective Date])=selected_period))
        ),
        IF(selected_period="Total Year",
            SUM(Tracking[Amount] * (Tracking[Type]=type) * (Tracking[Category]=item) * (YEAR(Tracking[Effective Date])=Selected_year)),
            SUM(Tracking[Amount] * (Tracking[Type]=type) * (Tracking[Category]=item) * (YEAR(Tracking[Effective Date])=Selected_year) * (MONTH(Tracking[Effective Date])=selected_period))
        )
    )
)</f>
        <v/>
      </c>
      <c r="L202" s="35" t="str" cm="1">
        <f t="array" ref="L202">IF(OR(is_header, is_empty), "",
    IFERROR(
        INDEX('Budget Planning'!$E:$DY, row_id,
            MATCH(TRUE, INDEX('Budget Planning'!$E$5:$DY$5 = Selected_year, 0), 0)
            + IF(selected_period = "Total Year", 12, selected_period - 1)
        ),
        ""
    )
)</f>
        <v/>
      </c>
      <c r="M202" s="1" t="str" cm="1">
        <f t="array" ref="M202">IF(is_cat,IF(header_row_id=income_header_row,MATCH(income_min_row,$C:$C,0),IF(header_row_id=Expenses_header_row,MATCH(expenses_min_row,$C:$C,0),IF(header_row_id=Savings_header_row,MATCH(savings_min_row,$C:$C,0),""))),"")</f>
        <v/>
      </c>
      <c r="N202" s="2" t="str" cm="1">
        <f t="array" ref="N202">IF(is_cat,IF(header_row_id=income_header_row,MATCH(income_max,$C:$C,0),IF(header_row_id=Expenses_header_row,MATCH(expenses_max_row,$C:$C,0),IF(header_row_id=Savings_header_row,MATCH(savings_max_row,$C:$C,0),""))),"")</f>
        <v/>
      </c>
      <c r="O202" s="1" t="str">
        <f t="shared" si="42"/>
        <v/>
      </c>
      <c r="P202" t="str">
        <f t="shared" ca="1" si="43"/>
        <v/>
      </c>
      <c r="Q202" t="str">
        <f t="shared" si="44"/>
        <v/>
      </c>
      <c r="R202" s="2" t="str">
        <f t="shared" ca="1" si="45"/>
        <v/>
      </c>
      <c r="S202" s="1" t="str">
        <f t="shared" si="46"/>
        <v/>
      </c>
      <c r="T202" t="str">
        <f t="shared" si="47"/>
        <v/>
      </c>
      <c r="U202" t="str">
        <f t="shared" ca="1" si="48"/>
        <v/>
      </c>
      <c r="V202" t="str">
        <f t="shared" si="49"/>
        <v/>
      </c>
      <c r="W202" s="2" t="str">
        <f t="shared" ca="1" si="50"/>
        <v/>
      </c>
      <c r="X202" s="59">
        <f t="shared" si="51"/>
        <v>-1</v>
      </c>
      <c r="Y202" s="66" t="str">
        <f t="shared" si="52"/>
        <v/>
      </c>
      <c r="Z202" s="36" t="str">
        <f t="shared" si="53"/>
        <v/>
      </c>
      <c r="AA202" s="36" t="str">
        <f t="shared" si="54"/>
        <v/>
      </c>
      <c r="AB202" s="67" t="str">
        <f t="shared" si="57"/>
        <v/>
      </c>
      <c r="AC202" s="36" t="str">
        <f t="shared" si="55"/>
        <v/>
      </c>
      <c r="AD202" s="36" t="str">
        <f t="shared" si="56"/>
        <v/>
      </c>
    </row>
    <row r="203" spans="3:30" x14ac:dyDescent="0.3">
      <c r="C203" s="52" cm="1">
        <f t="array" ref="C203">IF(C202=-1, -1, IF(C202&lt;income_max, C202+1, IF(C202=income_max, income_total, IF(C202=income_total, "/1", IF(C202="/1", Expenses_header_row, IF(C202&lt;expenses_max_row, C202+1, IF(C202=expenses_max_row, expenses_total_row, IF(C202=expenses_total_row, "/2", IF(C202="/2", Savings_header_row, IF(C202&lt;savings_max_row, C202+1, IF(C202=savings_max_row, savings_total, -1)))))))))))</f>
        <v>-1</v>
      </c>
      <c r="D203" s="53">
        <f t="shared" si="39"/>
        <v>-1</v>
      </c>
      <c r="E203" s="52" cm="1">
        <f t="array" ref="E203">1*OR(row_id=income_header_row,row_id=Expenses_header_row,row_id=Savings_header_row)</f>
        <v>0</v>
      </c>
      <c r="F203" s="35">
        <f t="shared" si="40"/>
        <v>0</v>
      </c>
      <c r="G203" s="35" cm="1">
        <f t="array" ref="G203">1*OR(row_id=income_total,row_id=expenses_total_row,row_id=savings_total)</f>
        <v>0</v>
      </c>
      <c r="H203" s="53">
        <f t="shared" si="41"/>
        <v>1</v>
      </c>
      <c r="I203" s="52" t="str" cm="1">
        <f t="array" ref="I203">IFERROR(INDEX('Budget Planning'!$C:$C,header_row_id)," " )</f>
        <v xml:space="preserve"> </v>
      </c>
      <c r="J203" s="54" t="str" cm="1">
        <f t="array" ref="J203">IFERROR(INDEX('Budget Planning'!$C:$C,row_id)," ")</f>
        <v xml:space="preserve"> </v>
      </c>
      <c r="K203" s="55" t="str" cm="1">
        <f t="array" ref="K203">IF(OR(is_header, is_empty), "",
    IF(is_total,
        IF(selected_period="Total Year",
            SUM(Tracking[Amount] * (Tracking[Type]=type) * (YEAR(Tracking[Effective Date])=Selected_year)),
            SUM(Tracking[Amount] * (Tracking[Type]=type) * (YEAR(Tracking[Effective Date])=Selected_year) * (MONTH(Tracking[Effective Date])=selected_period))
        ),
        IF(selected_period="Total Year",
            SUM(Tracking[Amount] * (Tracking[Type]=type) * (Tracking[Category]=item) * (YEAR(Tracking[Effective Date])=Selected_year)),
            SUM(Tracking[Amount] * (Tracking[Type]=type) * (Tracking[Category]=item) * (YEAR(Tracking[Effective Date])=Selected_year) * (MONTH(Tracking[Effective Date])=selected_period))
        )
    )
)</f>
        <v/>
      </c>
      <c r="L203" s="35" t="str" cm="1">
        <f t="array" ref="L203">IF(OR(is_header, is_empty), "",
    IFERROR(
        INDEX('Budget Planning'!$E:$DY, row_id,
            MATCH(TRUE, INDEX('Budget Planning'!$E$5:$DY$5 = Selected_year, 0), 0)
            + IF(selected_period = "Total Year", 12, selected_period - 1)
        ),
        ""
    )
)</f>
        <v/>
      </c>
      <c r="M203" s="1" t="str" cm="1">
        <f t="array" ref="M203">IF(is_cat,IF(header_row_id=income_header_row,MATCH(income_min_row,$C:$C,0),IF(header_row_id=Expenses_header_row,MATCH(expenses_min_row,$C:$C,0),IF(header_row_id=Savings_header_row,MATCH(savings_min_row,$C:$C,0),""))),"")</f>
        <v/>
      </c>
      <c r="N203" s="2" t="str" cm="1">
        <f t="array" ref="N203">IF(is_cat,IF(header_row_id=income_header_row,MATCH(income_max,$C:$C,0),IF(header_row_id=Expenses_header_row,MATCH(expenses_max_row,$C:$C,0),IF(header_row_id=Savings_header_row,MATCH(savings_max_row,$C:$C,0),""))),"")</f>
        <v/>
      </c>
      <c r="O203" s="1" t="str">
        <f t="shared" si="42"/>
        <v/>
      </c>
      <c r="P203" t="str">
        <f t="shared" ca="1" si="43"/>
        <v/>
      </c>
      <c r="Q203" t="str">
        <f t="shared" si="44"/>
        <v/>
      </c>
      <c r="R203" s="2" t="str">
        <f t="shared" ca="1" si="45"/>
        <v/>
      </c>
      <c r="S203" s="1" t="str">
        <f t="shared" si="46"/>
        <v/>
      </c>
      <c r="T203" t="str">
        <f t="shared" si="47"/>
        <v/>
      </c>
      <c r="U203" t="str">
        <f t="shared" ca="1" si="48"/>
        <v/>
      </c>
      <c r="V203" t="str">
        <f t="shared" si="49"/>
        <v/>
      </c>
      <c r="W203" s="2" t="str">
        <f t="shared" ca="1" si="50"/>
        <v/>
      </c>
      <c r="X203" s="59">
        <f t="shared" si="51"/>
        <v>-1</v>
      </c>
      <c r="Y203" s="66" t="str">
        <f t="shared" si="52"/>
        <v/>
      </c>
      <c r="Z203" s="36" t="str">
        <f t="shared" si="53"/>
        <v/>
      </c>
      <c r="AA203" s="36" t="str">
        <f t="shared" si="54"/>
        <v/>
      </c>
      <c r="AB203" s="67" t="str">
        <f t="shared" si="57"/>
        <v/>
      </c>
      <c r="AC203" s="36" t="str">
        <f t="shared" si="55"/>
        <v/>
      </c>
      <c r="AD203" s="36" t="str">
        <f t="shared" si="56"/>
        <v/>
      </c>
    </row>
    <row r="204" spans="3:30" x14ac:dyDescent="0.3">
      <c r="C204" s="52" cm="1">
        <f t="array" ref="C204">IF(C203=-1, -1, IF(C203&lt;income_max, C203+1, IF(C203=income_max, income_total, IF(C203=income_total, "/1", IF(C203="/1", Expenses_header_row, IF(C203&lt;expenses_max_row, C203+1, IF(C203=expenses_max_row, expenses_total_row, IF(C203=expenses_total_row, "/2", IF(C203="/2", Savings_header_row, IF(C203&lt;savings_max_row, C203+1, IF(C203=savings_max_row, savings_total, -1)))))))))))</f>
        <v>-1</v>
      </c>
      <c r="D204" s="53">
        <f t="shared" si="39"/>
        <v>-1</v>
      </c>
      <c r="E204" s="52" cm="1">
        <f t="array" ref="E204">1*OR(row_id=income_header_row,row_id=Expenses_header_row,row_id=Savings_header_row)</f>
        <v>0</v>
      </c>
      <c r="F204" s="35">
        <f t="shared" si="40"/>
        <v>0</v>
      </c>
      <c r="G204" s="35" cm="1">
        <f t="array" ref="G204">1*OR(row_id=income_total,row_id=expenses_total_row,row_id=savings_total)</f>
        <v>0</v>
      </c>
      <c r="H204" s="53">
        <f t="shared" si="41"/>
        <v>1</v>
      </c>
      <c r="I204" s="52" t="str" cm="1">
        <f t="array" ref="I204">IFERROR(INDEX('Budget Planning'!$C:$C,header_row_id)," " )</f>
        <v xml:space="preserve"> </v>
      </c>
      <c r="J204" s="54" t="str" cm="1">
        <f t="array" ref="J204">IFERROR(INDEX('Budget Planning'!$C:$C,row_id)," ")</f>
        <v xml:space="preserve"> </v>
      </c>
      <c r="K204" s="55" t="str" cm="1">
        <f t="array" ref="K204">IF(OR(is_header, is_empty), "",
    IF(is_total,
        IF(selected_period="Total Year",
            SUM(Tracking[Amount] * (Tracking[Type]=type) * (YEAR(Tracking[Effective Date])=Selected_year)),
            SUM(Tracking[Amount] * (Tracking[Type]=type) * (YEAR(Tracking[Effective Date])=Selected_year) * (MONTH(Tracking[Effective Date])=selected_period))
        ),
        IF(selected_period="Total Year",
            SUM(Tracking[Amount] * (Tracking[Type]=type) * (Tracking[Category]=item) * (YEAR(Tracking[Effective Date])=Selected_year)),
            SUM(Tracking[Amount] * (Tracking[Type]=type) * (Tracking[Category]=item) * (YEAR(Tracking[Effective Date])=Selected_year) * (MONTH(Tracking[Effective Date])=selected_period))
        )
    )
)</f>
        <v/>
      </c>
      <c r="L204" s="35" t="str" cm="1">
        <f t="array" ref="L204">IF(OR(is_header, is_empty), "",
    IFERROR(
        INDEX('Budget Planning'!$E:$DY, row_id,
            MATCH(TRUE, INDEX('Budget Planning'!$E$5:$DY$5 = Selected_year, 0), 0)
            + IF(selected_period = "Total Year", 12, selected_period - 1)
        ),
        ""
    )
)</f>
        <v/>
      </c>
      <c r="M204" s="1" t="str" cm="1">
        <f t="array" ref="M204">IF(is_cat,IF(header_row_id=income_header_row,MATCH(income_min_row,$C:$C,0),IF(header_row_id=Expenses_header_row,MATCH(expenses_min_row,$C:$C,0),IF(header_row_id=Savings_header_row,MATCH(savings_min_row,$C:$C,0),""))),"")</f>
        <v/>
      </c>
      <c r="N204" s="2" t="str" cm="1">
        <f t="array" ref="N204">IF(is_cat,IF(header_row_id=income_header_row,MATCH(income_max,$C:$C,0),IF(header_row_id=Expenses_header_row,MATCH(expenses_max_row,$C:$C,0),IF(header_row_id=Savings_header_row,MATCH(savings_max_row,$C:$C,0),""))),"")</f>
        <v/>
      </c>
      <c r="O204" s="1" t="str">
        <f t="shared" si="42"/>
        <v/>
      </c>
      <c r="P204" t="str">
        <f t="shared" ca="1" si="43"/>
        <v/>
      </c>
      <c r="Q204" t="str">
        <f t="shared" si="44"/>
        <v/>
      </c>
      <c r="R204" s="2" t="str">
        <f t="shared" ca="1" si="45"/>
        <v/>
      </c>
      <c r="S204" s="1" t="str">
        <f t="shared" si="46"/>
        <v/>
      </c>
      <c r="T204" t="str">
        <f t="shared" si="47"/>
        <v/>
      </c>
      <c r="U204" t="str">
        <f t="shared" ca="1" si="48"/>
        <v/>
      </c>
      <c r="V204" t="str">
        <f t="shared" si="49"/>
        <v/>
      </c>
      <c r="W204" s="2" t="str">
        <f t="shared" ca="1" si="50"/>
        <v/>
      </c>
      <c r="X204" s="59">
        <f t="shared" si="51"/>
        <v>-1</v>
      </c>
      <c r="Y204" s="66" t="str">
        <f t="shared" si="52"/>
        <v/>
      </c>
      <c r="Z204" s="36" t="str">
        <f t="shared" si="53"/>
        <v/>
      </c>
      <c r="AA204" s="36" t="str">
        <f t="shared" si="54"/>
        <v/>
      </c>
      <c r="AB204" s="67" t="str">
        <f t="shared" si="57"/>
        <v/>
      </c>
      <c r="AC204" s="36" t="str">
        <f t="shared" si="55"/>
        <v/>
      </c>
      <c r="AD204" s="36" t="str">
        <f t="shared" si="56"/>
        <v/>
      </c>
    </row>
    <row r="205" spans="3:30" x14ac:dyDescent="0.3">
      <c r="C205" s="52" cm="1">
        <f t="array" ref="C205">IF(C204=-1, -1, IF(C204&lt;income_max, C204+1, IF(C204=income_max, income_total, IF(C204=income_total, "/1", IF(C204="/1", Expenses_header_row, IF(C204&lt;expenses_max_row, C204+1, IF(C204=expenses_max_row, expenses_total_row, IF(C204=expenses_total_row, "/2", IF(C204="/2", Savings_header_row, IF(C204&lt;savings_max_row, C204+1, IF(C204=savings_max_row, savings_total, -1)))))))))))</f>
        <v>-1</v>
      </c>
      <c r="D205" s="53">
        <f t="shared" ref="D205:D268" si="58">IF(is_header,row_id,IF(NOT(is_empty),D204,-1))</f>
        <v>-1</v>
      </c>
      <c r="E205" s="52" cm="1">
        <f t="array" ref="E205">1*OR(row_id=income_header_row,row_id=Expenses_header_row,row_id=Savings_header_row)</f>
        <v>0</v>
      </c>
      <c r="F205" s="35">
        <f t="shared" ref="F205:F268" si="59">1*NOT(OR(is_header,is_empty,is_total))</f>
        <v>0</v>
      </c>
      <c r="G205" s="35" cm="1">
        <f t="array" ref="G205">1*OR(row_id=income_total,row_id=expenses_total_row,row_id=savings_total)</f>
        <v>0</v>
      </c>
      <c r="H205" s="53">
        <f t="shared" ref="H205:H268" si="60">1*OR(row_id="/1",row_id="/2",row_id=-1)</f>
        <v>1</v>
      </c>
      <c r="I205" s="52" t="str" cm="1">
        <f t="array" ref="I205">IFERROR(INDEX('Budget Planning'!$C:$C,header_row_id)," " )</f>
        <v xml:space="preserve"> </v>
      </c>
      <c r="J205" s="54" t="str" cm="1">
        <f t="array" ref="J205">IFERROR(INDEX('Budget Planning'!$C:$C,row_id)," ")</f>
        <v xml:space="preserve"> </v>
      </c>
      <c r="K205" s="55" t="str" cm="1">
        <f t="array" ref="K205">IF(OR(is_header, is_empty), "",
    IF(is_total,
        IF(selected_period="Total Year",
            SUM(Tracking[Amount] * (Tracking[Type]=type) * (YEAR(Tracking[Effective Date])=Selected_year)),
            SUM(Tracking[Amount] * (Tracking[Type]=type) * (YEAR(Tracking[Effective Date])=Selected_year) * (MONTH(Tracking[Effective Date])=selected_period))
        ),
        IF(selected_period="Total Year",
            SUM(Tracking[Amount] * (Tracking[Type]=type) * (Tracking[Category]=item) * (YEAR(Tracking[Effective Date])=Selected_year)),
            SUM(Tracking[Amount] * (Tracking[Type]=type) * (Tracking[Category]=item) * (YEAR(Tracking[Effective Date])=Selected_year) * (MONTH(Tracking[Effective Date])=selected_period))
        )
    )
)</f>
        <v/>
      </c>
      <c r="L205" s="35" t="str" cm="1">
        <f t="array" ref="L205">IF(OR(is_header, is_empty), "",
    IFERROR(
        INDEX('Budget Planning'!$E:$DY, row_id,
            MATCH(TRUE, INDEX('Budget Planning'!$E$5:$DY$5 = Selected_year, 0), 0)
            + IF(selected_period = "Total Year", 12, selected_period - 1)
        ),
        ""
    )
)</f>
        <v/>
      </c>
      <c r="M205" s="1" t="str" cm="1">
        <f t="array" ref="M205">IF(is_cat,IF(header_row_id=income_header_row,MATCH(income_min_row,$C:$C,0),IF(header_row_id=Expenses_header_row,MATCH(expenses_min_row,$C:$C,0),IF(header_row_id=Savings_header_row,MATCH(savings_min_row,$C:$C,0),""))),"")</f>
        <v/>
      </c>
      <c r="N205" s="2" t="str" cm="1">
        <f t="array" ref="N205">IF(is_cat,IF(header_row_id=income_header_row,MATCH(income_max,$C:$C,0),IF(header_row_id=Expenses_header_row,MATCH(expenses_max_row,$C:$C,0),IF(header_row_id=Savings_header_row,MATCH(savings_max_row,$C:$C,0),""))),"")</f>
        <v/>
      </c>
      <c r="O205" s="1" t="str">
        <f t="shared" ref="O205:O268" si="61">IF(is_cat,ADDRESS(sort_min_row,COLUMN(tracked))&amp; ":" &amp; ADDRESS(sort_max_row,COLUMN(tracked)),"")</f>
        <v/>
      </c>
      <c r="P205" t="str">
        <f t="shared" ref="P205:P268" ca="1" si="62">IF(is_cat,RANK(tracked,INDIRECT(tracked_range),0),"")</f>
        <v/>
      </c>
      <c r="Q205" t="str">
        <f t="shared" ref="Q205:Q268" si="63">IF(is_cat,ADDRESS(sort_min_row,COLUMN(budget))&amp; ":" &amp; ADDRESS(sort_max_row,COLUMN(budget)),"")</f>
        <v/>
      </c>
      <c r="R205" s="2" t="str">
        <f t="shared" ref="R205:R268" ca="1" si="64">IF(is_cat,RANK(budget,INDIRECT(budget_range),0),"")</f>
        <v/>
      </c>
      <c r="S205" s="1" t="str">
        <f t="shared" ref="S205:S268" si="65">IF(is_cat,_xlfn.NUMBERVALUE(tracked_rank &amp; budget_rank),"")</f>
        <v/>
      </c>
      <c r="T205" t="str">
        <f t="shared" ref="T205:T268" si="66">IF(is_cat,ADDRESS(sort_min_row,COLUMN(comb_rank))&amp; ":" &amp; ADDRESS(sort_max_row,COLUMN(comb_rank)),"")</f>
        <v/>
      </c>
      <c r="U205" t="str">
        <f t="shared" ref="U205:U268" ca="1" si="67">IF(is_cat,RANK(comb_rank,INDIRECT(comb_rank_range),1),"")</f>
        <v/>
      </c>
      <c r="V205" t="str">
        <f t="shared" ref="V205:V268" si="68">IF(is_cat,ADDRESS(sort_min_row,COLUMN(comb_rank_norm))&amp; ":" &amp; ADDRESS(ROW(),COLUMN(comb_rank_norm)),"")</f>
        <v/>
      </c>
      <c r="W205" s="2" t="str">
        <f t="shared" ref="W205:W268" ca="1" si="69">IF(is_cat,comb_rank_norm+COUNTIF(INDIRECT(comb_rank_norm_run_range),comb_rank_norm)-1,"")</f>
        <v/>
      </c>
      <c r="X205" s="59">
        <f t="shared" ref="X205:X268" si="70">IF(is_cat,header_row_id+comb_rank_unique,row_id)</f>
        <v>-1</v>
      </c>
      <c r="Y205" s="66" t="str">
        <f t="shared" ref="Y205:Y268" si="71">IF(is_empty,"",INDEX($J:$J,MATCH(row_id,$X:$X,0)))</f>
        <v/>
      </c>
      <c r="Z205" s="36" t="str">
        <f t="shared" ref="Z205:Z268" si="72">IF(is_empty,"",IF(is_header,"TRACKED",INDEX($K:$K,MATCH(row_id,$X:$X,0))))</f>
        <v/>
      </c>
      <c r="AA205" s="36" t="str">
        <f t="shared" ref="AA205:AA268" si="73">IF(is_empty,"",IF(is_header,"BUDGET",INDEX($L:$L,MATCH(row_id,$X:$X,0))))</f>
        <v/>
      </c>
      <c r="AB205" s="67" t="str">
        <f t="shared" si="57"/>
        <v/>
      </c>
      <c r="AC205" s="36" t="str">
        <f t="shared" ref="AC205:AC268" si="74">IF(is_empty,"",IF(is_header,"Remaining",IF(OUT_BUDGET-OUT_TRACKED&gt;0,OUT_BUDGET-OUT_TRACKED,0)))</f>
        <v/>
      </c>
      <c r="AD205" s="36" t="str">
        <f t="shared" ref="AD205:AD268" si="75">IF(is_empty,"",IF(is_header,"Excess",IF(OUT_BUDGET-OUT_TRACKED&lt;0,OUT_TRACKED-OUT_BUDGET,0)))</f>
        <v/>
      </c>
    </row>
    <row r="206" spans="3:30" x14ac:dyDescent="0.3">
      <c r="C206" s="52" cm="1">
        <f t="array" ref="C206">IF(C205=-1, -1, IF(C205&lt;income_max, C205+1, IF(C205=income_max, income_total, IF(C205=income_total, "/1", IF(C205="/1", Expenses_header_row, IF(C205&lt;expenses_max_row, C205+1, IF(C205=expenses_max_row, expenses_total_row, IF(C205=expenses_total_row, "/2", IF(C205="/2", Savings_header_row, IF(C205&lt;savings_max_row, C205+1, IF(C205=savings_max_row, savings_total, -1)))))))))))</f>
        <v>-1</v>
      </c>
      <c r="D206" s="53">
        <f t="shared" si="58"/>
        <v>-1</v>
      </c>
      <c r="E206" s="52" cm="1">
        <f t="array" ref="E206">1*OR(row_id=income_header_row,row_id=Expenses_header_row,row_id=Savings_header_row)</f>
        <v>0</v>
      </c>
      <c r="F206" s="35">
        <f t="shared" si="59"/>
        <v>0</v>
      </c>
      <c r="G206" s="35" cm="1">
        <f t="array" ref="G206">1*OR(row_id=income_total,row_id=expenses_total_row,row_id=savings_total)</f>
        <v>0</v>
      </c>
      <c r="H206" s="53">
        <f t="shared" si="60"/>
        <v>1</v>
      </c>
      <c r="I206" s="52" t="str" cm="1">
        <f t="array" ref="I206">IFERROR(INDEX('Budget Planning'!$C:$C,header_row_id)," " )</f>
        <v xml:space="preserve"> </v>
      </c>
      <c r="J206" s="54" t="str" cm="1">
        <f t="array" ref="J206">IFERROR(INDEX('Budget Planning'!$C:$C,row_id)," ")</f>
        <v xml:space="preserve"> </v>
      </c>
      <c r="K206" s="55" t="str" cm="1">
        <f t="array" ref="K206">IF(OR(is_header, is_empty), "",
    IF(is_total,
        IF(selected_period="Total Year",
            SUM(Tracking[Amount] * (Tracking[Type]=type) * (YEAR(Tracking[Effective Date])=Selected_year)),
            SUM(Tracking[Amount] * (Tracking[Type]=type) * (YEAR(Tracking[Effective Date])=Selected_year) * (MONTH(Tracking[Effective Date])=selected_period))
        ),
        IF(selected_period="Total Year",
            SUM(Tracking[Amount] * (Tracking[Type]=type) * (Tracking[Category]=item) * (YEAR(Tracking[Effective Date])=Selected_year)),
            SUM(Tracking[Amount] * (Tracking[Type]=type) * (Tracking[Category]=item) * (YEAR(Tracking[Effective Date])=Selected_year) * (MONTH(Tracking[Effective Date])=selected_period))
        )
    )
)</f>
        <v/>
      </c>
      <c r="L206" s="35" t="str" cm="1">
        <f t="array" ref="L206">IF(OR(is_header, is_empty), "",
    IFERROR(
        INDEX('Budget Planning'!$E:$DY, row_id,
            MATCH(TRUE, INDEX('Budget Planning'!$E$5:$DY$5 = Selected_year, 0), 0)
            + IF(selected_period = "Total Year", 12, selected_period - 1)
        ),
        ""
    )
)</f>
        <v/>
      </c>
      <c r="M206" s="1" t="str" cm="1">
        <f t="array" ref="M206">IF(is_cat,IF(header_row_id=income_header_row,MATCH(income_min_row,$C:$C,0),IF(header_row_id=Expenses_header_row,MATCH(expenses_min_row,$C:$C,0),IF(header_row_id=Savings_header_row,MATCH(savings_min_row,$C:$C,0),""))),"")</f>
        <v/>
      </c>
      <c r="N206" s="2" t="str" cm="1">
        <f t="array" ref="N206">IF(is_cat,IF(header_row_id=income_header_row,MATCH(income_max,$C:$C,0),IF(header_row_id=Expenses_header_row,MATCH(expenses_max_row,$C:$C,0),IF(header_row_id=Savings_header_row,MATCH(savings_max_row,$C:$C,0),""))),"")</f>
        <v/>
      </c>
      <c r="O206" s="1" t="str">
        <f t="shared" si="61"/>
        <v/>
      </c>
      <c r="P206" t="str">
        <f t="shared" ca="1" si="62"/>
        <v/>
      </c>
      <c r="Q206" t="str">
        <f t="shared" si="63"/>
        <v/>
      </c>
      <c r="R206" s="2" t="str">
        <f t="shared" ca="1" si="64"/>
        <v/>
      </c>
      <c r="S206" s="1" t="str">
        <f t="shared" si="65"/>
        <v/>
      </c>
      <c r="T206" t="str">
        <f t="shared" si="66"/>
        <v/>
      </c>
      <c r="U206" t="str">
        <f t="shared" ca="1" si="67"/>
        <v/>
      </c>
      <c r="V206" t="str">
        <f t="shared" si="68"/>
        <v/>
      </c>
      <c r="W206" s="2" t="str">
        <f t="shared" ca="1" si="69"/>
        <v/>
      </c>
      <c r="X206" s="59">
        <f t="shared" si="70"/>
        <v>-1</v>
      </c>
      <c r="Y206" s="66" t="str">
        <f t="shared" si="71"/>
        <v/>
      </c>
      <c r="Z206" s="36" t="str">
        <f t="shared" si="72"/>
        <v/>
      </c>
      <c r="AA206" s="36" t="str">
        <f t="shared" si="73"/>
        <v/>
      </c>
      <c r="AB206" s="67" t="str">
        <f t="shared" ref="AB206:AB269" si="76">IF(is_empty,"",IF(is_header,"%Compl",IFERROR(OUT_TRACKED/OUT_BUDGET,"-")))</f>
        <v/>
      </c>
      <c r="AC206" s="36" t="str">
        <f t="shared" si="74"/>
        <v/>
      </c>
      <c r="AD206" s="36" t="str">
        <f t="shared" si="75"/>
        <v/>
      </c>
    </row>
    <row r="207" spans="3:30" x14ac:dyDescent="0.3">
      <c r="C207" s="52" cm="1">
        <f t="array" ref="C207">IF(C206=-1, -1, IF(C206&lt;income_max, C206+1, IF(C206=income_max, income_total, IF(C206=income_total, "/1", IF(C206="/1", Expenses_header_row, IF(C206&lt;expenses_max_row, C206+1, IF(C206=expenses_max_row, expenses_total_row, IF(C206=expenses_total_row, "/2", IF(C206="/2", Savings_header_row, IF(C206&lt;savings_max_row, C206+1, IF(C206=savings_max_row, savings_total, -1)))))))))))</f>
        <v>-1</v>
      </c>
      <c r="D207" s="53">
        <f t="shared" si="58"/>
        <v>-1</v>
      </c>
      <c r="E207" s="52" cm="1">
        <f t="array" ref="E207">1*OR(row_id=income_header_row,row_id=Expenses_header_row,row_id=Savings_header_row)</f>
        <v>0</v>
      </c>
      <c r="F207" s="35">
        <f t="shared" si="59"/>
        <v>0</v>
      </c>
      <c r="G207" s="35" cm="1">
        <f t="array" ref="G207">1*OR(row_id=income_total,row_id=expenses_total_row,row_id=savings_total)</f>
        <v>0</v>
      </c>
      <c r="H207" s="53">
        <f t="shared" si="60"/>
        <v>1</v>
      </c>
      <c r="I207" s="52" t="str" cm="1">
        <f t="array" ref="I207">IFERROR(INDEX('Budget Planning'!$C:$C,header_row_id)," " )</f>
        <v xml:space="preserve"> </v>
      </c>
      <c r="J207" s="54" t="str" cm="1">
        <f t="array" ref="J207">IFERROR(INDEX('Budget Planning'!$C:$C,row_id)," ")</f>
        <v xml:space="preserve"> </v>
      </c>
      <c r="K207" s="55" t="str" cm="1">
        <f t="array" ref="K207">IF(OR(is_header, is_empty), "",
    IF(is_total,
        IF(selected_period="Total Year",
            SUM(Tracking[Amount] * (Tracking[Type]=type) * (YEAR(Tracking[Effective Date])=Selected_year)),
            SUM(Tracking[Amount] * (Tracking[Type]=type) * (YEAR(Tracking[Effective Date])=Selected_year) * (MONTH(Tracking[Effective Date])=selected_period))
        ),
        IF(selected_period="Total Year",
            SUM(Tracking[Amount] * (Tracking[Type]=type) * (Tracking[Category]=item) * (YEAR(Tracking[Effective Date])=Selected_year)),
            SUM(Tracking[Amount] * (Tracking[Type]=type) * (Tracking[Category]=item) * (YEAR(Tracking[Effective Date])=Selected_year) * (MONTH(Tracking[Effective Date])=selected_period))
        )
    )
)</f>
        <v/>
      </c>
      <c r="L207" s="35" t="str" cm="1">
        <f t="array" ref="L207">IF(OR(is_header, is_empty), "",
    IFERROR(
        INDEX('Budget Planning'!$E:$DY, row_id,
            MATCH(TRUE, INDEX('Budget Planning'!$E$5:$DY$5 = Selected_year, 0), 0)
            + IF(selected_period = "Total Year", 12, selected_period - 1)
        ),
        ""
    )
)</f>
        <v/>
      </c>
      <c r="M207" s="1" t="str" cm="1">
        <f t="array" ref="M207">IF(is_cat,IF(header_row_id=income_header_row,MATCH(income_min_row,$C:$C,0),IF(header_row_id=Expenses_header_row,MATCH(expenses_min_row,$C:$C,0),IF(header_row_id=Savings_header_row,MATCH(savings_min_row,$C:$C,0),""))),"")</f>
        <v/>
      </c>
      <c r="N207" s="2" t="str" cm="1">
        <f t="array" ref="N207">IF(is_cat,IF(header_row_id=income_header_row,MATCH(income_max,$C:$C,0),IF(header_row_id=Expenses_header_row,MATCH(expenses_max_row,$C:$C,0),IF(header_row_id=Savings_header_row,MATCH(savings_max_row,$C:$C,0),""))),"")</f>
        <v/>
      </c>
      <c r="O207" s="1" t="str">
        <f t="shared" si="61"/>
        <v/>
      </c>
      <c r="P207" t="str">
        <f t="shared" ca="1" si="62"/>
        <v/>
      </c>
      <c r="Q207" t="str">
        <f t="shared" si="63"/>
        <v/>
      </c>
      <c r="R207" s="2" t="str">
        <f t="shared" ca="1" si="64"/>
        <v/>
      </c>
      <c r="S207" s="1" t="str">
        <f t="shared" si="65"/>
        <v/>
      </c>
      <c r="T207" t="str">
        <f t="shared" si="66"/>
        <v/>
      </c>
      <c r="U207" t="str">
        <f t="shared" ca="1" si="67"/>
        <v/>
      </c>
      <c r="V207" t="str">
        <f t="shared" si="68"/>
        <v/>
      </c>
      <c r="W207" s="2" t="str">
        <f t="shared" ca="1" si="69"/>
        <v/>
      </c>
      <c r="X207" s="59">
        <f t="shared" si="70"/>
        <v>-1</v>
      </c>
      <c r="Y207" s="66" t="str">
        <f t="shared" si="71"/>
        <v/>
      </c>
      <c r="Z207" s="36" t="str">
        <f t="shared" si="72"/>
        <v/>
      </c>
      <c r="AA207" s="36" t="str">
        <f t="shared" si="73"/>
        <v/>
      </c>
      <c r="AB207" s="67" t="str">
        <f t="shared" si="76"/>
        <v/>
      </c>
      <c r="AC207" s="36" t="str">
        <f t="shared" si="74"/>
        <v/>
      </c>
      <c r="AD207" s="36" t="str">
        <f t="shared" si="75"/>
        <v/>
      </c>
    </row>
    <row r="208" spans="3:30" x14ac:dyDescent="0.3">
      <c r="C208" s="52" cm="1">
        <f t="array" ref="C208">IF(C207=-1, -1, IF(C207&lt;income_max, C207+1, IF(C207=income_max, income_total, IF(C207=income_total, "/1", IF(C207="/1", Expenses_header_row, IF(C207&lt;expenses_max_row, C207+1, IF(C207=expenses_max_row, expenses_total_row, IF(C207=expenses_total_row, "/2", IF(C207="/2", Savings_header_row, IF(C207&lt;savings_max_row, C207+1, IF(C207=savings_max_row, savings_total, -1)))))))))))</f>
        <v>-1</v>
      </c>
      <c r="D208" s="53">
        <f t="shared" si="58"/>
        <v>-1</v>
      </c>
      <c r="E208" s="52" cm="1">
        <f t="array" ref="E208">1*OR(row_id=income_header_row,row_id=Expenses_header_row,row_id=Savings_header_row)</f>
        <v>0</v>
      </c>
      <c r="F208" s="35">
        <f t="shared" si="59"/>
        <v>0</v>
      </c>
      <c r="G208" s="35" cm="1">
        <f t="array" ref="G208">1*OR(row_id=income_total,row_id=expenses_total_row,row_id=savings_total)</f>
        <v>0</v>
      </c>
      <c r="H208" s="53">
        <f t="shared" si="60"/>
        <v>1</v>
      </c>
      <c r="I208" s="52" t="str" cm="1">
        <f t="array" ref="I208">IFERROR(INDEX('Budget Planning'!$C:$C,header_row_id)," " )</f>
        <v xml:space="preserve"> </v>
      </c>
      <c r="J208" s="54" t="str" cm="1">
        <f t="array" ref="J208">IFERROR(INDEX('Budget Planning'!$C:$C,row_id)," ")</f>
        <v xml:space="preserve"> </v>
      </c>
      <c r="K208" s="55" t="str" cm="1">
        <f t="array" ref="K208">IF(OR(is_header, is_empty), "",
    IF(is_total,
        IF(selected_period="Total Year",
            SUM(Tracking[Amount] * (Tracking[Type]=type) * (YEAR(Tracking[Effective Date])=Selected_year)),
            SUM(Tracking[Amount] * (Tracking[Type]=type) * (YEAR(Tracking[Effective Date])=Selected_year) * (MONTH(Tracking[Effective Date])=selected_period))
        ),
        IF(selected_period="Total Year",
            SUM(Tracking[Amount] * (Tracking[Type]=type) * (Tracking[Category]=item) * (YEAR(Tracking[Effective Date])=Selected_year)),
            SUM(Tracking[Amount] * (Tracking[Type]=type) * (Tracking[Category]=item) * (YEAR(Tracking[Effective Date])=Selected_year) * (MONTH(Tracking[Effective Date])=selected_period))
        )
    )
)</f>
        <v/>
      </c>
      <c r="L208" s="35" t="str" cm="1">
        <f t="array" ref="L208">IF(OR(is_header, is_empty), "",
    IFERROR(
        INDEX('Budget Planning'!$E:$DY, row_id,
            MATCH(TRUE, INDEX('Budget Planning'!$E$5:$DY$5 = Selected_year, 0), 0)
            + IF(selected_period = "Total Year", 12, selected_period - 1)
        ),
        ""
    )
)</f>
        <v/>
      </c>
      <c r="M208" s="1" t="str" cm="1">
        <f t="array" ref="M208">IF(is_cat,IF(header_row_id=income_header_row,MATCH(income_min_row,$C:$C,0),IF(header_row_id=Expenses_header_row,MATCH(expenses_min_row,$C:$C,0),IF(header_row_id=Savings_header_row,MATCH(savings_min_row,$C:$C,0),""))),"")</f>
        <v/>
      </c>
      <c r="N208" s="2" t="str" cm="1">
        <f t="array" ref="N208">IF(is_cat,IF(header_row_id=income_header_row,MATCH(income_max,$C:$C,0),IF(header_row_id=Expenses_header_row,MATCH(expenses_max_row,$C:$C,0),IF(header_row_id=Savings_header_row,MATCH(savings_max_row,$C:$C,0),""))),"")</f>
        <v/>
      </c>
      <c r="O208" s="1" t="str">
        <f t="shared" si="61"/>
        <v/>
      </c>
      <c r="P208" t="str">
        <f t="shared" ca="1" si="62"/>
        <v/>
      </c>
      <c r="Q208" t="str">
        <f t="shared" si="63"/>
        <v/>
      </c>
      <c r="R208" s="2" t="str">
        <f t="shared" ca="1" si="64"/>
        <v/>
      </c>
      <c r="S208" s="1" t="str">
        <f t="shared" si="65"/>
        <v/>
      </c>
      <c r="T208" t="str">
        <f t="shared" si="66"/>
        <v/>
      </c>
      <c r="U208" t="str">
        <f t="shared" ca="1" si="67"/>
        <v/>
      </c>
      <c r="V208" t="str">
        <f t="shared" si="68"/>
        <v/>
      </c>
      <c r="W208" s="2" t="str">
        <f t="shared" ca="1" si="69"/>
        <v/>
      </c>
      <c r="X208" s="59">
        <f t="shared" si="70"/>
        <v>-1</v>
      </c>
      <c r="Y208" s="66" t="str">
        <f t="shared" si="71"/>
        <v/>
      </c>
      <c r="Z208" s="36" t="str">
        <f t="shared" si="72"/>
        <v/>
      </c>
      <c r="AA208" s="36" t="str">
        <f t="shared" si="73"/>
        <v/>
      </c>
      <c r="AB208" s="67" t="str">
        <f t="shared" si="76"/>
        <v/>
      </c>
      <c r="AC208" s="36" t="str">
        <f t="shared" si="74"/>
        <v/>
      </c>
      <c r="AD208" s="36" t="str">
        <f t="shared" si="75"/>
        <v/>
      </c>
    </row>
    <row r="209" spans="3:30" x14ac:dyDescent="0.3">
      <c r="C209" s="52" cm="1">
        <f t="array" ref="C209">IF(C208=-1, -1, IF(C208&lt;income_max, C208+1, IF(C208=income_max, income_total, IF(C208=income_total, "/1", IF(C208="/1", Expenses_header_row, IF(C208&lt;expenses_max_row, C208+1, IF(C208=expenses_max_row, expenses_total_row, IF(C208=expenses_total_row, "/2", IF(C208="/2", Savings_header_row, IF(C208&lt;savings_max_row, C208+1, IF(C208=savings_max_row, savings_total, -1)))))))))))</f>
        <v>-1</v>
      </c>
      <c r="D209" s="53">
        <f t="shared" si="58"/>
        <v>-1</v>
      </c>
      <c r="E209" s="52" cm="1">
        <f t="array" ref="E209">1*OR(row_id=income_header_row,row_id=Expenses_header_row,row_id=Savings_header_row)</f>
        <v>0</v>
      </c>
      <c r="F209" s="35">
        <f t="shared" si="59"/>
        <v>0</v>
      </c>
      <c r="G209" s="35" cm="1">
        <f t="array" ref="G209">1*OR(row_id=income_total,row_id=expenses_total_row,row_id=savings_total)</f>
        <v>0</v>
      </c>
      <c r="H209" s="53">
        <f t="shared" si="60"/>
        <v>1</v>
      </c>
      <c r="I209" s="52" t="str" cm="1">
        <f t="array" ref="I209">IFERROR(INDEX('Budget Planning'!$C:$C,header_row_id)," " )</f>
        <v xml:space="preserve"> </v>
      </c>
      <c r="J209" s="54" t="str" cm="1">
        <f t="array" ref="J209">IFERROR(INDEX('Budget Planning'!$C:$C,row_id)," ")</f>
        <v xml:space="preserve"> </v>
      </c>
      <c r="K209" s="55" t="str" cm="1">
        <f t="array" ref="K209">IF(OR(is_header, is_empty), "",
    IF(is_total,
        IF(selected_period="Total Year",
            SUM(Tracking[Amount] * (Tracking[Type]=type) * (YEAR(Tracking[Effective Date])=Selected_year)),
            SUM(Tracking[Amount] * (Tracking[Type]=type) * (YEAR(Tracking[Effective Date])=Selected_year) * (MONTH(Tracking[Effective Date])=selected_period))
        ),
        IF(selected_period="Total Year",
            SUM(Tracking[Amount] * (Tracking[Type]=type) * (Tracking[Category]=item) * (YEAR(Tracking[Effective Date])=Selected_year)),
            SUM(Tracking[Amount] * (Tracking[Type]=type) * (Tracking[Category]=item) * (YEAR(Tracking[Effective Date])=Selected_year) * (MONTH(Tracking[Effective Date])=selected_period))
        )
    )
)</f>
        <v/>
      </c>
      <c r="L209" s="35" t="str" cm="1">
        <f t="array" ref="L209">IF(OR(is_header, is_empty), "",
    IFERROR(
        INDEX('Budget Planning'!$E:$DY, row_id,
            MATCH(TRUE, INDEX('Budget Planning'!$E$5:$DY$5 = Selected_year, 0), 0)
            + IF(selected_period = "Total Year", 12, selected_period - 1)
        ),
        ""
    )
)</f>
        <v/>
      </c>
      <c r="M209" s="1" t="str" cm="1">
        <f t="array" ref="M209">IF(is_cat,IF(header_row_id=income_header_row,MATCH(income_min_row,$C:$C,0),IF(header_row_id=Expenses_header_row,MATCH(expenses_min_row,$C:$C,0),IF(header_row_id=Savings_header_row,MATCH(savings_min_row,$C:$C,0),""))),"")</f>
        <v/>
      </c>
      <c r="N209" s="2" t="str" cm="1">
        <f t="array" ref="N209">IF(is_cat,IF(header_row_id=income_header_row,MATCH(income_max,$C:$C,0),IF(header_row_id=Expenses_header_row,MATCH(expenses_max_row,$C:$C,0),IF(header_row_id=Savings_header_row,MATCH(savings_max_row,$C:$C,0),""))),"")</f>
        <v/>
      </c>
      <c r="O209" s="1" t="str">
        <f t="shared" si="61"/>
        <v/>
      </c>
      <c r="P209" t="str">
        <f t="shared" ca="1" si="62"/>
        <v/>
      </c>
      <c r="Q209" t="str">
        <f t="shared" si="63"/>
        <v/>
      </c>
      <c r="R209" s="2" t="str">
        <f t="shared" ca="1" si="64"/>
        <v/>
      </c>
      <c r="S209" s="1" t="str">
        <f t="shared" si="65"/>
        <v/>
      </c>
      <c r="T209" t="str">
        <f t="shared" si="66"/>
        <v/>
      </c>
      <c r="U209" t="str">
        <f t="shared" ca="1" si="67"/>
        <v/>
      </c>
      <c r="V209" t="str">
        <f t="shared" si="68"/>
        <v/>
      </c>
      <c r="W209" s="2" t="str">
        <f t="shared" ca="1" si="69"/>
        <v/>
      </c>
      <c r="X209" s="59">
        <f t="shared" si="70"/>
        <v>-1</v>
      </c>
      <c r="Y209" s="66" t="str">
        <f t="shared" si="71"/>
        <v/>
      </c>
      <c r="Z209" s="36" t="str">
        <f t="shared" si="72"/>
        <v/>
      </c>
      <c r="AA209" s="36" t="str">
        <f t="shared" si="73"/>
        <v/>
      </c>
      <c r="AB209" s="67" t="str">
        <f t="shared" si="76"/>
        <v/>
      </c>
      <c r="AC209" s="36" t="str">
        <f t="shared" si="74"/>
        <v/>
      </c>
      <c r="AD209" s="36" t="str">
        <f t="shared" si="75"/>
        <v/>
      </c>
    </row>
    <row r="210" spans="3:30" x14ac:dyDescent="0.3">
      <c r="C210" s="52" cm="1">
        <f t="array" ref="C210">IF(C209=-1, -1, IF(C209&lt;income_max, C209+1, IF(C209=income_max, income_total, IF(C209=income_total, "/1", IF(C209="/1", Expenses_header_row, IF(C209&lt;expenses_max_row, C209+1, IF(C209=expenses_max_row, expenses_total_row, IF(C209=expenses_total_row, "/2", IF(C209="/2", Savings_header_row, IF(C209&lt;savings_max_row, C209+1, IF(C209=savings_max_row, savings_total, -1)))))))))))</f>
        <v>-1</v>
      </c>
      <c r="D210" s="53">
        <f t="shared" si="58"/>
        <v>-1</v>
      </c>
      <c r="E210" s="52" cm="1">
        <f t="array" ref="E210">1*OR(row_id=income_header_row,row_id=Expenses_header_row,row_id=Savings_header_row)</f>
        <v>0</v>
      </c>
      <c r="F210" s="35">
        <f t="shared" si="59"/>
        <v>0</v>
      </c>
      <c r="G210" s="35" cm="1">
        <f t="array" ref="G210">1*OR(row_id=income_total,row_id=expenses_total_row,row_id=savings_total)</f>
        <v>0</v>
      </c>
      <c r="H210" s="53">
        <f t="shared" si="60"/>
        <v>1</v>
      </c>
      <c r="I210" s="52" t="str" cm="1">
        <f t="array" ref="I210">IFERROR(INDEX('Budget Planning'!$C:$C,header_row_id)," " )</f>
        <v xml:space="preserve"> </v>
      </c>
      <c r="J210" s="54" t="str" cm="1">
        <f t="array" ref="J210">IFERROR(INDEX('Budget Planning'!$C:$C,row_id)," ")</f>
        <v xml:space="preserve"> </v>
      </c>
      <c r="K210" s="55" t="str" cm="1">
        <f t="array" ref="K210">IF(OR(is_header, is_empty), "",
    IF(is_total,
        IF(selected_period="Total Year",
            SUM(Tracking[Amount] * (Tracking[Type]=type) * (YEAR(Tracking[Effective Date])=Selected_year)),
            SUM(Tracking[Amount] * (Tracking[Type]=type) * (YEAR(Tracking[Effective Date])=Selected_year) * (MONTH(Tracking[Effective Date])=selected_period))
        ),
        IF(selected_period="Total Year",
            SUM(Tracking[Amount] * (Tracking[Type]=type) * (Tracking[Category]=item) * (YEAR(Tracking[Effective Date])=Selected_year)),
            SUM(Tracking[Amount] * (Tracking[Type]=type) * (Tracking[Category]=item) * (YEAR(Tracking[Effective Date])=Selected_year) * (MONTH(Tracking[Effective Date])=selected_period))
        )
    )
)</f>
        <v/>
      </c>
      <c r="L210" s="35" t="str" cm="1">
        <f t="array" ref="L210">IF(OR(is_header, is_empty), "",
    IFERROR(
        INDEX('Budget Planning'!$E:$DY, row_id,
            MATCH(TRUE, INDEX('Budget Planning'!$E$5:$DY$5 = Selected_year, 0), 0)
            + IF(selected_period = "Total Year", 12, selected_period - 1)
        ),
        ""
    )
)</f>
        <v/>
      </c>
      <c r="M210" s="1" t="str" cm="1">
        <f t="array" ref="M210">IF(is_cat,IF(header_row_id=income_header_row,MATCH(income_min_row,$C:$C,0),IF(header_row_id=Expenses_header_row,MATCH(expenses_min_row,$C:$C,0),IF(header_row_id=Savings_header_row,MATCH(savings_min_row,$C:$C,0),""))),"")</f>
        <v/>
      </c>
      <c r="N210" s="2" t="str" cm="1">
        <f t="array" ref="N210">IF(is_cat,IF(header_row_id=income_header_row,MATCH(income_max,$C:$C,0),IF(header_row_id=Expenses_header_row,MATCH(expenses_max_row,$C:$C,0),IF(header_row_id=Savings_header_row,MATCH(savings_max_row,$C:$C,0),""))),"")</f>
        <v/>
      </c>
      <c r="O210" s="1" t="str">
        <f t="shared" si="61"/>
        <v/>
      </c>
      <c r="P210" t="str">
        <f t="shared" ca="1" si="62"/>
        <v/>
      </c>
      <c r="Q210" t="str">
        <f t="shared" si="63"/>
        <v/>
      </c>
      <c r="R210" s="2" t="str">
        <f t="shared" ca="1" si="64"/>
        <v/>
      </c>
      <c r="S210" s="1" t="str">
        <f t="shared" si="65"/>
        <v/>
      </c>
      <c r="T210" t="str">
        <f t="shared" si="66"/>
        <v/>
      </c>
      <c r="U210" t="str">
        <f t="shared" ca="1" si="67"/>
        <v/>
      </c>
      <c r="V210" t="str">
        <f t="shared" si="68"/>
        <v/>
      </c>
      <c r="W210" s="2" t="str">
        <f t="shared" ca="1" si="69"/>
        <v/>
      </c>
      <c r="X210" s="59">
        <f t="shared" si="70"/>
        <v>-1</v>
      </c>
      <c r="Y210" s="66" t="str">
        <f t="shared" si="71"/>
        <v/>
      </c>
      <c r="Z210" s="36" t="str">
        <f t="shared" si="72"/>
        <v/>
      </c>
      <c r="AA210" s="36" t="str">
        <f t="shared" si="73"/>
        <v/>
      </c>
      <c r="AB210" s="67" t="str">
        <f t="shared" si="76"/>
        <v/>
      </c>
      <c r="AC210" s="36" t="str">
        <f t="shared" si="74"/>
        <v/>
      </c>
      <c r="AD210" s="36" t="str">
        <f t="shared" si="75"/>
        <v/>
      </c>
    </row>
    <row r="211" spans="3:30" x14ac:dyDescent="0.3">
      <c r="C211" s="52" cm="1">
        <f t="array" ref="C211">IF(C210=-1, -1, IF(C210&lt;income_max, C210+1, IF(C210=income_max, income_total, IF(C210=income_total, "/1", IF(C210="/1", Expenses_header_row, IF(C210&lt;expenses_max_row, C210+1, IF(C210=expenses_max_row, expenses_total_row, IF(C210=expenses_total_row, "/2", IF(C210="/2", Savings_header_row, IF(C210&lt;savings_max_row, C210+1, IF(C210=savings_max_row, savings_total, -1)))))))))))</f>
        <v>-1</v>
      </c>
      <c r="D211" s="53">
        <f t="shared" si="58"/>
        <v>-1</v>
      </c>
      <c r="E211" s="52" cm="1">
        <f t="array" ref="E211">1*OR(row_id=income_header_row,row_id=Expenses_header_row,row_id=Savings_header_row)</f>
        <v>0</v>
      </c>
      <c r="F211" s="35">
        <f t="shared" si="59"/>
        <v>0</v>
      </c>
      <c r="G211" s="35" cm="1">
        <f t="array" ref="G211">1*OR(row_id=income_total,row_id=expenses_total_row,row_id=savings_total)</f>
        <v>0</v>
      </c>
      <c r="H211" s="53">
        <f t="shared" si="60"/>
        <v>1</v>
      </c>
      <c r="I211" s="52" t="str" cm="1">
        <f t="array" ref="I211">IFERROR(INDEX('Budget Planning'!$C:$C,header_row_id)," " )</f>
        <v xml:space="preserve"> </v>
      </c>
      <c r="J211" s="54" t="str" cm="1">
        <f t="array" ref="J211">IFERROR(INDEX('Budget Planning'!$C:$C,row_id)," ")</f>
        <v xml:space="preserve"> </v>
      </c>
      <c r="K211" s="55" t="str" cm="1">
        <f t="array" ref="K211">IF(OR(is_header, is_empty), "",
    IF(is_total,
        IF(selected_period="Total Year",
            SUM(Tracking[Amount] * (Tracking[Type]=type) * (YEAR(Tracking[Effective Date])=Selected_year)),
            SUM(Tracking[Amount] * (Tracking[Type]=type) * (YEAR(Tracking[Effective Date])=Selected_year) * (MONTH(Tracking[Effective Date])=selected_period))
        ),
        IF(selected_period="Total Year",
            SUM(Tracking[Amount] * (Tracking[Type]=type) * (Tracking[Category]=item) * (YEAR(Tracking[Effective Date])=Selected_year)),
            SUM(Tracking[Amount] * (Tracking[Type]=type) * (Tracking[Category]=item) * (YEAR(Tracking[Effective Date])=Selected_year) * (MONTH(Tracking[Effective Date])=selected_period))
        )
    )
)</f>
        <v/>
      </c>
      <c r="L211" s="35" t="str" cm="1">
        <f t="array" ref="L211">IF(OR(is_header, is_empty), "",
    IFERROR(
        INDEX('Budget Planning'!$E:$DY, row_id,
            MATCH(TRUE, INDEX('Budget Planning'!$E$5:$DY$5 = Selected_year, 0), 0)
            + IF(selected_period = "Total Year", 12, selected_period - 1)
        ),
        ""
    )
)</f>
        <v/>
      </c>
      <c r="M211" s="1" t="str" cm="1">
        <f t="array" ref="M211">IF(is_cat,IF(header_row_id=income_header_row,MATCH(income_min_row,$C:$C,0),IF(header_row_id=Expenses_header_row,MATCH(expenses_min_row,$C:$C,0),IF(header_row_id=Savings_header_row,MATCH(savings_min_row,$C:$C,0),""))),"")</f>
        <v/>
      </c>
      <c r="N211" s="2" t="str" cm="1">
        <f t="array" ref="N211">IF(is_cat,IF(header_row_id=income_header_row,MATCH(income_max,$C:$C,0),IF(header_row_id=Expenses_header_row,MATCH(expenses_max_row,$C:$C,0),IF(header_row_id=Savings_header_row,MATCH(savings_max_row,$C:$C,0),""))),"")</f>
        <v/>
      </c>
      <c r="O211" s="1" t="str">
        <f t="shared" si="61"/>
        <v/>
      </c>
      <c r="P211" t="str">
        <f t="shared" ca="1" si="62"/>
        <v/>
      </c>
      <c r="Q211" t="str">
        <f t="shared" si="63"/>
        <v/>
      </c>
      <c r="R211" s="2" t="str">
        <f t="shared" ca="1" si="64"/>
        <v/>
      </c>
      <c r="S211" s="1" t="str">
        <f t="shared" si="65"/>
        <v/>
      </c>
      <c r="T211" t="str">
        <f t="shared" si="66"/>
        <v/>
      </c>
      <c r="U211" t="str">
        <f t="shared" ca="1" si="67"/>
        <v/>
      </c>
      <c r="V211" t="str">
        <f t="shared" si="68"/>
        <v/>
      </c>
      <c r="W211" s="2" t="str">
        <f t="shared" ca="1" si="69"/>
        <v/>
      </c>
      <c r="X211" s="59">
        <f t="shared" si="70"/>
        <v>-1</v>
      </c>
      <c r="Y211" s="66" t="str">
        <f t="shared" si="71"/>
        <v/>
      </c>
      <c r="Z211" s="36" t="str">
        <f t="shared" si="72"/>
        <v/>
      </c>
      <c r="AA211" s="36" t="str">
        <f t="shared" si="73"/>
        <v/>
      </c>
      <c r="AB211" s="67" t="str">
        <f t="shared" si="76"/>
        <v/>
      </c>
      <c r="AC211" s="36" t="str">
        <f t="shared" si="74"/>
        <v/>
      </c>
      <c r="AD211" s="36" t="str">
        <f t="shared" si="75"/>
        <v/>
      </c>
    </row>
    <row r="212" spans="3:30" x14ac:dyDescent="0.3">
      <c r="C212" s="52" cm="1">
        <f t="array" ref="C212">IF(C211=-1, -1, IF(C211&lt;income_max, C211+1, IF(C211=income_max, income_total, IF(C211=income_total, "/1", IF(C211="/1", Expenses_header_row, IF(C211&lt;expenses_max_row, C211+1, IF(C211=expenses_max_row, expenses_total_row, IF(C211=expenses_total_row, "/2", IF(C211="/2", Savings_header_row, IF(C211&lt;savings_max_row, C211+1, IF(C211=savings_max_row, savings_total, -1)))))))))))</f>
        <v>-1</v>
      </c>
      <c r="D212" s="53">
        <f t="shared" si="58"/>
        <v>-1</v>
      </c>
      <c r="E212" s="52" cm="1">
        <f t="array" ref="E212">1*OR(row_id=income_header_row,row_id=Expenses_header_row,row_id=Savings_header_row)</f>
        <v>0</v>
      </c>
      <c r="F212" s="35">
        <f t="shared" si="59"/>
        <v>0</v>
      </c>
      <c r="G212" s="35" cm="1">
        <f t="array" ref="G212">1*OR(row_id=income_total,row_id=expenses_total_row,row_id=savings_total)</f>
        <v>0</v>
      </c>
      <c r="H212" s="53">
        <f t="shared" si="60"/>
        <v>1</v>
      </c>
      <c r="I212" s="52" t="str" cm="1">
        <f t="array" ref="I212">IFERROR(INDEX('Budget Planning'!$C:$C,header_row_id)," " )</f>
        <v xml:space="preserve"> </v>
      </c>
      <c r="J212" s="54" t="str" cm="1">
        <f t="array" ref="J212">IFERROR(INDEX('Budget Planning'!$C:$C,row_id)," ")</f>
        <v xml:space="preserve"> </v>
      </c>
      <c r="K212" s="55" t="str" cm="1">
        <f t="array" ref="K212">IF(OR(is_header, is_empty), "",
    IF(is_total,
        IF(selected_period="Total Year",
            SUM(Tracking[Amount] * (Tracking[Type]=type) * (YEAR(Tracking[Effective Date])=Selected_year)),
            SUM(Tracking[Amount] * (Tracking[Type]=type) * (YEAR(Tracking[Effective Date])=Selected_year) * (MONTH(Tracking[Effective Date])=selected_period))
        ),
        IF(selected_period="Total Year",
            SUM(Tracking[Amount] * (Tracking[Type]=type) * (Tracking[Category]=item) * (YEAR(Tracking[Effective Date])=Selected_year)),
            SUM(Tracking[Amount] * (Tracking[Type]=type) * (Tracking[Category]=item) * (YEAR(Tracking[Effective Date])=Selected_year) * (MONTH(Tracking[Effective Date])=selected_period))
        )
    )
)</f>
        <v/>
      </c>
      <c r="L212" s="35" t="str" cm="1">
        <f t="array" ref="L212">IF(OR(is_header, is_empty), "",
    IFERROR(
        INDEX('Budget Planning'!$E:$DY, row_id,
            MATCH(TRUE, INDEX('Budget Planning'!$E$5:$DY$5 = Selected_year, 0), 0)
            + IF(selected_period = "Total Year", 12, selected_period - 1)
        ),
        ""
    )
)</f>
        <v/>
      </c>
      <c r="M212" s="1" t="str" cm="1">
        <f t="array" ref="M212">IF(is_cat,IF(header_row_id=income_header_row,MATCH(income_min_row,$C:$C,0),IF(header_row_id=Expenses_header_row,MATCH(expenses_min_row,$C:$C,0),IF(header_row_id=Savings_header_row,MATCH(savings_min_row,$C:$C,0),""))),"")</f>
        <v/>
      </c>
      <c r="N212" s="2" t="str" cm="1">
        <f t="array" ref="N212">IF(is_cat,IF(header_row_id=income_header_row,MATCH(income_max,$C:$C,0),IF(header_row_id=Expenses_header_row,MATCH(expenses_max_row,$C:$C,0),IF(header_row_id=Savings_header_row,MATCH(savings_max_row,$C:$C,0),""))),"")</f>
        <v/>
      </c>
      <c r="O212" s="1" t="str">
        <f t="shared" si="61"/>
        <v/>
      </c>
      <c r="P212" t="str">
        <f t="shared" ca="1" si="62"/>
        <v/>
      </c>
      <c r="Q212" t="str">
        <f t="shared" si="63"/>
        <v/>
      </c>
      <c r="R212" s="2" t="str">
        <f t="shared" ca="1" si="64"/>
        <v/>
      </c>
      <c r="S212" s="1" t="str">
        <f t="shared" si="65"/>
        <v/>
      </c>
      <c r="T212" t="str">
        <f t="shared" si="66"/>
        <v/>
      </c>
      <c r="U212" t="str">
        <f t="shared" ca="1" si="67"/>
        <v/>
      </c>
      <c r="V212" t="str">
        <f t="shared" si="68"/>
        <v/>
      </c>
      <c r="W212" s="2" t="str">
        <f t="shared" ca="1" si="69"/>
        <v/>
      </c>
      <c r="X212" s="59">
        <f t="shared" si="70"/>
        <v>-1</v>
      </c>
      <c r="Y212" s="66" t="str">
        <f t="shared" si="71"/>
        <v/>
      </c>
      <c r="Z212" s="36" t="str">
        <f t="shared" si="72"/>
        <v/>
      </c>
      <c r="AA212" s="36" t="str">
        <f t="shared" si="73"/>
        <v/>
      </c>
      <c r="AB212" s="67" t="str">
        <f t="shared" si="76"/>
        <v/>
      </c>
      <c r="AC212" s="36" t="str">
        <f t="shared" si="74"/>
        <v/>
      </c>
      <c r="AD212" s="36" t="str">
        <f t="shared" si="75"/>
        <v/>
      </c>
    </row>
    <row r="213" spans="3:30" x14ac:dyDescent="0.3">
      <c r="C213" s="52" cm="1">
        <f t="array" ref="C213">IF(C212=-1, -1, IF(C212&lt;income_max, C212+1, IF(C212=income_max, income_total, IF(C212=income_total, "/1", IF(C212="/1", Expenses_header_row, IF(C212&lt;expenses_max_row, C212+1, IF(C212=expenses_max_row, expenses_total_row, IF(C212=expenses_total_row, "/2", IF(C212="/2", Savings_header_row, IF(C212&lt;savings_max_row, C212+1, IF(C212=savings_max_row, savings_total, -1)))))))))))</f>
        <v>-1</v>
      </c>
      <c r="D213" s="53">
        <f t="shared" si="58"/>
        <v>-1</v>
      </c>
      <c r="E213" s="52" cm="1">
        <f t="array" ref="E213">1*OR(row_id=income_header_row,row_id=Expenses_header_row,row_id=Savings_header_row)</f>
        <v>0</v>
      </c>
      <c r="F213" s="35">
        <f t="shared" si="59"/>
        <v>0</v>
      </c>
      <c r="G213" s="35" cm="1">
        <f t="array" ref="G213">1*OR(row_id=income_total,row_id=expenses_total_row,row_id=savings_total)</f>
        <v>0</v>
      </c>
      <c r="H213" s="53">
        <f t="shared" si="60"/>
        <v>1</v>
      </c>
      <c r="I213" s="52" t="str" cm="1">
        <f t="array" ref="I213">IFERROR(INDEX('Budget Planning'!$C:$C,header_row_id)," " )</f>
        <v xml:space="preserve"> </v>
      </c>
      <c r="J213" s="54" t="str" cm="1">
        <f t="array" ref="J213">IFERROR(INDEX('Budget Planning'!$C:$C,row_id)," ")</f>
        <v xml:space="preserve"> </v>
      </c>
      <c r="K213" s="55" t="str" cm="1">
        <f t="array" ref="K213">IF(OR(is_header, is_empty), "",
    IF(is_total,
        IF(selected_period="Total Year",
            SUM(Tracking[Amount] * (Tracking[Type]=type) * (YEAR(Tracking[Effective Date])=Selected_year)),
            SUM(Tracking[Amount] * (Tracking[Type]=type) * (YEAR(Tracking[Effective Date])=Selected_year) * (MONTH(Tracking[Effective Date])=selected_period))
        ),
        IF(selected_period="Total Year",
            SUM(Tracking[Amount] * (Tracking[Type]=type) * (Tracking[Category]=item) * (YEAR(Tracking[Effective Date])=Selected_year)),
            SUM(Tracking[Amount] * (Tracking[Type]=type) * (Tracking[Category]=item) * (YEAR(Tracking[Effective Date])=Selected_year) * (MONTH(Tracking[Effective Date])=selected_period))
        )
    )
)</f>
        <v/>
      </c>
      <c r="L213" s="35" t="str" cm="1">
        <f t="array" ref="L213">IF(OR(is_header, is_empty), "",
    IFERROR(
        INDEX('Budget Planning'!$E:$DY, row_id,
            MATCH(TRUE, INDEX('Budget Planning'!$E$5:$DY$5 = Selected_year, 0), 0)
            + IF(selected_period = "Total Year", 12, selected_period - 1)
        ),
        ""
    )
)</f>
        <v/>
      </c>
      <c r="M213" s="1" t="str" cm="1">
        <f t="array" ref="M213">IF(is_cat,IF(header_row_id=income_header_row,MATCH(income_min_row,$C:$C,0),IF(header_row_id=Expenses_header_row,MATCH(expenses_min_row,$C:$C,0),IF(header_row_id=Savings_header_row,MATCH(savings_min_row,$C:$C,0),""))),"")</f>
        <v/>
      </c>
      <c r="N213" s="2" t="str" cm="1">
        <f t="array" ref="N213">IF(is_cat,IF(header_row_id=income_header_row,MATCH(income_max,$C:$C,0),IF(header_row_id=Expenses_header_row,MATCH(expenses_max_row,$C:$C,0),IF(header_row_id=Savings_header_row,MATCH(savings_max_row,$C:$C,0),""))),"")</f>
        <v/>
      </c>
      <c r="O213" s="1" t="str">
        <f t="shared" si="61"/>
        <v/>
      </c>
      <c r="P213" t="str">
        <f t="shared" ca="1" si="62"/>
        <v/>
      </c>
      <c r="Q213" t="str">
        <f t="shared" si="63"/>
        <v/>
      </c>
      <c r="R213" s="2" t="str">
        <f t="shared" ca="1" si="64"/>
        <v/>
      </c>
      <c r="S213" s="1" t="str">
        <f t="shared" si="65"/>
        <v/>
      </c>
      <c r="T213" t="str">
        <f t="shared" si="66"/>
        <v/>
      </c>
      <c r="U213" t="str">
        <f t="shared" ca="1" si="67"/>
        <v/>
      </c>
      <c r="V213" t="str">
        <f t="shared" si="68"/>
        <v/>
      </c>
      <c r="W213" s="2" t="str">
        <f t="shared" ca="1" si="69"/>
        <v/>
      </c>
      <c r="X213" s="59">
        <f t="shared" si="70"/>
        <v>-1</v>
      </c>
      <c r="Y213" s="66" t="str">
        <f t="shared" si="71"/>
        <v/>
      </c>
      <c r="Z213" s="36" t="str">
        <f t="shared" si="72"/>
        <v/>
      </c>
      <c r="AA213" s="36" t="str">
        <f t="shared" si="73"/>
        <v/>
      </c>
      <c r="AB213" s="67" t="str">
        <f t="shared" si="76"/>
        <v/>
      </c>
      <c r="AC213" s="36" t="str">
        <f t="shared" si="74"/>
        <v/>
      </c>
      <c r="AD213" s="36" t="str">
        <f t="shared" si="75"/>
        <v/>
      </c>
    </row>
    <row r="214" spans="3:30" x14ac:dyDescent="0.3">
      <c r="C214" s="52" cm="1">
        <f t="array" ref="C214">IF(C213=-1, -1, IF(C213&lt;income_max, C213+1, IF(C213=income_max, income_total, IF(C213=income_total, "/1", IF(C213="/1", Expenses_header_row, IF(C213&lt;expenses_max_row, C213+1, IF(C213=expenses_max_row, expenses_total_row, IF(C213=expenses_total_row, "/2", IF(C213="/2", Savings_header_row, IF(C213&lt;savings_max_row, C213+1, IF(C213=savings_max_row, savings_total, -1)))))))))))</f>
        <v>-1</v>
      </c>
      <c r="D214" s="53">
        <f t="shared" si="58"/>
        <v>-1</v>
      </c>
      <c r="E214" s="52" cm="1">
        <f t="array" ref="E214">1*OR(row_id=income_header_row,row_id=Expenses_header_row,row_id=Savings_header_row)</f>
        <v>0</v>
      </c>
      <c r="F214" s="35">
        <f t="shared" si="59"/>
        <v>0</v>
      </c>
      <c r="G214" s="35" cm="1">
        <f t="array" ref="G214">1*OR(row_id=income_total,row_id=expenses_total_row,row_id=savings_total)</f>
        <v>0</v>
      </c>
      <c r="H214" s="53">
        <f t="shared" si="60"/>
        <v>1</v>
      </c>
      <c r="I214" s="52" t="str" cm="1">
        <f t="array" ref="I214">IFERROR(INDEX('Budget Planning'!$C:$C,header_row_id)," " )</f>
        <v xml:space="preserve"> </v>
      </c>
      <c r="J214" s="54" t="str" cm="1">
        <f t="array" ref="J214">IFERROR(INDEX('Budget Planning'!$C:$C,row_id)," ")</f>
        <v xml:space="preserve"> </v>
      </c>
      <c r="K214" s="55" t="str" cm="1">
        <f t="array" ref="K214">IF(OR(is_header, is_empty), "",
    IF(is_total,
        IF(selected_period="Total Year",
            SUM(Tracking[Amount] * (Tracking[Type]=type) * (YEAR(Tracking[Effective Date])=Selected_year)),
            SUM(Tracking[Amount] * (Tracking[Type]=type) * (YEAR(Tracking[Effective Date])=Selected_year) * (MONTH(Tracking[Effective Date])=selected_period))
        ),
        IF(selected_period="Total Year",
            SUM(Tracking[Amount] * (Tracking[Type]=type) * (Tracking[Category]=item) * (YEAR(Tracking[Effective Date])=Selected_year)),
            SUM(Tracking[Amount] * (Tracking[Type]=type) * (Tracking[Category]=item) * (YEAR(Tracking[Effective Date])=Selected_year) * (MONTH(Tracking[Effective Date])=selected_period))
        )
    )
)</f>
        <v/>
      </c>
      <c r="L214" s="35" t="str" cm="1">
        <f t="array" ref="L214">IF(OR(is_header, is_empty), "",
    IFERROR(
        INDEX('Budget Planning'!$E:$DY, row_id,
            MATCH(TRUE, INDEX('Budget Planning'!$E$5:$DY$5 = Selected_year, 0), 0)
            + IF(selected_period = "Total Year", 12, selected_period - 1)
        ),
        ""
    )
)</f>
        <v/>
      </c>
      <c r="M214" s="1" t="str" cm="1">
        <f t="array" ref="M214">IF(is_cat,IF(header_row_id=income_header_row,MATCH(income_min_row,$C:$C,0),IF(header_row_id=Expenses_header_row,MATCH(expenses_min_row,$C:$C,0),IF(header_row_id=Savings_header_row,MATCH(savings_min_row,$C:$C,0),""))),"")</f>
        <v/>
      </c>
      <c r="N214" s="2" t="str" cm="1">
        <f t="array" ref="N214">IF(is_cat,IF(header_row_id=income_header_row,MATCH(income_max,$C:$C,0),IF(header_row_id=Expenses_header_row,MATCH(expenses_max_row,$C:$C,0),IF(header_row_id=Savings_header_row,MATCH(savings_max_row,$C:$C,0),""))),"")</f>
        <v/>
      </c>
      <c r="O214" s="1" t="str">
        <f t="shared" si="61"/>
        <v/>
      </c>
      <c r="P214" t="str">
        <f t="shared" ca="1" si="62"/>
        <v/>
      </c>
      <c r="Q214" t="str">
        <f t="shared" si="63"/>
        <v/>
      </c>
      <c r="R214" s="2" t="str">
        <f t="shared" ca="1" si="64"/>
        <v/>
      </c>
      <c r="S214" s="1" t="str">
        <f t="shared" si="65"/>
        <v/>
      </c>
      <c r="T214" t="str">
        <f t="shared" si="66"/>
        <v/>
      </c>
      <c r="U214" t="str">
        <f t="shared" ca="1" si="67"/>
        <v/>
      </c>
      <c r="V214" t="str">
        <f t="shared" si="68"/>
        <v/>
      </c>
      <c r="W214" s="2" t="str">
        <f t="shared" ca="1" si="69"/>
        <v/>
      </c>
      <c r="X214" s="59">
        <f t="shared" si="70"/>
        <v>-1</v>
      </c>
      <c r="Y214" s="66" t="str">
        <f t="shared" si="71"/>
        <v/>
      </c>
      <c r="Z214" s="36" t="str">
        <f t="shared" si="72"/>
        <v/>
      </c>
      <c r="AA214" s="36" t="str">
        <f t="shared" si="73"/>
        <v/>
      </c>
      <c r="AB214" s="67" t="str">
        <f t="shared" si="76"/>
        <v/>
      </c>
      <c r="AC214" s="36" t="str">
        <f t="shared" si="74"/>
        <v/>
      </c>
      <c r="AD214" s="36" t="str">
        <f t="shared" si="75"/>
        <v/>
      </c>
    </row>
    <row r="215" spans="3:30" x14ac:dyDescent="0.3">
      <c r="C215" s="52" cm="1">
        <f t="array" ref="C215">IF(C214=-1, -1, IF(C214&lt;income_max, C214+1, IF(C214=income_max, income_total, IF(C214=income_total, "/1", IF(C214="/1", Expenses_header_row, IF(C214&lt;expenses_max_row, C214+1, IF(C214=expenses_max_row, expenses_total_row, IF(C214=expenses_total_row, "/2", IF(C214="/2", Savings_header_row, IF(C214&lt;savings_max_row, C214+1, IF(C214=savings_max_row, savings_total, -1)))))))))))</f>
        <v>-1</v>
      </c>
      <c r="D215" s="53">
        <f t="shared" si="58"/>
        <v>-1</v>
      </c>
      <c r="E215" s="52" cm="1">
        <f t="array" ref="E215">1*OR(row_id=income_header_row,row_id=Expenses_header_row,row_id=Savings_header_row)</f>
        <v>0</v>
      </c>
      <c r="F215" s="35">
        <f t="shared" si="59"/>
        <v>0</v>
      </c>
      <c r="G215" s="35" cm="1">
        <f t="array" ref="G215">1*OR(row_id=income_total,row_id=expenses_total_row,row_id=savings_total)</f>
        <v>0</v>
      </c>
      <c r="H215" s="53">
        <f t="shared" si="60"/>
        <v>1</v>
      </c>
      <c r="I215" s="52" t="str" cm="1">
        <f t="array" ref="I215">IFERROR(INDEX('Budget Planning'!$C:$C,header_row_id)," " )</f>
        <v xml:space="preserve"> </v>
      </c>
      <c r="J215" s="54" t="str" cm="1">
        <f t="array" ref="J215">IFERROR(INDEX('Budget Planning'!$C:$C,row_id)," ")</f>
        <v xml:space="preserve"> </v>
      </c>
      <c r="K215" s="55" t="str" cm="1">
        <f t="array" ref="K215">IF(OR(is_header, is_empty), "",
    IF(is_total,
        IF(selected_period="Total Year",
            SUM(Tracking[Amount] * (Tracking[Type]=type) * (YEAR(Tracking[Effective Date])=Selected_year)),
            SUM(Tracking[Amount] * (Tracking[Type]=type) * (YEAR(Tracking[Effective Date])=Selected_year) * (MONTH(Tracking[Effective Date])=selected_period))
        ),
        IF(selected_period="Total Year",
            SUM(Tracking[Amount] * (Tracking[Type]=type) * (Tracking[Category]=item) * (YEAR(Tracking[Effective Date])=Selected_year)),
            SUM(Tracking[Amount] * (Tracking[Type]=type) * (Tracking[Category]=item) * (YEAR(Tracking[Effective Date])=Selected_year) * (MONTH(Tracking[Effective Date])=selected_period))
        )
    )
)</f>
        <v/>
      </c>
      <c r="L215" s="35" t="str" cm="1">
        <f t="array" ref="L215">IF(OR(is_header, is_empty), "",
    IFERROR(
        INDEX('Budget Planning'!$E:$DY, row_id,
            MATCH(TRUE, INDEX('Budget Planning'!$E$5:$DY$5 = Selected_year, 0), 0)
            + IF(selected_period = "Total Year", 12, selected_period - 1)
        ),
        ""
    )
)</f>
        <v/>
      </c>
      <c r="M215" s="1" t="str" cm="1">
        <f t="array" ref="M215">IF(is_cat,IF(header_row_id=income_header_row,MATCH(income_min_row,$C:$C,0),IF(header_row_id=Expenses_header_row,MATCH(expenses_min_row,$C:$C,0),IF(header_row_id=Savings_header_row,MATCH(savings_min_row,$C:$C,0),""))),"")</f>
        <v/>
      </c>
      <c r="N215" s="2" t="str" cm="1">
        <f t="array" ref="N215">IF(is_cat,IF(header_row_id=income_header_row,MATCH(income_max,$C:$C,0),IF(header_row_id=Expenses_header_row,MATCH(expenses_max_row,$C:$C,0),IF(header_row_id=Savings_header_row,MATCH(savings_max_row,$C:$C,0),""))),"")</f>
        <v/>
      </c>
      <c r="O215" s="1" t="str">
        <f t="shared" si="61"/>
        <v/>
      </c>
      <c r="P215" t="str">
        <f t="shared" ca="1" si="62"/>
        <v/>
      </c>
      <c r="Q215" t="str">
        <f t="shared" si="63"/>
        <v/>
      </c>
      <c r="R215" s="2" t="str">
        <f t="shared" ca="1" si="64"/>
        <v/>
      </c>
      <c r="S215" s="1" t="str">
        <f t="shared" si="65"/>
        <v/>
      </c>
      <c r="T215" t="str">
        <f t="shared" si="66"/>
        <v/>
      </c>
      <c r="U215" t="str">
        <f t="shared" ca="1" si="67"/>
        <v/>
      </c>
      <c r="V215" t="str">
        <f t="shared" si="68"/>
        <v/>
      </c>
      <c r="W215" s="2" t="str">
        <f t="shared" ca="1" si="69"/>
        <v/>
      </c>
      <c r="X215" s="59">
        <f t="shared" si="70"/>
        <v>-1</v>
      </c>
      <c r="Y215" s="66" t="str">
        <f t="shared" si="71"/>
        <v/>
      </c>
      <c r="Z215" s="36" t="str">
        <f t="shared" si="72"/>
        <v/>
      </c>
      <c r="AA215" s="36" t="str">
        <f t="shared" si="73"/>
        <v/>
      </c>
      <c r="AB215" s="67" t="str">
        <f t="shared" si="76"/>
        <v/>
      </c>
      <c r="AC215" s="36" t="str">
        <f t="shared" si="74"/>
        <v/>
      </c>
      <c r="AD215" s="36" t="str">
        <f t="shared" si="75"/>
        <v/>
      </c>
    </row>
    <row r="216" spans="3:30" x14ac:dyDescent="0.3">
      <c r="C216" s="52" cm="1">
        <f t="array" ref="C216">IF(C215=-1, -1, IF(C215&lt;income_max, C215+1, IF(C215=income_max, income_total, IF(C215=income_total, "/1", IF(C215="/1", Expenses_header_row, IF(C215&lt;expenses_max_row, C215+1, IF(C215=expenses_max_row, expenses_total_row, IF(C215=expenses_total_row, "/2", IF(C215="/2", Savings_header_row, IF(C215&lt;savings_max_row, C215+1, IF(C215=savings_max_row, savings_total, -1)))))))))))</f>
        <v>-1</v>
      </c>
      <c r="D216" s="53">
        <f t="shared" si="58"/>
        <v>-1</v>
      </c>
      <c r="E216" s="52" cm="1">
        <f t="array" ref="E216">1*OR(row_id=income_header_row,row_id=Expenses_header_row,row_id=Savings_header_row)</f>
        <v>0</v>
      </c>
      <c r="F216" s="35">
        <f t="shared" si="59"/>
        <v>0</v>
      </c>
      <c r="G216" s="35" cm="1">
        <f t="array" ref="G216">1*OR(row_id=income_total,row_id=expenses_total_row,row_id=savings_total)</f>
        <v>0</v>
      </c>
      <c r="H216" s="53">
        <f t="shared" si="60"/>
        <v>1</v>
      </c>
      <c r="I216" s="52" t="str" cm="1">
        <f t="array" ref="I216">IFERROR(INDEX('Budget Planning'!$C:$C,header_row_id)," " )</f>
        <v xml:space="preserve"> </v>
      </c>
      <c r="J216" s="54" t="str" cm="1">
        <f t="array" ref="J216">IFERROR(INDEX('Budget Planning'!$C:$C,row_id)," ")</f>
        <v xml:space="preserve"> </v>
      </c>
      <c r="K216" s="55" t="str" cm="1">
        <f t="array" ref="K216">IF(OR(is_header, is_empty), "",
    IF(is_total,
        IF(selected_period="Total Year",
            SUM(Tracking[Amount] * (Tracking[Type]=type) * (YEAR(Tracking[Effective Date])=Selected_year)),
            SUM(Tracking[Amount] * (Tracking[Type]=type) * (YEAR(Tracking[Effective Date])=Selected_year) * (MONTH(Tracking[Effective Date])=selected_period))
        ),
        IF(selected_period="Total Year",
            SUM(Tracking[Amount] * (Tracking[Type]=type) * (Tracking[Category]=item) * (YEAR(Tracking[Effective Date])=Selected_year)),
            SUM(Tracking[Amount] * (Tracking[Type]=type) * (Tracking[Category]=item) * (YEAR(Tracking[Effective Date])=Selected_year) * (MONTH(Tracking[Effective Date])=selected_period))
        )
    )
)</f>
        <v/>
      </c>
      <c r="L216" s="35" t="str" cm="1">
        <f t="array" ref="L216">IF(OR(is_header, is_empty), "",
    IFERROR(
        INDEX('Budget Planning'!$E:$DY, row_id,
            MATCH(TRUE, INDEX('Budget Planning'!$E$5:$DY$5 = Selected_year, 0), 0)
            + IF(selected_period = "Total Year", 12, selected_period - 1)
        ),
        ""
    )
)</f>
        <v/>
      </c>
      <c r="M216" s="1" t="str" cm="1">
        <f t="array" ref="M216">IF(is_cat,IF(header_row_id=income_header_row,MATCH(income_min_row,$C:$C,0),IF(header_row_id=Expenses_header_row,MATCH(expenses_min_row,$C:$C,0),IF(header_row_id=Savings_header_row,MATCH(savings_min_row,$C:$C,0),""))),"")</f>
        <v/>
      </c>
      <c r="N216" s="2" t="str" cm="1">
        <f t="array" ref="N216">IF(is_cat,IF(header_row_id=income_header_row,MATCH(income_max,$C:$C,0),IF(header_row_id=Expenses_header_row,MATCH(expenses_max_row,$C:$C,0),IF(header_row_id=Savings_header_row,MATCH(savings_max_row,$C:$C,0),""))),"")</f>
        <v/>
      </c>
      <c r="O216" s="1" t="str">
        <f t="shared" si="61"/>
        <v/>
      </c>
      <c r="P216" t="str">
        <f t="shared" ca="1" si="62"/>
        <v/>
      </c>
      <c r="Q216" t="str">
        <f t="shared" si="63"/>
        <v/>
      </c>
      <c r="R216" s="2" t="str">
        <f t="shared" ca="1" si="64"/>
        <v/>
      </c>
      <c r="S216" s="1" t="str">
        <f t="shared" si="65"/>
        <v/>
      </c>
      <c r="T216" t="str">
        <f t="shared" si="66"/>
        <v/>
      </c>
      <c r="U216" t="str">
        <f t="shared" ca="1" si="67"/>
        <v/>
      </c>
      <c r="V216" t="str">
        <f t="shared" si="68"/>
        <v/>
      </c>
      <c r="W216" s="2" t="str">
        <f t="shared" ca="1" si="69"/>
        <v/>
      </c>
      <c r="X216" s="59">
        <f t="shared" si="70"/>
        <v>-1</v>
      </c>
      <c r="Y216" s="66" t="str">
        <f t="shared" si="71"/>
        <v/>
      </c>
      <c r="Z216" s="36" t="str">
        <f t="shared" si="72"/>
        <v/>
      </c>
      <c r="AA216" s="36" t="str">
        <f t="shared" si="73"/>
        <v/>
      </c>
      <c r="AB216" s="67" t="str">
        <f t="shared" si="76"/>
        <v/>
      </c>
      <c r="AC216" s="36" t="str">
        <f t="shared" si="74"/>
        <v/>
      </c>
      <c r="AD216" s="36" t="str">
        <f t="shared" si="75"/>
        <v/>
      </c>
    </row>
    <row r="217" spans="3:30" x14ac:dyDescent="0.3">
      <c r="C217" s="52" cm="1">
        <f t="array" ref="C217">IF(C216=-1, -1, IF(C216&lt;income_max, C216+1, IF(C216=income_max, income_total, IF(C216=income_total, "/1", IF(C216="/1", Expenses_header_row, IF(C216&lt;expenses_max_row, C216+1, IF(C216=expenses_max_row, expenses_total_row, IF(C216=expenses_total_row, "/2", IF(C216="/2", Savings_header_row, IF(C216&lt;savings_max_row, C216+1, IF(C216=savings_max_row, savings_total, -1)))))))))))</f>
        <v>-1</v>
      </c>
      <c r="D217" s="53">
        <f t="shared" si="58"/>
        <v>-1</v>
      </c>
      <c r="E217" s="52" cm="1">
        <f t="array" ref="E217">1*OR(row_id=income_header_row,row_id=Expenses_header_row,row_id=Savings_header_row)</f>
        <v>0</v>
      </c>
      <c r="F217" s="35">
        <f t="shared" si="59"/>
        <v>0</v>
      </c>
      <c r="G217" s="35" cm="1">
        <f t="array" ref="G217">1*OR(row_id=income_total,row_id=expenses_total_row,row_id=savings_total)</f>
        <v>0</v>
      </c>
      <c r="H217" s="53">
        <f t="shared" si="60"/>
        <v>1</v>
      </c>
      <c r="I217" s="52" t="str" cm="1">
        <f t="array" ref="I217">IFERROR(INDEX('Budget Planning'!$C:$C,header_row_id)," " )</f>
        <v xml:space="preserve"> </v>
      </c>
      <c r="J217" s="54" t="str" cm="1">
        <f t="array" ref="J217">IFERROR(INDEX('Budget Planning'!$C:$C,row_id)," ")</f>
        <v xml:space="preserve"> </v>
      </c>
      <c r="K217" s="55" t="str" cm="1">
        <f t="array" ref="K217">IF(OR(is_header, is_empty), "",
    IF(is_total,
        IF(selected_period="Total Year",
            SUM(Tracking[Amount] * (Tracking[Type]=type) * (YEAR(Tracking[Effective Date])=Selected_year)),
            SUM(Tracking[Amount] * (Tracking[Type]=type) * (YEAR(Tracking[Effective Date])=Selected_year) * (MONTH(Tracking[Effective Date])=selected_period))
        ),
        IF(selected_period="Total Year",
            SUM(Tracking[Amount] * (Tracking[Type]=type) * (Tracking[Category]=item) * (YEAR(Tracking[Effective Date])=Selected_year)),
            SUM(Tracking[Amount] * (Tracking[Type]=type) * (Tracking[Category]=item) * (YEAR(Tracking[Effective Date])=Selected_year) * (MONTH(Tracking[Effective Date])=selected_period))
        )
    )
)</f>
        <v/>
      </c>
      <c r="L217" s="35" t="str" cm="1">
        <f t="array" ref="L217">IF(OR(is_header, is_empty), "",
    IFERROR(
        INDEX('Budget Planning'!$E:$DY, row_id,
            MATCH(TRUE, INDEX('Budget Planning'!$E$5:$DY$5 = Selected_year, 0), 0)
            + IF(selected_period = "Total Year", 12, selected_period - 1)
        ),
        ""
    )
)</f>
        <v/>
      </c>
      <c r="M217" s="1" t="str" cm="1">
        <f t="array" ref="M217">IF(is_cat,IF(header_row_id=income_header_row,MATCH(income_min_row,$C:$C,0),IF(header_row_id=Expenses_header_row,MATCH(expenses_min_row,$C:$C,0),IF(header_row_id=Savings_header_row,MATCH(savings_min_row,$C:$C,0),""))),"")</f>
        <v/>
      </c>
      <c r="N217" s="2" t="str" cm="1">
        <f t="array" ref="N217">IF(is_cat,IF(header_row_id=income_header_row,MATCH(income_max,$C:$C,0),IF(header_row_id=Expenses_header_row,MATCH(expenses_max_row,$C:$C,0),IF(header_row_id=Savings_header_row,MATCH(savings_max_row,$C:$C,0),""))),"")</f>
        <v/>
      </c>
      <c r="O217" s="1" t="str">
        <f t="shared" si="61"/>
        <v/>
      </c>
      <c r="P217" t="str">
        <f t="shared" ca="1" si="62"/>
        <v/>
      </c>
      <c r="Q217" t="str">
        <f t="shared" si="63"/>
        <v/>
      </c>
      <c r="R217" s="2" t="str">
        <f t="shared" ca="1" si="64"/>
        <v/>
      </c>
      <c r="S217" s="1" t="str">
        <f t="shared" si="65"/>
        <v/>
      </c>
      <c r="T217" t="str">
        <f t="shared" si="66"/>
        <v/>
      </c>
      <c r="U217" t="str">
        <f t="shared" ca="1" si="67"/>
        <v/>
      </c>
      <c r="V217" t="str">
        <f t="shared" si="68"/>
        <v/>
      </c>
      <c r="W217" s="2" t="str">
        <f t="shared" ca="1" si="69"/>
        <v/>
      </c>
      <c r="X217" s="59">
        <f t="shared" si="70"/>
        <v>-1</v>
      </c>
      <c r="Y217" s="66" t="str">
        <f t="shared" si="71"/>
        <v/>
      </c>
      <c r="Z217" s="36" t="str">
        <f t="shared" si="72"/>
        <v/>
      </c>
      <c r="AA217" s="36" t="str">
        <f t="shared" si="73"/>
        <v/>
      </c>
      <c r="AB217" s="67" t="str">
        <f t="shared" si="76"/>
        <v/>
      </c>
      <c r="AC217" s="36" t="str">
        <f t="shared" si="74"/>
        <v/>
      </c>
      <c r="AD217" s="36" t="str">
        <f t="shared" si="75"/>
        <v/>
      </c>
    </row>
    <row r="218" spans="3:30" x14ac:dyDescent="0.3">
      <c r="C218" s="52" cm="1">
        <f t="array" ref="C218">IF(C217=-1, -1, IF(C217&lt;income_max, C217+1, IF(C217=income_max, income_total, IF(C217=income_total, "/1", IF(C217="/1", Expenses_header_row, IF(C217&lt;expenses_max_row, C217+1, IF(C217=expenses_max_row, expenses_total_row, IF(C217=expenses_total_row, "/2", IF(C217="/2", Savings_header_row, IF(C217&lt;savings_max_row, C217+1, IF(C217=savings_max_row, savings_total, -1)))))))))))</f>
        <v>-1</v>
      </c>
      <c r="D218" s="53">
        <f t="shared" si="58"/>
        <v>-1</v>
      </c>
      <c r="E218" s="52" cm="1">
        <f t="array" ref="E218">1*OR(row_id=income_header_row,row_id=Expenses_header_row,row_id=Savings_header_row)</f>
        <v>0</v>
      </c>
      <c r="F218" s="35">
        <f t="shared" si="59"/>
        <v>0</v>
      </c>
      <c r="G218" s="35" cm="1">
        <f t="array" ref="G218">1*OR(row_id=income_total,row_id=expenses_total_row,row_id=savings_total)</f>
        <v>0</v>
      </c>
      <c r="H218" s="53">
        <f t="shared" si="60"/>
        <v>1</v>
      </c>
      <c r="I218" s="52" t="str" cm="1">
        <f t="array" ref="I218">IFERROR(INDEX('Budget Planning'!$C:$C,header_row_id)," " )</f>
        <v xml:space="preserve"> </v>
      </c>
      <c r="J218" s="54" t="str" cm="1">
        <f t="array" ref="J218">IFERROR(INDEX('Budget Planning'!$C:$C,row_id)," ")</f>
        <v xml:space="preserve"> </v>
      </c>
      <c r="K218" s="55" t="str" cm="1">
        <f t="array" ref="K218">IF(OR(is_header, is_empty), "",
    IF(is_total,
        IF(selected_period="Total Year",
            SUM(Tracking[Amount] * (Tracking[Type]=type) * (YEAR(Tracking[Effective Date])=Selected_year)),
            SUM(Tracking[Amount] * (Tracking[Type]=type) * (YEAR(Tracking[Effective Date])=Selected_year) * (MONTH(Tracking[Effective Date])=selected_period))
        ),
        IF(selected_period="Total Year",
            SUM(Tracking[Amount] * (Tracking[Type]=type) * (Tracking[Category]=item) * (YEAR(Tracking[Effective Date])=Selected_year)),
            SUM(Tracking[Amount] * (Tracking[Type]=type) * (Tracking[Category]=item) * (YEAR(Tracking[Effective Date])=Selected_year) * (MONTH(Tracking[Effective Date])=selected_period))
        )
    )
)</f>
        <v/>
      </c>
      <c r="L218" s="35" t="str" cm="1">
        <f t="array" ref="L218">IF(OR(is_header, is_empty), "",
    IFERROR(
        INDEX('Budget Planning'!$E:$DY, row_id,
            MATCH(TRUE, INDEX('Budget Planning'!$E$5:$DY$5 = Selected_year, 0), 0)
            + IF(selected_period = "Total Year", 12, selected_period - 1)
        ),
        ""
    )
)</f>
        <v/>
      </c>
      <c r="M218" s="1" t="str" cm="1">
        <f t="array" ref="M218">IF(is_cat,IF(header_row_id=income_header_row,MATCH(income_min_row,$C:$C,0),IF(header_row_id=Expenses_header_row,MATCH(expenses_min_row,$C:$C,0),IF(header_row_id=Savings_header_row,MATCH(savings_min_row,$C:$C,0),""))),"")</f>
        <v/>
      </c>
      <c r="N218" s="2" t="str" cm="1">
        <f t="array" ref="N218">IF(is_cat,IF(header_row_id=income_header_row,MATCH(income_max,$C:$C,0),IF(header_row_id=Expenses_header_row,MATCH(expenses_max_row,$C:$C,0),IF(header_row_id=Savings_header_row,MATCH(savings_max_row,$C:$C,0),""))),"")</f>
        <v/>
      </c>
      <c r="O218" s="1" t="str">
        <f t="shared" si="61"/>
        <v/>
      </c>
      <c r="P218" t="str">
        <f t="shared" ca="1" si="62"/>
        <v/>
      </c>
      <c r="Q218" t="str">
        <f t="shared" si="63"/>
        <v/>
      </c>
      <c r="R218" s="2" t="str">
        <f t="shared" ca="1" si="64"/>
        <v/>
      </c>
      <c r="S218" s="1" t="str">
        <f t="shared" si="65"/>
        <v/>
      </c>
      <c r="T218" t="str">
        <f t="shared" si="66"/>
        <v/>
      </c>
      <c r="U218" t="str">
        <f t="shared" ca="1" si="67"/>
        <v/>
      </c>
      <c r="V218" t="str">
        <f t="shared" si="68"/>
        <v/>
      </c>
      <c r="W218" s="2" t="str">
        <f t="shared" ca="1" si="69"/>
        <v/>
      </c>
      <c r="X218" s="59">
        <f t="shared" si="70"/>
        <v>-1</v>
      </c>
      <c r="Y218" s="66" t="str">
        <f t="shared" si="71"/>
        <v/>
      </c>
      <c r="Z218" s="36" t="str">
        <f t="shared" si="72"/>
        <v/>
      </c>
      <c r="AA218" s="36" t="str">
        <f t="shared" si="73"/>
        <v/>
      </c>
      <c r="AB218" s="67" t="str">
        <f t="shared" si="76"/>
        <v/>
      </c>
      <c r="AC218" s="36" t="str">
        <f t="shared" si="74"/>
        <v/>
      </c>
      <c r="AD218" s="36" t="str">
        <f t="shared" si="75"/>
        <v/>
      </c>
    </row>
    <row r="219" spans="3:30" x14ac:dyDescent="0.3">
      <c r="C219" s="52" cm="1">
        <f t="array" ref="C219">IF(C218=-1, -1, IF(C218&lt;income_max, C218+1, IF(C218=income_max, income_total, IF(C218=income_total, "/1", IF(C218="/1", Expenses_header_row, IF(C218&lt;expenses_max_row, C218+1, IF(C218=expenses_max_row, expenses_total_row, IF(C218=expenses_total_row, "/2", IF(C218="/2", Savings_header_row, IF(C218&lt;savings_max_row, C218+1, IF(C218=savings_max_row, savings_total, -1)))))))))))</f>
        <v>-1</v>
      </c>
      <c r="D219" s="53">
        <f t="shared" si="58"/>
        <v>-1</v>
      </c>
      <c r="E219" s="52" cm="1">
        <f t="array" ref="E219">1*OR(row_id=income_header_row,row_id=Expenses_header_row,row_id=Savings_header_row)</f>
        <v>0</v>
      </c>
      <c r="F219" s="35">
        <f t="shared" si="59"/>
        <v>0</v>
      </c>
      <c r="G219" s="35" cm="1">
        <f t="array" ref="G219">1*OR(row_id=income_total,row_id=expenses_total_row,row_id=savings_total)</f>
        <v>0</v>
      </c>
      <c r="H219" s="53">
        <f t="shared" si="60"/>
        <v>1</v>
      </c>
      <c r="I219" s="52" t="str" cm="1">
        <f t="array" ref="I219">IFERROR(INDEX('Budget Planning'!$C:$C,header_row_id)," " )</f>
        <v xml:space="preserve"> </v>
      </c>
      <c r="J219" s="54" t="str" cm="1">
        <f t="array" ref="J219">IFERROR(INDEX('Budget Planning'!$C:$C,row_id)," ")</f>
        <v xml:space="preserve"> </v>
      </c>
      <c r="K219" s="55" t="str" cm="1">
        <f t="array" ref="K219">IF(OR(is_header, is_empty), "",
    IF(is_total,
        IF(selected_period="Total Year",
            SUM(Tracking[Amount] * (Tracking[Type]=type) * (YEAR(Tracking[Effective Date])=Selected_year)),
            SUM(Tracking[Amount] * (Tracking[Type]=type) * (YEAR(Tracking[Effective Date])=Selected_year) * (MONTH(Tracking[Effective Date])=selected_period))
        ),
        IF(selected_period="Total Year",
            SUM(Tracking[Amount] * (Tracking[Type]=type) * (Tracking[Category]=item) * (YEAR(Tracking[Effective Date])=Selected_year)),
            SUM(Tracking[Amount] * (Tracking[Type]=type) * (Tracking[Category]=item) * (YEAR(Tracking[Effective Date])=Selected_year) * (MONTH(Tracking[Effective Date])=selected_period))
        )
    )
)</f>
        <v/>
      </c>
      <c r="L219" s="35" t="str" cm="1">
        <f t="array" ref="L219">IF(OR(is_header, is_empty), "",
    IFERROR(
        INDEX('Budget Planning'!$E:$DY, row_id,
            MATCH(TRUE, INDEX('Budget Planning'!$E$5:$DY$5 = Selected_year, 0), 0)
            + IF(selected_period = "Total Year", 12, selected_period - 1)
        ),
        ""
    )
)</f>
        <v/>
      </c>
      <c r="M219" s="1" t="str" cm="1">
        <f t="array" ref="M219">IF(is_cat,IF(header_row_id=income_header_row,MATCH(income_min_row,$C:$C,0),IF(header_row_id=Expenses_header_row,MATCH(expenses_min_row,$C:$C,0),IF(header_row_id=Savings_header_row,MATCH(savings_min_row,$C:$C,0),""))),"")</f>
        <v/>
      </c>
      <c r="N219" s="2" t="str" cm="1">
        <f t="array" ref="N219">IF(is_cat,IF(header_row_id=income_header_row,MATCH(income_max,$C:$C,0),IF(header_row_id=Expenses_header_row,MATCH(expenses_max_row,$C:$C,0),IF(header_row_id=Savings_header_row,MATCH(savings_max_row,$C:$C,0),""))),"")</f>
        <v/>
      </c>
      <c r="O219" s="1" t="str">
        <f t="shared" si="61"/>
        <v/>
      </c>
      <c r="P219" t="str">
        <f t="shared" ca="1" si="62"/>
        <v/>
      </c>
      <c r="Q219" t="str">
        <f t="shared" si="63"/>
        <v/>
      </c>
      <c r="R219" s="2" t="str">
        <f t="shared" ca="1" si="64"/>
        <v/>
      </c>
      <c r="S219" s="1" t="str">
        <f t="shared" si="65"/>
        <v/>
      </c>
      <c r="T219" t="str">
        <f t="shared" si="66"/>
        <v/>
      </c>
      <c r="U219" t="str">
        <f t="shared" ca="1" si="67"/>
        <v/>
      </c>
      <c r="V219" t="str">
        <f t="shared" si="68"/>
        <v/>
      </c>
      <c r="W219" s="2" t="str">
        <f t="shared" ca="1" si="69"/>
        <v/>
      </c>
      <c r="X219" s="59">
        <f t="shared" si="70"/>
        <v>-1</v>
      </c>
      <c r="Y219" s="66" t="str">
        <f t="shared" si="71"/>
        <v/>
      </c>
      <c r="Z219" s="36" t="str">
        <f t="shared" si="72"/>
        <v/>
      </c>
      <c r="AA219" s="36" t="str">
        <f t="shared" si="73"/>
        <v/>
      </c>
      <c r="AB219" s="67" t="str">
        <f t="shared" si="76"/>
        <v/>
      </c>
      <c r="AC219" s="36" t="str">
        <f t="shared" si="74"/>
        <v/>
      </c>
      <c r="AD219" s="36" t="str">
        <f t="shared" si="75"/>
        <v/>
      </c>
    </row>
    <row r="220" spans="3:30" x14ac:dyDescent="0.3">
      <c r="C220" s="52" cm="1">
        <f t="array" ref="C220">IF(C219=-1, -1, IF(C219&lt;income_max, C219+1, IF(C219=income_max, income_total, IF(C219=income_total, "/1", IF(C219="/1", Expenses_header_row, IF(C219&lt;expenses_max_row, C219+1, IF(C219=expenses_max_row, expenses_total_row, IF(C219=expenses_total_row, "/2", IF(C219="/2", Savings_header_row, IF(C219&lt;savings_max_row, C219+1, IF(C219=savings_max_row, savings_total, -1)))))))))))</f>
        <v>-1</v>
      </c>
      <c r="D220" s="53">
        <f t="shared" si="58"/>
        <v>-1</v>
      </c>
      <c r="E220" s="52" cm="1">
        <f t="array" ref="E220">1*OR(row_id=income_header_row,row_id=Expenses_header_row,row_id=Savings_header_row)</f>
        <v>0</v>
      </c>
      <c r="F220" s="35">
        <f t="shared" si="59"/>
        <v>0</v>
      </c>
      <c r="G220" s="35" cm="1">
        <f t="array" ref="G220">1*OR(row_id=income_total,row_id=expenses_total_row,row_id=savings_total)</f>
        <v>0</v>
      </c>
      <c r="H220" s="53">
        <f t="shared" si="60"/>
        <v>1</v>
      </c>
      <c r="I220" s="52" t="str" cm="1">
        <f t="array" ref="I220">IFERROR(INDEX('Budget Planning'!$C:$C,header_row_id)," " )</f>
        <v xml:space="preserve"> </v>
      </c>
      <c r="J220" s="54" t="str" cm="1">
        <f t="array" ref="J220">IFERROR(INDEX('Budget Planning'!$C:$C,row_id)," ")</f>
        <v xml:space="preserve"> </v>
      </c>
      <c r="K220" s="55" t="str" cm="1">
        <f t="array" ref="K220">IF(OR(is_header, is_empty), "",
    IF(is_total,
        IF(selected_period="Total Year",
            SUM(Tracking[Amount] * (Tracking[Type]=type) * (YEAR(Tracking[Effective Date])=Selected_year)),
            SUM(Tracking[Amount] * (Tracking[Type]=type) * (YEAR(Tracking[Effective Date])=Selected_year) * (MONTH(Tracking[Effective Date])=selected_period))
        ),
        IF(selected_period="Total Year",
            SUM(Tracking[Amount] * (Tracking[Type]=type) * (Tracking[Category]=item) * (YEAR(Tracking[Effective Date])=Selected_year)),
            SUM(Tracking[Amount] * (Tracking[Type]=type) * (Tracking[Category]=item) * (YEAR(Tracking[Effective Date])=Selected_year) * (MONTH(Tracking[Effective Date])=selected_period))
        )
    )
)</f>
        <v/>
      </c>
      <c r="L220" s="35" t="str" cm="1">
        <f t="array" ref="L220">IF(OR(is_header, is_empty), "",
    IFERROR(
        INDEX('Budget Planning'!$E:$DY, row_id,
            MATCH(TRUE, INDEX('Budget Planning'!$E$5:$DY$5 = Selected_year, 0), 0)
            + IF(selected_period = "Total Year", 12, selected_period - 1)
        ),
        ""
    )
)</f>
        <v/>
      </c>
      <c r="M220" s="1" t="str" cm="1">
        <f t="array" ref="M220">IF(is_cat,IF(header_row_id=income_header_row,MATCH(income_min_row,$C:$C,0),IF(header_row_id=Expenses_header_row,MATCH(expenses_min_row,$C:$C,0),IF(header_row_id=Savings_header_row,MATCH(savings_min_row,$C:$C,0),""))),"")</f>
        <v/>
      </c>
      <c r="N220" s="2" t="str" cm="1">
        <f t="array" ref="N220">IF(is_cat,IF(header_row_id=income_header_row,MATCH(income_max,$C:$C,0),IF(header_row_id=Expenses_header_row,MATCH(expenses_max_row,$C:$C,0),IF(header_row_id=Savings_header_row,MATCH(savings_max_row,$C:$C,0),""))),"")</f>
        <v/>
      </c>
      <c r="O220" s="1" t="str">
        <f t="shared" si="61"/>
        <v/>
      </c>
      <c r="P220" t="str">
        <f t="shared" ca="1" si="62"/>
        <v/>
      </c>
      <c r="Q220" t="str">
        <f t="shared" si="63"/>
        <v/>
      </c>
      <c r="R220" s="2" t="str">
        <f t="shared" ca="1" si="64"/>
        <v/>
      </c>
      <c r="S220" s="1" t="str">
        <f t="shared" si="65"/>
        <v/>
      </c>
      <c r="T220" t="str">
        <f t="shared" si="66"/>
        <v/>
      </c>
      <c r="U220" t="str">
        <f t="shared" ca="1" si="67"/>
        <v/>
      </c>
      <c r="V220" t="str">
        <f t="shared" si="68"/>
        <v/>
      </c>
      <c r="W220" s="2" t="str">
        <f t="shared" ca="1" si="69"/>
        <v/>
      </c>
      <c r="X220" s="59">
        <f t="shared" si="70"/>
        <v>-1</v>
      </c>
      <c r="Y220" s="66" t="str">
        <f t="shared" si="71"/>
        <v/>
      </c>
      <c r="Z220" s="36" t="str">
        <f t="shared" si="72"/>
        <v/>
      </c>
      <c r="AA220" s="36" t="str">
        <f t="shared" si="73"/>
        <v/>
      </c>
      <c r="AB220" s="67" t="str">
        <f t="shared" si="76"/>
        <v/>
      </c>
      <c r="AC220" s="36" t="str">
        <f t="shared" si="74"/>
        <v/>
      </c>
      <c r="AD220" s="36" t="str">
        <f t="shared" si="75"/>
        <v/>
      </c>
    </row>
    <row r="221" spans="3:30" x14ac:dyDescent="0.3">
      <c r="C221" s="52" cm="1">
        <f t="array" ref="C221">IF(C220=-1, -1, IF(C220&lt;income_max, C220+1, IF(C220=income_max, income_total, IF(C220=income_total, "/1", IF(C220="/1", Expenses_header_row, IF(C220&lt;expenses_max_row, C220+1, IF(C220=expenses_max_row, expenses_total_row, IF(C220=expenses_total_row, "/2", IF(C220="/2", Savings_header_row, IF(C220&lt;savings_max_row, C220+1, IF(C220=savings_max_row, savings_total, -1)))))))))))</f>
        <v>-1</v>
      </c>
      <c r="D221" s="53">
        <f t="shared" si="58"/>
        <v>-1</v>
      </c>
      <c r="E221" s="52" cm="1">
        <f t="array" ref="E221">1*OR(row_id=income_header_row,row_id=Expenses_header_row,row_id=Savings_header_row)</f>
        <v>0</v>
      </c>
      <c r="F221" s="35">
        <f t="shared" si="59"/>
        <v>0</v>
      </c>
      <c r="G221" s="35" cm="1">
        <f t="array" ref="G221">1*OR(row_id=income_total,row_id=expenses_total_row,row_id=savings_total)</f>
        <v>0</v>
      </c>
      <c r="H221" s="53">
        <f t="shared" si="60"/>
        <v>1</v>
      </c>
      <c r="I221" s="52" t="str" cm="1">
        <f t="array" ref="I221">IFERROR(INDEX('Budget Planning'!$C:$C,header_row_id)," " )</f>
        <v xml:space="preserve"> </v>
      </c>
      <c r="J221" s="54" t="str" cm="1">
        <f t="array" ref="J221">IFERROR(INDEX('Budget Planning'!$C:$C,row_id)," ")</f>
        <v xml:space="preserve"> </v>
      </c>
      <c r="K221" s="55" t="str" cm="1">
        <f t="array" ref="K221">IF(OR(is_header, is_empty), "",
    IF(is_total,
        IF(selected_period="Total Year",
            SUM(Tracking[Amount] * (Tracking[Type]=type) * (YEAR(Tracking[Effective Date])=Selected_year)),
            SUM(Tracking[Amount] * (Tracking[Type]=type) * (YEAR(Tracking[Effective Date])=Selected_year) * (MONTH(Tracking[Effective Date])=selected_period))
        ),
        IF(selected_period="Total Year",
            SUM(Tracking[Amount] * (Tracking[Type]=type) * (Tracking[Category]=item) * (YEAR(Tracking[Effective Date])=Selected_year)),
            SUM(Tracking[Amount] * (Tracking[Type]=type) * (Tracking[Category]=item) * (YEAR(Tracking[Effective Date])=Selected_year) * (MONTH(Tracking[Effective Date])=selected_period))
        )
    )
)</f>
        <v/>
      </c>
      <c r="L221" s="35" t="str" cm="1">
        <f t="array" ref="L221">IF(OR(is_header, is_empty), "",
    IFERROR(
        INDEX('Budget Planning'!$E:$DY, row_id,
            MATCH(TRUE, INDEX('Budget Planning'!$E$5:$DY$5 = Selected_year, 0), 0)
            + IF(selected_period = "Total Year", 12, selected_period - 1)
        ),
        ""
    )
)</f>
        <v/>
      </c>
      <c r="M221" s="1" t="str" cm="1">
        <f t="array" ref="M221">IF(is_cat,IF(header_row_id=income_header_row,MATCH(income_min_row,$C:$C,0),IF(header_row_id=Expenses_header_row,MATCH(expenses_min_row,$C:$C,0),IF(header_row_id=Savings_header_row,MATCH(savings_min_row,$C:$C,0),""))),"")</f>
        <v/>
      </c>
      <c r="N221" s="2" t="str" cm="1">
        <f t="array" ref="N221">IF(is_cat,IF(header_row_id=income_header_row,MATCH(income_max,$C:$C,0),IF(header_row_id=Expenses_header_row,MATCH(expenses_max_row,$C:$C,0),IF(header_row_id=Savings_header_row,MATCH(savings_max_row,$C:$C,0),""))),"")</f>
        <v/>
      </c>
      <c r="O221" s="1" t="str">
        <f t="shared" si="61"/>
        <v/>
      </c>
      <c r="P221" t="str">
        <f t="shared" ca="1" si="62"/>
        <v/>
      </c>
      <c r="Q221" t="str">
        <f t="shared" si="63"/>
        <v/>
      </c>
      <c r="R221" s="2" t="str">
        <f t="shared" ca="1" si="64"/>
        <v/>
      </c>
      <c r="S221" s="1" t="str">
        <f t="shared" si="65"/>
        <v/>
      </c>
      <c r="T221" t="str">
        <f t="shared" si="66"/>
        <v/>
      </c>
      <c r="U221" t="str">
        <f t="shared" ca="1" si="67"/>
        <v/>
      </c>
      <c r="V221" t="str">
        <f t="shared" si="68"/>
        <v/>
      </c>
      <c r="W221" s="2" t="str">
        <f t="shared" ca="1" si="69"/>
        <v/>
      </c>
      <c r="X221" s="59">
        <f t="shared" si="70"/>
        <v>-1</v>
      </c>
      <c r="Y221" s="66" t="str">
        <f t="shared" si="71"/>
        <v/>
      </c>
      <c r="Z221" s="36" t="str">
        <f t="shared" si="72"/>
        <v/>
      </c>
      <c r="AA221" s="36" t="str">
        <f t="shared" si="73"/>
        <v/>
      </c>
      <c r="AB221" s="67" t="str">
        <f t="shared" si="76"/>
        <v/>
      </c>
      <c r="AC221" s="36" t="str">
        <f t="shared" si="74"/>
        <v/>
      </c>
      <c r="AD221" s="36" t="str">
        <f t="shared" si="75"/>
        <v/>
      </c>
    </row>
    <row r="222" spans="3:30" x14ac:dyDescent="0.3">
      <c r="C222" s="52" cm="1">
        <f t="array" ref="C222">IF(C221=-1, -1, IF(C221&lt;income_max, C221+1, IF(C221=income_max, income_total, IF(C221=income_total, "/1", IF(C221="/1", Expenses_header_row, IF(C221&lt;expenses_max_row, C221+1, IF(C221=expenses_max_row, expenses_total_row, IF(C221=expenses_total_row, "/2", IF(C221="/2", Savings_header_row, IF(C221&lt;savings_max_row, C221+1, IF(C221=savings_max_row, savings_total, -1)))))))))))</f>
        <v>-1</v>
      </c>
      <c r="D222" s="53">
        <f t="shared" si="58"/>
        <v>-1</v>
      </c>
      <c r="E222" s="52" cm="1">
        <f t="array" ref="E222">1*OR(row_id=income_header_row,row_id=Expenses_header_row,row_id=Savings_header_row)</f>
        <v>0</v>
      </c>
      <c r="F222" s="35">
        <f t="shared" si="59"/>
        <v>0</v>
      </c>
      <c r="G222" s="35" cm="1">
        <f t="array" ref="G222">1*OR(row_id=income_total,row_id=expenses_total_row,row_id=savings_total)</f>
        <v>0</v>
      </c>
      <c r="H222" s="53">
        <f t="shared" si="60"/>
        <v>1</v>
      </c>
      <c r="I222" s="52" t="str" cm="1">
        <f t="array" ref="I222">IFERROR(INDEX('Budget Planning'!$C:$C,header_row_id)," " )</f>
        <v xml:space="preserve"> </v>
      </c>
      <c r="J222" s="54" t="str" cm="1">
        <f t="array" ref="J222">IFERROR(INDEX('Budget Planning'!$C:$C,row_id)," ")</f>
        <v xml:space="preserve"> </v>
      </c>
      <c r="K222" s="55" t="str" cm="1">
        <f t="array" ref="K222">IF(OR(is_header, is_empty), "",
    IF(is_total,
        IF(selected_period="Total Year",
            SUM(Tracking[Amount] * (Tracking[Type]=type) * (YEAR(Tracking[Effective Date])=Selected_year)),
            SUM(Tracking[Amount] * (Tracking[Type]=type) * (YEAR(Tracking[Effective Date])=Selected_year) * (MONTH(Tracking[Effective Date])=selected_period))
        ),
        IF(selected_period="Total Year",
            SUM(Tracking[Amount] * (Tracking[Type]=type) * (Tracking[Category]=item) * (YEAR(Tracking[Effective Date])=Selected_year)),
            SUM(Tracking[Amount] * (Tracking[Type]=type) * (Tracking[Category]=item) * (YEAR(Tracking[Effective Date])=Selected_year) * (MONTH(Tracking[Effective Date])=selected_period))
        )
    )
)</f>
        <v/>
      </c>
      <c r="L222" s="35" t="str" cm="1">
        <f t="array" ref="L222">IF(OR(is_header, is_empty), "",
    IFERROR(
        INDEX('Budget Planning'!$E:$DY, row_id,
            MATCH(TRUE, INDEX('Budget Planning'!$E$5:$DY$5 = Selected_year, 0), 0)
            + IF(selected_period = "Total Year", 12, selected_period - 1)
        ),
        ""
    )
)</f>
        <v/>
      </c>
      <c r="M222" s="1" t="str" cm="1">
        <f t="array" ref="M222">IF(is_cat,IF(header_row_id=income_header_row,MATCH(income_min_row,$C:$C,0),IF(header_row_id=Expenses_header_row,MATCH(expenses_min_row,$C:$C,0),IF(header_row_id=Savings_header_row,MATCH(savings_min_row,$C:$C,0),""))),"")</f>
        <v/>
      </c>
      <c r="N222" s="2" t="str" cm="1">
        <f t="array" ref="N222">IF(is_cat,IF(header_row_id=income_header_row,MATCH(income_max,$C:$C,0),IF(header_row_id=Expenses_header_row,MATCH(expenses_max_row,$C:$C,0),IF(header_row_id=Savings_header_row,MATCH(savings_max_row,$C:$C,0),""))),"")</f>
        <v/>
      </c>
      <c r="O222" s="1" t="str">
        <f t="shared" si="61"/>
        <v/>
      </c>
      <c r="P222" t="str">
        <f t="shared" ca="1" si="62"/>
        <v/>
      </c>
      <c r="Q222" t="str">
        <f t="shared" si="63"/>
        <v/>
      </c>
      <c r="R222" s="2" t="str">
        <f t="shared" ca="1" si="64"/>
        <v/>
      </c>
      <c r="S222" s="1" t="str">
        <f t="shared" si="65"/>
        <v/>
      </c>
      <c r="T222" t="str">
        <f t="shared" si="66"/>
        <v/>
      </c>
      <c r="U222" t="str">
        <f t="shared" ca="1" si="67"/>
        <v/>
      </c>
      <c r="V222" t="str">
        <f t="shared" si="68"/>
        <v/>
      </c>
      <c r="W222" s="2" t="str">
        <f t="shared" ca="1" si="69"/>
        <v/>
      </c>
      <c r="X222" s="59">
        <f t="shared" si="70"/>
        <v>-1</v>
      </c>
      <c r="Y222" s="66" t="str">
        <f t="shared" si="71"/>
        <v/>
      </c>
      <c r="Z222" s="36" t="str">
        <f t="shared" si="72"/>
        <v/>
      </c>
      <c r="AA222" s="36" t="str">
        <f t="shared" si="73"/>
        <v/>
      </c>
      <c r="AB222" s="67" t="str">
        <f t="shared" si="76"/>
        <v/>
      </c>
      <c r="AC222" s="36" t="str">
        <f t="shared" si="74"/>
        <v/>
      </c>
      <c r="AD222" s="36" t="str">
        <f t="shared" si="75"/>
        <v/>
      </c>
    </row>
    <row r="223" spans="3:30" x14ac:dyDescent="0.3">
      <c r="C223" s="52" cm="1">
        <f t="array" ref="C223">IF(C222=-1, -1, IF(C222&lt;income_max, C222+1, IF(C222=income_max, income_total, IF(C222=income_total, "/1", IF(C222="/1", Expenses_header_row, IF(C222&lt;expenses_max_row, C222+1, IF(C222=expenses_max_row, expenses_total_row, IF(C222=expenses_total_row, "/2", IF(C222="/2", Savings_header_row, IF(C222&lt;savings_max_row, C222+1, IF(C222=savings_max_row, savings_total, -1)))))))))))</f>
        <v>-1</v>
      </c>
      <c r="D223" s="53">
        <f t="shared" si="58"/>
        <v>-1</v>
      </c>
      <c r="E223" s="52" cm="1">
        <f t="array" ref="E223">1*OR(row_id=income_header_row,row_id=Expenses_header_row,row_id=Savings_header_row)</f>
        <v>0</v>
      </c>
      <c r="F223" s="35">
        <f t="shared" si="59"/>
        <v>0</v>
      </c>
      <c r="G223" s="35" cm="1">
        <f t="array" ref="G223">1*OR(row_id=income_total,row_id=expenses_total_row,row_id=savings_total)</f>
        <v>0</v>
      </c>
      <c r="H223" s="53">
        <f t="shared" si="60"/>
        <v>1</v>
      </c>
      <c r="I223" s="52" t="str" cm="1">
        <f t="array" ref="I223">IFERROR(INDEX('Budget Planning'!$C:$C,header_row_id)," " )</f>
        <v xml:space="preserve"> </v>
      </c>
      <c r="J223" s="54" t="str" cm="1">
        <f t="array" ref="J223">IFERROR(INDEX('Budget Planning'!$C:$C,row_id)," ")</f>
        <v xml:space="preserve"> </v>
      </c>
      <c r="K223" s="55" t="str" cm="1">
        <f t="array" ref="K223">IF(OR(is_header, is_empty), "",
    IF(is_total,
        IF(selected_period="Total Year",
            SUM(Tracking[Amount] * (Tracking[Type]=type) * (YEAR(Tracking[Effective Date])=Selected_year)),
            SUM(Tracking[Amount] * (Tracking[Type]=type) * (YEAR(Tracking[Effective Date])=Selected_year) * (MONTH(Tracking[Effective Date])=selected_period))
        ),
        IF(selected_period="Total Year",
            SUM(Tracking[Amount] * (Tracking[Type]=type) * (Tracking[Category]=item) * (YEAR(Tracking[Effective Date])=Selected_year)),
            SUM(Tracking[Amount] * (Tracking[Type]=type) * (Tracking[Category]=item) * (YEAR(Tracking[Effective Date])=Selected_year) * (MONTH(Tracking[Effective Date])=selected_period))
        )
    )
)</f>
        <v/>
      </c>
      <c r="L223" s="35" t="str" cm="1">
        <f t="array" ref="L223">IF(OR(is_header, is_empty), "",
    IFERROR(
        INDEX('Budget Planning'!$E:$DY, row_id,
            MATCH(TRUE, INDEX('Budget Planning'!$E$5:$DY$5 = Selected_year, 0), 0)
            + IF(selected_period = "Total Year", 12, selected_period - 1)
        ),
        ""
    )
)</f>
        <v/>
      </c>
      <c r="M223" s="1" t="str" cm="1">
        <f t="array" ref="M223">IF(is_cat,IF(header_row_id=income_header_row,MATCH(income_min_row,$C:$C,0),IF(header_row_id=Expenses_header_row,MATCH(expenses_min_row,$C:$C,0),IF(header_row_id=Savings_header_row,MATCH(savings_min_row,$C:$C,0),""))),"")</f>
        <v/>
      </c>
      <c r="N223" s="2" t="str" cm="1">
        <f t="array" ref="N223">IF(is_cat,IF(header_row_id=income_header_row,MATCH(income_max,$C:$C,0),IF(header_row_id=Expenses_header_row,MATCH(expenses_max_row,$C:$C,0),IF(header_row_id=Savings_header_row,MATCH(savings_max_row,$C:$C,0),""))),"")</f>
        <v/>
      </c>
      <c r="O223" s="1" t="str">
        <f t="shared" si="61"/>
        <v/>
      </c>
      <c r="P223" t="str">
        <f t="shared" ca="1" si="62"/>
        <v/>
      </c>
      <c r="Q223" t="str">
        <f t="shared" si="63"/>
        <v/>
      </c>
      <c r="R223" s="2" t="str">
        <f t="shared" ca="1" si="64"/>
        <v/>
      </c>
      <c r="S223" s="1" t="str">
        <f t="shared" si="65"/>
        <v/>
      </c>
      <c r="T223" t="str">
        <f t="shared" si="66"/>
        <v/>
      </c>
      <c r="U223" t="str">
        <f t="shared" ca="1" si="67"/>
        <v/>
      </c>
      <c r="V223" t="str">
        <f t="shared" si="68"/>
        <v/>
      </c>
      <c r="W223" s="2" t="str">
        <f t="shared" ca="1" si="69"/>
        <v/>
      </c>
      <c r="X223" s="59">
        <f t="shared" si="70"/>
        <v>-1</v>
      </c>
      <c r="Y223" s="66" t="str">
        <f t="shared" si="71"/>
        <v/>
      </c>
      <c r="Z223" s="36" t="str">
        <f t="shared" si="72"/>
        <v/>
      </c>
      <c r="AA223" s="36" t="str">
        <f t="shared" si="73"/>
        <v/>
      </c>
      <c r="AB223" s="67" t="str">
        <f t="shared" si="76"/>
        <v/>
      </c>
      <c r="AC223" s="36" t="str">
        <f t="shared" si="74"/>
        <v/>
      </c>
      <c r="AD223" s="36" t="str">
        <f t="shared" si="75"/>
        <v/>
      </c>
    </row>
    <row r="224" spans="3:30" x14ac:dyDescent="0.3">
      <c r="C224" s="52" cm="1">
        <f t="array" ref="C224">IF(C223=-1, -1, IF(C223&lt;income_max, C223+1, IF(C223=income_max, income_total, IF(C223=income_total, "/1", IF(C223="/1", Expenses_header_row, IF(C223&lt;expenses_max_row, C223+1, IF(C223=expenses_max_row, expenses_total_row, IF(C223=expenses_total_row, "/2", IF(C223="/2", Savings_header_row, IF(C223&lt;savings_max_row, C223+1, IF(C223=savings_max_row, savings_total, -1)))))))))))</f>
        <v>-1</v>
      </c>
      <c r="D224" s="53">
        <f t="shared" si="58"/>
        <v>-1</v>
      </c>
      <c r="E224" s="52" cm="1">
        <f t="array" ref="E224">1*OR(row_id=income_header_row,row_id=Expenses_header_row,row_id=Savings_header_row)</f>
        <v>0</v>
      </c>
      <c r="F224" s="35">
        <f t="shared" si="59"/>
        <v>0</v>
      </c>
      <c r="G224" s="35" cm="1">
        <f t="array" ref="G224">1*OR(row_id=income_total,row_id=expenses_total_row,row_id=savings_total)</f>
        <v>0</v>
      </c>
      <c r="H224" s="53">
        <f t="shared" si="60"/>
        <v>1</v>
      </c>
      <c r="I224" s="52" t="str" cm="1">
        <f t="array" ref="I224">IFERROR(INDEX('Budget Planning'!$C:$C,header_row_id)," " )</f>
        <v xml:space="preserve"> </v>
      </c>
      <c r="J224" s="54" t="str" cm="1">
        <f t="array" ref="J224">IFERROR(INDEX('Budget Planning'!$C:$C,row_id)," ")</f>
        <v xml:space="preserve"> </v>
      </c>
      <c r="K224" s="55" t="str" cm="1">
        <f t="array" ref="K224">IF(OR(is_header, is_empty), "",
    IF(is_total,
        IF(selected_period="Total Year",
            SUM(Tracking[Amount] * (Tracking[Type]=type) * (YEAR(Tracking[Effective Date])=Selected_year)),
            SUM(Tracking[Amount] * (Tracking[Type]=type) * (YEAR(Tracking[Effective Date])=Selected_year) * (MONTH(Tracking[Effective Date])=selected_period))
        ),
        IF(selected_period="Total Year",
            SUM(Tracking[Amount] * (Tracking[Type]=type) * (Tracking[Category]=item) * (YEAR(Tracking[Effective Date])=Selected_year)),
            SUM(Tracking[Amount] * (Tracking[Type]=type) * (Tracking[Category]=item) * (YEAR(Tracking[Effective Date])=Selected_year) * (MONTH(Tracking[Effective Date])=selected_period))
        )
    )
)</f>
        <v/>
      </c>
      <c r="L224" s="35" t="str" cm="1">
        <f t="array" ref="L224">IF(OR(is_header, is_empty), "",
    IFERROR(
        INDEX('Budget Planning'!$E:$DY, row_id,
            MATCH(TRUE, INDEX('Budget Planning'!$E$5:$DY$5 = Selected_year, 0), 0)
            + IF(selected_period = "Total Year", 12, selected_period - 1)
        ),
        ""
    )
)</f>
        <v/>
      </c>
      <c r="M224" s="1" t="str" cm="1">
        <f t="array" ref="M224">IF(is_cat,IF(header_row_id=income_header_row,MATCH(income_min_row,$C:$C,0),IF(header_row_id=Expenses_header_row,MATCH(expenses_min_row,$C:$C,0),IF(header_row_id=Savings_header_row,MATCH(savings_min_row,$C:$C,0),""))),"")</f>
        <v/>
      </c>
      <c r="N224" s="2" t="str" cm="1">
        <f t="array" ref="N224">IF(is_cat,IF(header_row_id=income_header_row,MATCH(income_max,$C:$C,0),IF(header_row_id=Expenses_header_row,MATCH(expenses_max_row,$C:$C,0),IF(header_row_id=Savings_header_row,MATCH(savings_max_row,$C:$C,0),""))),"")</f>
        <v/>
      </c>
      <c r="O224" s="1" t="str">
        <f t="shared" si="61"/>
        <v/>
      </c>
      <c r="P224" t="str">
        <f t="shared" ca="1" si="62"/>
        <v/>
      </c>
      <c r="Q224" t="str">
        <f t="shared" si="63"/>
        <v/>
      </c>
      <c r="R224" s="2" t="str">
        <f t="shared" ca="1" si="64"/>
        <v/>
      </c>
      <c r="S224" s="1" t="str">
        <f t="shared" si="65"/>
        <v/>
      </c>
      <c r="T224" t="str">
        <f t="shared" si="66"/>
        <v/>
      </c>
      <c r="U224" t="str">
        <f t="shared" ca="1" si="67"/>
        <v/>
      </c>
      <c r="V224" t="str">
        <f t="shared" si="68"/>
        <v/>
      </c>
      <c r="W224" s="2" t="str">
        <f t="shared" ca="1" si="69"/>
        <v/>
      </c>
      <c r="X224" s="59">
        <f t="shared" si="70"/>
        <v>-1</v>
      </c>
      <c r="Y224" s="66" t="str">
        <f t="shared" si="71"/>
        <v/>
      </c>
      <c r="Z224" s="36" t="str">
        <f t="shared" si="72"/>
        <v/>
      </c>
      <c r="AA224" s="36" t="str">
        <f t="shared" si="73"/>
        <v/>
      </c>
      <c r="AB224" s="67" t="str">
        <f t="shared" si="76"/>
        <v/>
      </c>
      <c r="AC224" s="36" t="str">
        <f t="shared" si="74"/>
        <v/>
      </c>
      <c r="AD224" s="36" t="str">
        <f t="shared" si="75"/>
        <v/>
      </c>
    </row>
    <row r="225" spans="3:30" x14ac:dyDescent="0.3">
      <c r="C225" s="52" cm="1">
        <f t="array" ref="C225">IF(C224=-1, -1, IF(C224&lt;income_max, C224+1, IF(C224=income_max, income_total, IF(C224=income_total, "/1", IF(C224="/1", Expenses_header_row, IF(C224&lt;expenses_max_row, C224+1, IF(C224=expenses_max_row, expenses_total_row, IF(C224=expenses_total_row, "/2", IF(C224="/2", Savings_header_row, IF(C224&lt;savings_max_row, C224+1, IF(C224=savings_max_row, savings_total, -1)))))))))))</f>
        <v>-1</v>
      </c>
      <c r="D225" s="53">
        <f t="shared" si="58"/>
        <v>-1</v>
      </c>
      <c r="E225" s="52" cm="1">
        <f t="array" ref="E225">1*OR(row_id=income_header_row,row_id=Expenses_header_row,row_id=Savings_header_row)</f>
        <v>0</v>
      </c>
      <c r="F225" s="35">
        <f t="shared" si="59"/>
        <v>0</v>
      </c>
      <c r="G225" s="35" cm="1">
        <f t="array" ref="G225">1*OR(row_id=income_total,row_id=expenses_total_row,row_id=savings_total)</f>
        <v>0</v>
      </c>
      <c r="H225" s="53">
        <f t="shared" si="60"/>
        <v>1</v>
      </c>
      <c r="I225" s="52" t="str" cm="1">
        <f t="array" ref="I225">IFERROR(INDEX('Budget Planning'!$C:$C,header_row_id)," " )</f>
        <v xml:space="preserve"> </v>
      </c>
      <c r="J225" s="54" t="str" cm="1">
        <f t="array" ref="J225">IFERROR(INDEX('Budget Planning'!$C:$C,row_id)," ")</f>
        <v xml:space="preserve"> </v>
      </c>
      <c r="K225" s="55" t="str" cm="1">
        <f t="array" ref="K225">IF(OR(is_header, is_empty), "",
    IF(is_total,
        IF(selected_period="Total Year",
            SUM(Tracking[Amount] * (Tracking[Type]=type) * (YEAR(Tracking[Effective Date])=Selected_year)),
            SUM(Tracking[Amount] * (Tracking[Type]=type) * (YEAR(Tracking[Effective Date])=Selected_year) * (MONTH(Tracking[Effective Date])=selected_period))
        ),
        IF(selected_period="Total Year",
            SUM(Tracking[Amount] * (Tracking[Type]=type) * (Tracking[Category]=item) * (YEAR(Tracking[Effective Date])=Selected_year)),
            SUM(Tracking[Amount] * (Tracking[Type]=type) * (Tracking[Category]=item) * (YEAR(Tracking[Effective Date])=Selected_year) * (MONTH(Tracking[Effective Date])=selected_period))
        )
    )
)</f>
        <v/>
      </c>
      <c r="L225" s="35" t="str" cm="1">
        <f t="array" ref="L225">IF(OR(is_header, is_empty), "",
    IFERROR(
        INDEX('Budget Planning'!$E:$DY, row_id,
            MATCH(TRUE, INDEX('Budget Planning'!$E$5:$DY$5 = Selected_year, 0), 0)
            + IF(selected_period = "Total Year", 12, selected_period - 1)
        ),
        ""
    )
)</f>
        <v/>
      </c>
      <c r="M225" s="1" t="str" cm="1">
        <f t="array" ref="M225">IF(is_cat,IF(header_row_id=income_header_row,MATCH(income_min_row,$C:$C,0),IF(header_row_id=Expenses_header_row,MATCH(expenses_min_row,$C:$C,0),IF(header_row_id=Savings_header_row,MATCH(savings_min_row,$C:$C,0),""))),"")</f>
        <v/>
      </c>
      <c r="N225" s="2" t="str" cm="1">
        <f t="array" ref="N225">IF(is_cat,IF(header_row_id=income_header_row,MATCH(income_max,$C:$C,0),IF(header_row_id=Expenses_header_row,MATCH(expenses_max_row,$C:$C,0),IF(header_row_id=Savings_header_row,MATCH(savings_max_row,$C:$C,0),""))),"")</f>
        <v/>
      </c>
      <c r="O225" s="1" t="str">
        <f t="shared" si="61"/>
        <v/>
      </c>
      <c r="P225" t="str">
        <f t="shared" ca="1" si="62"/>
        <v/>
      </c>
      <c r="Q225" t="str">
        <f t="shared" si="63"/>
        <v/>
      </c>
      <c r="R225" s="2" t="str">
        <f t="shared" ca="1" si="64"/>
        <v/>
      </c>
      <c r="S225" s="1" t="str">
        <f t="shared" si="65"/>
        <v/>
      </c>
      <c r="T225" t="str">
        <f t="shared" si="66"/>
        <v/>
      </c>
      <c r="U225" t="str">
        <f t="shared" ca="1" si="67"/>
        <v/>
      </c>
      <c r="V225" t="str">
        <f t="shared" si="68"/>
        <v/>
      </c>
      <c r="W225" s="2" t="str">
        <f t="shared" ca="1" si="69"/>
        <v/>
      </c>
      <c r="X225" s="59">
        <f t="shared" si="70"/>
        <v>-1</v>
      </c>
      <c r="Y225" s="66" t="str">
        <f t="shared" si="71"/>
        <v/>
      </c>
      <c r="Z225" s="36" t="str">
        <f t="shared" si="72"/>
        <v/>
      </c>
      <c r="AA225" s="36" t="str">
        <f t="shared" si="73"/>
        <v/>
      </c>
      <c r="AB225" s="67" t="str">
        <f t="shared" si="76"/>
        <v/>
      </c>
      <c r="AC225" s="36" t="str">
        <f t="shared" si="74"/>
        <v/>
      </c>
      <c r="AD225" s="36" t="str">
        <f t="shared" si="75"/>
        <v/>
      </c>
    </row>
    <row r="226" spans="3:30" x14ac:dyDescent="0.3">
      <c r="C226" s="52" cm="1">
        <f t="array" ref="C226">IF(C225=-1, -1, IF(C225&lt;income_max, C225+1, IF(C225=income_max, income_total, IF(C225=income_total, "/1", IF(C225="/1", Expenses_header_row, IF(C225&lt;expenses_max_row, C225+1, IF(C225=expenses_max_row, expenses_total_row, IF(C225=expenses_total_row, "/2", IF(C225="/2", Savings_header_row, IF(C225&lt;savings_max_row, C225+1, IF(C225=savings_max_row, savings_total, -1)))))))))))</f>
        <v>-1</v>
      </c>
      <c r="D226" s="53">
        <f t="shared" si="58"/>
        <v>-1</v>
      </c>
      <c r="E226" s="52" cm="1">
        <f t="array" ref="E226">1*OR(row_id=income_header_row,row_id=Expenses_header_row,row_id=Savings_header_row)</f>
        <v>0</v>
      </c>
      <c r="F226" s="35">
        <f t="shared" si="59"/>
        <v>0</v>
      </c>
      <c r="G226" s="35" cm="1">
        <f t="array" ref="G226">1*OR(row_id=income_total,row_id=expenses_total_row,row_id=savings_total)</f>
        <v>0</v>
      </c>
      <c r="H226" s="53">
        <f t="shared" si="60"/>
        <v>1</v>
      </c>
      <c r="I226" s="52" t="str" cm="1">
        <f t="array" ref="I226">IFERROR(INDEX('Budget Planning'!$C:$C,header_row_id)," " )</f>
        <v xml:space="preserve"> </v>
      </c>
      <c r="J226" s="54" t="str" cm="1">
        <f t="array" ref="J226">IFERROR(INDEX('Budget Planning'!$C:$C,row_id)," ")</f>
        <v xml:space="preserve"> </v>
      </c>
      <c r="K226" s="55" t="str" cm="1">
        <f t="array" ref="K226">IF(OR(is_header, is_empty), "",
    IF(is_total,
        IF(selected_period="Total Year",
            SUM(Tracking[Amount] * (Tracking[Type]=type) * (YEAR(Tracking[Effective Date])=Selected_year)),
            SUM(Tracking[Amount] * (Tracking[Type]=type) * (YEAR(Tracking[Effective Date])=Selected_year) * (MONTH(Tracking[Effective Date])=selected_period))
        ),
        IF(selected_period="Total Year",
            SUM(Tracking[Amount] * (Tracking[Type]=type) * (Tracking[Category]=item) * (YEAR(Tracking[Effective Date])=Selected_year)),
            SUM(Tracking[Amount] * (Tracking[Type]=type) * (Tracking[Category]=item) * (YEAR(Tracking[Effective Date])=Selected_year) * (MONTH(Tracking[Effective Date])=selected_period))
        )
    )
)</f>
        <v/>
      </c>
      <c r="L226" s="35" t="str" cm="1">
        <f t="array" ref="L226">IF(OR(is_header, is_empty), "",
    IFERROR(
        INDEX('Budget Planning'!$E:$DY, row_id,
            MATCH(TRUE, INDEX('Budget Planning'!$E$5:$DY$5 = Selected_year, 0), 0)
            + IF(selected_period = "Total Year", 12, selected_period - 1)
        ),
        ""
    )
)</f>
        <v/>
      </c>
      <c r="M226" s="1" t="str" cm="1">
        <f t="array" ref="M226">IF(is_cat,IF(header_row_id=income_header_row,MATCH(income_min_row,$C:$C,0),IF(header_row_id=Expenses_header_row,MATCH(expenses_min_row,$C:$C,0),IF(header_row_id=Savings_header_row,MATCH(savings_min_row,$C:$C,0),""))),"")</f>
        <v/>
      </c>
      <c r="N226" s="2" t="str" cm="1">
        <f t="array" ref="N226">IF(is_cat,IF(header_row_id=income_header_row,MATCH(income_max,$C:$C,0),IF(header_row_id=Expenses_header_row,MATCH(expenses_max_row,$C:$C,0),IF(header_row_id=Savings_header_row,MATCH(savings_max_row,$C:$C,0),""))),"")</f>
        <v/>
      </c>
      <c r="O226" s="1" t="str">
        <f t="shared" si="61"/>
        <v/>
      </c>
      <c r="P226" t="str">
        <f t="shared" ca="1" si="62"/>
        <v/>
      </c>
      <c r="Q226" t="str">
        <f t="shared" si="63"/>
        <v/>
      </c>
      <c r="R226" s="2" t="str">
        <f t="shared" ca="1" si="64"/>
        <v/>
      </c>
      <c r="S226" s="1" t="str">
        <f t="shared" si="65"/>
        <v/>
      </c>
      <c r="T226" t="str">
        <f t="shared" si="66"/>
        <v/>
      </c>
      <c r="U226" t="str">
        <f t="shared" ca="1" si="67"/>
        <v/>
      </c>
      <c r="V226" t="str">
        <f t="shared" si="68"/>
        <v/>
      </c>
      <c r="W226" s="2" t="str">
        <f t="shared" ca="1" si="69"/>
        <v/>
      </c>
      <c r="X226" s="59">
        <f t="shared" si="70"/>
        <v>-1</v>
      </c>
      <c r="Y226" s="66" t="str">
        <f t="shared" si="71"/>
        <v/>
      </c>
      <c r="Z226" s="36" t="str">
        <f t="shared" si="72"/>
        <v/>
      </c>
      <c r="AA226" s="36" t="str">
        <f t="shared" si="73"/>
        <v/>
      </c>
      <c r="AB226" s="67" t="str">
        <f t="shared" si="76"/>
        <v/>
      </c>
      <c r="AC226" s="36" t="str">
        <f t="shared" si="74"/>
        <v/>
      </c>
      <c r="AD226" s="36" t="str">
        <f t="shared" si="75"/>
        <v/>
      </c>
    </row>
    <row r="227" spans="3:30" x14ac:dyDescent="0.3">
      <c r="C227" s="52" cm="1">
        <f t="array" ref="C227">IF(C226=-1, -1, IF(C226&lt;income_max, C226+1, IF(C226=income_max, income_total, IF(C226=income_total, "/1", IF(C226="/1", Expenses_header_row, IF(C226&lt;expenses_max_row, C226+1, IF(C226=expenses_max_row, expenses_total_row, IF(C226=expenses_total_row, "/2", IF(C226="/2", Savings_header_row, IF(C226&lt;savings_max_row, C226+1, IF(C226=savings_max_row, savings_total, -1)))))))))))</f>
        <v>-1</v>
      </c>
      <c r="D227" s="53">
        <f t="shared" si="58"/>
        <v>-1</v>
      </c>
      <c r="E227" s="52" cm="1">
        <f t="array" ref="E227">1*OR(row_id=income_header_row,row_id=Expenses_header_row,row_id=Savings_header_row)</f>
        <v>0</v>
      </c>
      <c r="F227" s="35">
        <f t="shared" si="59"/>
        <v>0</v>
      </c>
      <c r="G227" s="35" cm="1">
        <f t="array" ref="G227">1*OR(row_id=income_total,row_id=expenses_total_row,row_id=savings_total)</f>
        <v>0</v>
      </c>
      <c r="H227" s="53">
        <f t="shared" si="60"/>
        <v>1</v>
      </c>
      <c r="I227" s="52" t="str" cm="1">
        <f t="array" ref="I227">IFERROR(INDEX('Budget Planning'!$C:$C,header_row_id)," " )</f>
        <v xml:space="preserve"> </v>
      </c>
      <c r="J227" s="54" t="str" cm="1">
        <f t="array" ref="J227">IFERROR(INDEX('Budget Planning'!$C:$C,row_id)," ")</f>
        <v xml:space="preserve"> </v>
      </c>
      <c r="K227" s="55" t="str" cm="1">
        <f t="array" ref="K227">IF(OR(is_header, is_empty), "",
    IF(is_total,
        IF(selected_period="Total Year",
            SUM(Tracking[Amount] * (Tracking[Type]=type) * (YEAR(Tracking[Effective Date])=Selected_year)),
            SUM(Tracking[Amount] * (Tracking[Type]=type) * (YEAR(Tracking[Effective Date])=Selected_year) * (MONTH(Tracking[Effective Date])=selected_period))
        ),
        IF(selected_period="Total Year",
            SUM(Tracking[Amount] * (Tracking[Type]=type) * (Tracking[Category]=item) * (YEAR(Tracking[Effective Date])=Selected_year)),
            SUM(Tracking[Amount] * (Tracking[Type]=type) * (Tracking[Category]=item) * (YEAR(Tracking[Effective Date])=Selected_year) * (MONTH(Tracking[Effective Date])=selected_period))
        )
    )
)</f>
        <v/>
      </c>
      <c r="L227" s="35" t="str" cm="1">
        <f t="array" ref="L227">IF(OR(is_header, is_empty), "",
    IFERROR(
        INDEX('Budget Planning'!$E:$DY, row_id,
            MATCH(TRUE, INDEX('Budget Planning'!$E$5:$DY$5 = Selected_year, 0), 0)
            + IF(selected_period = "Total Year", 12, selected_period - 1)
        ),
        ""
    )
)</f>
        <v/>
      </c>
      <c r="M227" s="1" t="str" cm="1">
        <f t="array" ref="M227">IF(is_cat,IF(header_row_id=income_header_row,MATCH(income_min_row,$C:$C,0),IF(header_row_id=Expenses_header_row,MATCH(expenses_min_row,$C:$C,0),IF(header_row_id=Savings_header_row,MATCH(savings_min_row,$C:$C,0),""))),"")</f>
        <v/>
      </c>
      <c r="N227" s="2" t="str" cm="1">
        <f t="array" ref="N227">IF(is_cat,IF(header_row_id=income_header_row,MATCH(income_max,$C:$C,0),IF(header_row_id=Expenses_header_row,MATCH(expenses_max_row,$C:$C,0),IF(header_row_id=Savings_header_row,MATCH(savings_max_row,$C:$C,0),""))),"")</f>
        <v/>
      </c>
      <c r="O227" s="1" t="str">
        <f t="shared" si="61"/>
        <v/>
      </c>
      <c r="P227" t="str">
        <f t="shared" ca="1" si="62"/>
        <v/>
      </c>
      <c r="Q227" t="str">
        <f t="shared" si="63"/>
        <v/>
      </c>
      <c r="R227" s="2" t="str">
        <f t="shared" ca="1" si="64"/>
        <v/>
      </c>
      <c r="S227" s="1" t="str">
        <f t="shared" si="65"/>
        <v/>
      </c>
      <c r="T227" t="str">
        <f t="shared" si="66"/>
        <v/>
      </c>
      <c r="U227" t="str">
        <f t="shared" ca="1" si="67"/>
        <v/>
      </c>
      <c r="V227" t="str">
        <f t="shared" si="68"/>
        <v/>
      </c>
      <c r="W227" s="2" t="str">
        <f t="shared" ca="1" si="69"/>
        <v/>
      </c>
      <c r="X227" s="59">
        <f t="shared" si="70"/>
        <v>-1</v>
      </c>
      <c r="Y227" s="66" t="str">
        <f t="shared" si="71"/>
        <v/>
      </c>
      <c r="Z227" s="36" t="str">
        <f t="shared" si="72"/>
        <v/>
      </c>
      <c r="AA227" s="36" t="str">
        <f t="shared" si="73"/>
        <v/>
      </c>
      <c r="AB227" s="67" t="str">
        <f t="shared" si="76"/>
        <v/>
      </c>
      <c r="AC227" s="36" t="str">
        <f t="shared" si="74"/>
        <v/>
      </c>
      <c r="AD227" s="36" t="str">
        <f t="shared" si="75"/>
        <v/>
      </c>
    </row>
    <row r="228" spans="3:30" x14ac:dyDescent="0.3">
      <c r="C228" s="52" cm="1">
        <f t="array" ref="C228">IF(C227=-1, -1, IF(C227&lt;income_max, C227+1, IF(C227=income_max, income_total, IF(C227=income_total, "/1", IF(C227="/1", Expenses_header_row, IF(C227&lt;expenses_max_row, C227+1, IF(C227=expenses_max_row, expenses_total_row, IF(C227=expenses_total_row, "/2", IF(C227="/2", Savings_header_row, IF(C227&lt;savings_max_row, C227+1, IF(C227=savings_max_row, savings_total, -1)))))))))))</f>
        <v>-1</v>
      </c>
      <c r="D228" s="53">
        <f t="shared" si="58"/>
        <v>-1</v>
      </c>
      <c r="E228" s="52" cm="1">
        <f t="array" ref="E228">1*OR(row_id=income_header_row,row_id=Expenses_header_row,row_id=Savings_header_row)</f>
        <v>0</v>
      </c>
      <c r="F228" s="35">
        <f t="shared" si="59"/>
        <v>0</v>
      </c>
      <c r="G228" s="35" cm="1">
        <f t="array" ref="G228">1*OR(row_id=income_total,row_id=expenses_total_row,row_id=savings_total)</f>
        <v>0</v>
      </c>
      <c r="H228" s="53">
        <f t="shared" si="60"/>
        <v>1</v>
      </c>
      <c r="I228" s="52" t="str" cm="1">
        <f t="array" ref="I228">IFERROR(INDEX('Budget Planning'!$C:$C,header_row_id)," " )</f>
        <v xml:space="preserve"> </v>
      </c>
      <c r="J228" s="54" t="str" cm="1">
        <f t="array" ref="J228">IFERROR(INDEX('Budget Planning'!$C:$C,row_id)," ")</f>
        <v xml:space="preserve"> </v>
      </c>
      <c r="K228" s="55" t="str" cm="1">
        <f t="array" ref="K228">IF(OR(is_header, is_empty), "",
    IF(is_total,
        IF(selected_period="Total Year",
            SUM(Tracking[Amount] * (Tracking[Type]=type) * (YEAR(Tracking[Effective Date])=Selected_year)),
            SUM(Tracking[Amount] * (Tracking[Type]=type) * (YEAR(Tracking[Effective Date])=Selected_year) * (MONTH(Tracking[Effective Date])=selected_period))
        ),
        IF(selected_period="Total Year",
            SUM(Tracking[Amount] * (Tracking[Type]=type) * (Tracking[Category]=item) * (YEAR(Tracking[Effective Date])=Selected_year)),
            SUM(Tracking[Amount] * (Tracking[Type]=type) * (Tracking[Category]=item) * (YEAR(Tracking[Effective Date])=Selected_year) * (MONTH(Tracking[Effective Date])=selected_period))
        )
    )
)</f>
        <v/>
      </c>
      <c r="L228" s="35" t="str" cm="1">
        <f t="array" ref="L228">IF(OR(is_header, is_empty), "",
    IFERROR(
        INDEX('Budget Planning'!$E:$DY, row_id,
            MATCH(TRUE, INDEX('Budget Planning'!$E$5:$DY$5 = Selected_year, 0), 0)
            + IF(selected_period = "Total Year", 12, selected_period - 1)
        ),
        ""
    )
)</f>
        <v/>
      </c>
      <c r="M228" s="1" t="str" cm="1">
        <f t="array" ref="M228">IF(is_cat,IF(header_row_id=income_header_row,MATCH(income_min_row,$C:$C,0),IF(header_row_id=Expenses_header_row,MATCH(expenses_min_row,$C:$C,0),IF(header_row_id=Savings_header_row,MATCH(savings_min_row,$C:$C,0),""))),"")</f>
        <v/>
      </c>
      <c r="N228" s="2" t="str" cm="1">
        <f t="array" ref="N228">IF(is_cat,IF(header_row_id=income_header_row,MATCH(income_max,$C:$C,0),IF(header_row_id=Expenses_header_row,MATCH(expenses_max_row,$C:$C,0),IF(header_row_id=Savings_header_row,MATCH(savings_max_row,$C:$C,0),""))),"")</f>
        <v/>
      </c>
      <c r="O228" s="1" t="str">
        <f t="shared" si="61"/>
        <v/>
      </c>
      <c r="P228" t="str">
        <f t="shared" ca="1" si="62"/>
        <v/>
      </c>
      <c r="Q228" t="str">
        <f t="shared" si="63"/>
        <v/>
      </c>
      <c r="R228" s="2" t="str">
        <f t="shared" ca="1" si="64"/>
        <v/>
      </c>
      <c r="S228" s="1" t="str">
        <f t="shared" si="65"/>
        <v/>
      </c>
      <c r="T228" t="str">
        <f t="shared" si="66"/>
        <v/>
      </c>
      <c r="U228" t="str">
        <f t="shared" ca="1" si="67"/>
        <v/>
      </c>
      <c r="V228" t="str">
        <f t="shared" si="68"/>
        <v/>
      </c>
      <c r="W228" s="2" t="str">
        <f t="shared" ca="1" si="69"/>
        <v/>
      </c>
      <c r="X228" s="59">
        <f t="shared" si="70"/>
        <v>-1</v>
      </c>
      <c r="Y228" s="66" t="str">
        <f t="shared" si="71"/>
        <v/>
      </c>
      <c r="Z228" s="36" t="str">
        <f t="shared" si="72"/>
        <v/>
      </c>
      <c r="AA228" s="36" t="str">
        <f t="shared" si="73"/>
        <v/>
      </c>
      <c r="AB228" s="67" t="str">
        <f t="shared" si="76"/>
        <v/>
      </c>
      <c r="AC228" s="36" t="str">
        <f t="shared" si="74"/>
        <v/>
      </c>
      <c r="AD228" s="36" t="str">
        <f t="shared" si="75"/>
        <v/>
      </c>
    </row>
    <row r="229" spans="3:30" x14ac:dyDescent="0.3">
      <c r="C229" s="52" cm="1">
        <f t="array" ref="C229">IF(C228=-1, -1, IF(C228&lt;income_max, C228+1, IF(C228=income_max, income_total, IF(C228=income_total, "/1", IF(C228="/1", Expenses_header_row, IF(C228&lt;expenses_max_row, C228+1, IF(C228=expenses_max_row, expenses_total_row, IF(C228=expenses_total_row, "/2", IF(C228="/2", Savings_header_row, IF(C228&lt;savings_max_row, C228+1, IF(C228=savings_max_row, savings_total, -1)))))))))))</f>
        <v>-1</v>
      </c>
      <c r="D229" s="53">
        <f t="shared" si="58"/>
        <v>-1</v>
      </c>
      <c r="E229" s="52" cm="1">
        <f t="array" ref="E229">1*OR(row_id=income_header_row,row_id=Expenses_header_row,row_id=Savings_header_row)</f>
        <v>0</v>
      </c>
      <c r="F229" s="35">
        <f t="shared" si="59"/>
        <v>0</v>
      </c>
      <c r="G229" s="35" cm="1">
        <f t="array" ref="G229">1*OR(row_id=income_total,row_id=expenses_total_row,row_id=savings_total)</f>
        <v>0</v>
      </c>
      <c r="H229" s="53">
        <f t="shared" si="60"/>
        <v>1</v>
      </c>
      <c r="I229" s="52" t="str" cm="1">
        <f t="array" ref="I229">IFERROR(INDEX('Budget Planning'!$C:$C,header_row_id)," " )</f>
        <v xml:space="preserve"> </v>
      </c>
      <c r="J229" s="54" t="str" cm="1">
        <f t="array" ref="J229">IFERROR(INDEX('Budget Planning'!$C:$C,row_id)," ")</f>
        <v xml:space="preserve"> </v>
      </c>
      <c r="K229" s="55" t="str" cm="1">
        <f t="array" ref="K229">IF(OR(is_header, is_empty), "",
    IF(is_total,
        IF(selected_period="Total Year",
            SUM(Tracking[Amount] * (Tracking[Type]=type) * (YEAR(Tracking[Effective Date])=Selected_year)),
            SUM(Tracking[Amount] * (Tracking[Type]=type) * (YEAR(Tracking[Effective Date])=Selected_year) * (MONTH(Tracking[Effective Date])=selected_period))
        ),
        IF(selected_period="Total Year",
            SUM(Tracking[Amount] * (Tracking[Type]=type) * (Tracking[Category]=item) * (YEAR(Tracking[Effective Date])=Selected_year)),
            SUM(Tracking[Amount] * (Tracking[Type]=type) * (Tracking[Category]=item) * (YEAR(Tracking[Effective Date])=Selected_year) * (MONTH(Tracking[Effective Date])=selected_period))
        )
    )
)</f>
        <v/>
      </c>
      <c r="L229" s="35" t="str" cm="1">
        <f t="array" ref="L229">IF(OR(is_header, is_empty), "",
    IFERROR(
        INDEX('Budget Planning'!$E:$DY, row_id,
            MATCH(TRUE, INDEX('Budget Planning'!$E$5:$DY$5 = Selected_year, 0), 0)
            + IF(selected_period = "Total Year", 12, selected_period - 1)
        ),
        ""
    )
)</f>
        <v/>
      </c>
      <c r="M229" s="1" t="str" cm="1">
        <f t="array" ref="M229">IF(is_cat,IF(header_row_id=income_header_row,MATCH(income_min_row,$C:$C,0),IF(header_row_id=Expenses_header_row,MATCH(expenses_min_row,$C:$C,0),IF(header_row_id=Savings_header_row,MATCH(savings_min_row,$C:$C,0),""))),"")</f>
        <v/>
      </c>
      <c r="N229" s="2" t="str" cm="1">
        <f t="array" ref="N229">IF(is_cat,IF(header_row_id=income_header_row,MATCH(income_max,$C:$C,0),IF(header_row_id=Expenses_header_row,MATCH(expenses_max_row,$C:$C,0),IF(header_row_id=Savings_header_row,MATCH(savings_max_row,$C:$C,0),""))),"")</f>
        <v/>
      </c>
      <c r="O229" s="1" t="str">
        <f t="shared" si="61"/>
        <v/>
      </c>
      <c r="P229" t="str">
        <f t="shared" ca="1" si="62"/>
        <v/>
      </c>
      <c r="Q229" t="str">
        <f t="shared" si="63"/>
        <v/>
      </c>
      <c r="R229" s="2" t="str">
        <f t="shared" ca="1" si="64"/>
        <v/>
      </c>
      <c r="S229" s="1" t="str">
        <f t="shared" si="65"/>
        <v/>
      </c>
      <c r="T229" t="str">
        <f t="shared" si="66"/>
        <v/>
      </c>
      <c r="U229" t="str">
        <f t="shared" ca="1" si="67"/>
        <v/>
      </c>
      <c r="V229" t="str">
        <f t="shared" si="68"/>
        <v/>
      </c>
      <c r="W229" s="2" t="str">
        <f t="shared" ca="1" si="69"/>
        <v/>
      </c>
      <c r="X229" s="59">
        <f t="shared" si="70"/>
        <v>-1</v>
      </c>
      <c r="Y229" s="66" t="str">
        <f t="shared" si="71"/>
        <v/>
      </c>
      <c r="Z229" s="36" t="str">
        <f t="shared" si="72"/>
        <v/>
      </c>
      <c r="AA229" s="36" t="str">
        <f t="shared" si="73"/>
        <v/>
      </c>
      <c r="AB229" s="67" t="str">
        <f t="shared" si="76"/>
        <v/>
      </c>
      <c r="AC229" s="36" t="str">
        <f t="shared" si="74"/>
        <v/>
      </c>
      <c r="AD229" s="36" t="str">
        <f t="shared" si="75"/>
        <v/>
      </c>
    </row>
    <row r="230" spans="3:30" x14ac:dyDescent="0.3">
      <c r="C230" s="52" cm="1">
        <f t="array" ref="C230">IF(C229=-1, -1, IF(C229&lt;income_max, C229+1, IF(C229=income_max, income_total, IF(C229=income_total, "/1", IF(C229="/1", Expenses_header_row, IF(C229&lt;expenses_max_row, C229+1, IF(C229=expenses_max_row, expenses_total_row, IF(C229=expenses_total_row, "/2", IF(C229="/2", Savings_header_row, IF(C229&lt;savings_max_row, C229+1, IF(C229=savings_max_row, savings_total, -1)))))))))))</f>
        <v>-1</v>
      </c>
      <c r="D230" s="53">
        <f t="shared" si="58"/>
        <v>-1</v>
      </c>
      <c r="E230" s="52" cm="1">
        <f t="array" ref="E230">1*OR(row_id=income_header_row,row_id=Expenses_header_row,row_id=Savings_header_row)</f>
        <v>0</v>
      </c>
      <c r="F230" s="35">
        <f t="shared" si="59"/>
        <v>0</v>
      </c>
      <c r="G230" s="35" cm="1">
        <f t="array" ref="G230">1*OR(row_id=income_total,row_id=expenses_total_row,row_id=savings_total)</f>
        <v>0</v>
      </c>
      <c r="H230" s="53">
        <f t="shared" si="60"/>
        <v>1</v>
      </c>
      <c r="I230" s="52" t="str" cm="1">
        <f t="array" ref="I230">IFERROR(INDEX('Budget Planning'!$C:$C,header_row_id)," " )</f>
        <v xml:space="preserve"> </v>
      </c>
      <c r="J230" s="54" t="str" cm="1">
        <f t="array" ref="J230">IFERROR(INDEX('Budget Planning'!$C:$C,row_id)," ")</f>
        <v xml:space="preserve"> </v>
      </c>
      <c r="K230" s="55" t="str" cm="1">
        <f t="array" ref="K230">IF(OR(is_header, is_empty), "",
    IF(is_total,
        IF(selected_period="Total Year",
            SUM(Tracking[Amount] * (Tracking[Type]=type) * (YEAR(Tracking[Effective Date])=Selected_year)),
            SUM(Tracking[Amount] * (Tracking[Type]=type) * (YEAR(Tracking[Effective Date])=Selected_year) * (MONTH(Tracking[Effective Date])=selected_period))
        ),
        IF(selected_period="Total Year",
            SUM(Tracking[Amount] * (Tracking[Type]=type) * (Tracking[Category]=item) * (YEAR(Tracking[Effective Date])=Selected_year)),
            SUM(Tracking[Amount] * (Tracking[Type]=type) * (Tracking[Category]=item) * (YEAR(Tracking[Effective Date])=Selected_year) * (MONTH(Tracking[Effective Date])=selected_period))
        )
    )
)</f>
        <v/>
      </c>
      <c r="L230" s="35" t="str" cm="1">
        <f t="array" ref="L230">IF(OR(is_header, is_empty), "",
    IFERROR(
        INDEX('Budget Planning'!$E:$DY, row_id,
            MATCH(TRUE, INDEX('Budget Planning'!$E$5:$DY$5 = Selected_year, 0), 0)
            + IF(selected_period = "Total Year", 12, selected_period - 1)
        ),
        ""
    )
)</f>
        <v/>
      </c>
      <c r="M230" s="1" t="str" cm="1">
        <f t="array" ref="M230">IF(is_cat,IF(header_row_id=income_header_row,MATCH(income_min_row,$C:$C,0),IF(header_row_id=Expenses_header_row,MATCH(expenses_min_row,$C:$C,0),IF(header_row_id=Savings_header_row,MATCH(savings_min_row,$C:$C,0),""))),"")</f>
        <v/>
      </c>
      <c r="N230" s="2" t="str" cm="1">
        <f t="array" ref="N230">IF(is_cat,IF(header_row_id=income_header_row,MATCH(income_max,$C:$C,0),IF(header_row_id=Expenses_header_row,MATCH(expenses_max_row,$C:$C,0),IF(header_row_id=Savings_header_row,MATCH(savings_max_row,$C:$C,0),""))),"")</f>
        <v/>
      </c>
      <c r="O230" s="1" t="str">
        <f t="shared" si="61"/>
        <v/>
      </c>
      <c r="P230" t="str">
        <f t="shared" ca="1" si="62"/>
        <v/>
      </c>
      <c r="Q230" t="str">
        <f t="shared" si="63"/>
        <v/>
      </c>
      <c r="R230" s="2" t="str">
        <f t="shared" ca="1" si="64"/>
        <v/>
      </c>
      <c r="S230" s="1" t="str">
        <f t="shared" si="65"/>
        <v/>
      </c>
      <c r="T230" t="str">
        <f t="shared" si="66"/>
        <v/>
      </c>
      <c r="U230" t="str">
        <f t="shared" ca="1" si="67"/>
        <v/>
      </c>
      <c r="V230" t="str">
        <f t="shared" si="68"/>
        <v/>
      </c>
      <c r="W230" s="2" t="str">
        <f t="shared" ca="1" si="69"/>
        <v/>
      </c>
      <c r="X230" s="59">
        <f t="shared" si="70"/>
        <v>-1</v>
      </c>
      <c r="Y230" s="66" t="str">
        <f t="shared" si="71"/>
        <v/>
      </c>
      <c r="Z230" s="36" t="str">
        <f t="shared" si="72"/>
        <v/>
      </c>
      <c r="AA230" s="36" t="str">
        <f t="shared" si="73"/>
        <v/>
      </c>
      <c r="AB230" s="67" t="str">
        <f t="shared" si="76"/>
        <v/>
      </c>
      <c r="AC230" s="36" t="str">
        <f t="shared" si="74"/>
        <v/>
      </c>
      <c r="AD230" s="36" t="str">
        <f t="shared" si="75"/>
        <v/>
      </c>
    </row>
    <row r="231" spans="3:30" x14ac:dyDescent="0.3">
      <c r="C231" s="52" cm="1">
        <f t="array" ref="C231">IF(C230=-1, -1, IF(C230&lt;income_max, C230+1, IF(C230=income_max, income_total, IF(C230=income_total, "/1", IF(C230="/1", Expenses_header_row, IF(C230&lt;expenses_max_row, C230+1, IF(C230=expenses_max_row, expenses_total_row, IF(C230=expenses_total_row, "/2", IF(C230="/2", Savings_header_row, IF(C230&lt;savings_max_row, C230+1, IF(C230=savings_max_row, savings_total, -1)))))))))))</f>
        <v>-1</v>
      </c>
      <c r="D231" s="53">
        <f t="shared" si="58"/>
        <v>-1</v>
      </c>
      <c r="E231" s="52" cm="1">
        <f t="array" ref="E231">1*OR(row_id=income_header_row,row_id=Expenses_header_row,row_id=Savings_header_row)</f>
        <v>0</v>
      </c>
      <c r="F231" s="35">
        <f t="shared" si="59"/>
        <v>0</v>
      </c>
      <c r="G231" s="35" cm="1">
        <f t="array" ref="G231">1*OR(row_id=income_total,row_id=expenses_total_row,row_id=savings_total)</f>
        <v>0</v>
      </c>
      <c r="H231" s="53">
        <f t="shared" si="60"/>
        <v>1</v>
      </c>
      <c r="I231" s="52" t="str" cm="1">
        <f t="array" ref="I231">IFERROR(INDEX('Budget Planning'!$C:$C,header_row_id)," " )</f>
        <v xml:space="preserve"> </v>
      </c>
      <c r="J231" s="54" t="str" cm="1">
        <f t="array" ref="J231">IFERROR(INDEX('Budget Planning'!$C:$C,row_id)," ")</f>
        <v xml:space="preserve"> </v>
      </c>
      <c r="K231" s="55" t="str" cm="1">
        <f t="array" ref="K231">IF(OR(is_header, is_empty), "",
    IF(is_total,
        IF(selected_period="Total Year",
            SUM(Tracking[Amount] * (Tracking[Type]=type) * (YEAR(Tracking[Effective Date])=Selected_year)),
            SUM(Tracking[Amount] * (Tracking[Type]=type) * (YEAR(Tracking[Effective Date])=Selected_year) * (MONTH(Tracking[Effective Date])=selected_period))
        ),
        IF(selected_period="Total Year",
            SUM(Tracking[Amount] * (Tracking[Type]=type) * (Tracking[Category]=item) * (YEAR(Tracking[Effective Date])=Selected_year)),
            SUM(Tracking[Amount] * (Tracking[Type]=type) * (Tracking[Category]=item) * (YEAR(Tracking[Effective Date])=Selected_year) * (MONTH(Tracking[Effective Date])=selected_period))
        )
    )
)</f>
        <v/>
      </c>
      <c r="L231" s="35" t="str" cm="1">
        <f t="array" ref="L231">IF(OR(is_header, is_empty), "",
    IFERROR(
        INDEX('Budget Planning'!$E:$DY, row_id,
            MATCH(TRUE, INDEX('Budget Planning'!$E$5:$DY$5 = Selected_year, 0), 0)
            + IF(selected_period = "Total Year", 12, selected_period - 1)
        ),
        ""
    )
)</f>
        <v/>
      </c>
      <c r="M231" s="1" t="str" cm="1">
        <f t="array" ref="M231">IF(is_cat,IF(header_row_id=income_header_row,MATCH(income_min_row,$C:$C,0),IF(header_row_id=Expenses_header_row,MATCH(expenses_min_row,$C:$C,0),IF(header_row_id=Savings_header_row,MATCH(savings_min_row,$C:$C,0),""))),"")</f>
        <v/>
      </c>
      <c r="N231" s="2" t="str" cm="1">
        <f t="array" ref="N231">IF(is_cat,IF(header_row_id=income_header_row,MATCH(income_max,$C:$C,0),IF(header_row_id=Expenses_header_row,MATCH(expenses_max_row,$C:$C,0),IF(header_row_id=Savings_header_row,MATCH(savings_max_row,$C:$C,0),""))),"")</f>
        <v/>
      </c>
      <c r="O231" s="1" t="str">
        <f t="shared" si="61"/>
        <v/>
      </c>
      <c r="P231" t="str">
        <f t="shared" ca="1" si="62"/>
        <v/>
      </c>
      <c r="Q231" t="str">
        <f t="shared" si="63"/>
        <v/>
      </c>
      <c r="R231" s="2" t="str">
        <f t="shared" ca="1" si="64"/>
        <v/>
      </c>
      <c r="S231" s="1" t="str">
        <f t="shared" si="65"/>
        <v/>
      </c>
      <c r="T231" t="str">
        <f t="shared" si="66"/>
        <v/>
      </c>
      <c r="U231" t="str">
        <f t="shared" ca="1" si="67"/>
        <v/>
      </c>
      <c r="V231" t="str">
        <f t="shared" si="68"/>
        <v/>
      </c>
      <c r="W231" s="2" t="str">
        <f t="shared" ca="1" si="69"/>
        <v/>
      </c>
      <c r="X231" s="59">
        <f t="shared" si="70"/>
        <v>-1</v>
      </c>
      <c r="Y231" s="66" t="str">
        <f t="shared" si="71"/>
        <v/>
      </c>
      <c r="Z231" s="36" t="str">
        <f t="shared" si="72"/>
        <v/>
      </c>
      <c r="AA231" s="36" t="str">
        <f t="shared" si="73"/>
        <v/>
      </c>
      <c r="AB231" s="67" t="str">
        <f t="shared" si="76"/>
        <v/>
      </c>
      <c r="AC231" s="36" t="str">
        <f t="shared" si="74"/>
        <v/>
      </c>
      <c r="AD231" s="36" t="str">
        <f t="shared" si="75"/>
        <v/>
      </c>
    </row>
    <row r="232" spans="3:30" x14ac:dyDescent="0.3">
      <c r="C232" s="52" cm="1">
        <f t="array" ref="C232">IF(C231=-1, -1, IF(C231&lt;income_max, C231+1, IF(C231=income_max, income_total, IF(C231=income_total, "/1", IF(C231="/1", Expenses_header_row, IF(C231&lt;expenses_max_row, C231+1, IF(C231=expenses_max_row, expenses_total_row, IF(C231=expenses_total_row, "/2", IF(C231="/2", Savings_header_row, IF(C231&lt;savings_max_row, C231+1, IF(C231=savings_max_row, savings_total, -1)))))))))))</f>
        <v>-1</v>
      </c>
      <c r="D232" s="53">
        <f t="shared" si="58"/>
        <v>-1</v>
      </c>
      <c r="E232" s="52" cm="1">
        <f t="array" ref="E232">1*OR(row_id=income_header_row,row_id=Expenses_header_row,row_id=Savings_header_row)</f>
        <v>0</v>
      </c>
      <c r="F232" s="35">
        <f t="shared" si="59"/>
        <v>0</v>
      </c>
      <c r="G232" s="35" cm="1">
        <f t="array" ref="G232">1*OR(row_id=income_total,row_id=expenses_total_row,row_id=savings_total)</f>
        <v>0</v>
      </c>
      <c r="H232" s="53">
        <f t="shared" si="60"/>
        <v>1</v>
      </c>
      <c r="I232" s="52" t="str" cm="1">
        <f t="array" ref="I232">IFERROR(INDEX('Budget Planning'!$C:$C,header_row_id)," " )</f>
        <v xml:space="preserve"> </v>
      </c>
      <c r="J232" s="54" t="str" cm="1">
        <f t="array" ref="J232">IFERROR(INDEX('Budget Planning'!$C:$C,row_id)," ")</f>
        <v xml:space="preserve"> </v>
      </c>
      <c r="K232" s="55" t="str" cm="1">
        <f t="array" ref="K232">IF(OR(is_header, is_empty), "",
    IF(is_total,
        IF(selected_period="Total Year",
            SUM(Tracking[Amount] * (Tracking[Type]=type) * (YEAR(Tracking[Effective Date])=Selected_year)),
            SUM(Tracking[Amount] * (Tracking[Type]=type) * (YEAR(Tracking[Effective Date])=Selected_year) * (MONTH(Tracking[Effective Date])=selected_period))
        ),
        IF(selected_period="Total Year",
            SUM(Tracking[Amount] * (Tracking[Type]=type) * (Tracking[Category]=item) * (YEAR(Tracking[Effective Date])=Selected_year)),
            SUM(Tracking[Amount] * (Tracking[Type]=type) * (Tracking[Category]=item) * (YEAR(Tracking[Effective Date])=Selected_year) * (MONTH(Tracking[Effective Date])=selected_period))
        )
    )
)</f>
        <v/>
      </c>
      <c r="L232" s="35" t="str" cm="1">
        <f t="array" ref="L232">IF(OR(is_header, is_empty), "",
    IFERROR(
        INDEX('Budget Planning'!$E:$DY, row_id,
            MATCH(TRUE, INDEX('Budget Planning'!$E$5:$DY$5 = Selected_year, 0), 0)
            + IF(selected_period = "Total Year", 12, selected_period - 1)
        ),
        ""
    )
)</f>
        <v/>
      </c>
      <c r="M232" s="1" t="str" cm="1">
        <f t="array" ref="M232">IF(is_cat,IF(header_row_id=income_header_row,MATCH(income_min_row,$C:$C,0),IF(header_row_id=Expenses_header_row,MATCH(expenses_min_row,$C:$C,0),IF(header_row_id=Savings_header_row,MATCH(savings_min_row,$C:$C,0),""))),"")</f>
        <v/>
      </c>
      <c r="N232" s="2" t="str" cm="1">
        <f t="array" ref="N232">IF(is_cat,IF(header_row_id=income_header_row,MATCH(income_max,$C:$C,0),IF(header_row_id=Expenses_header_row,MATCH(expenses_max_row,$C:$C,0),IF(header_row_id=Savings_header_row,MATCH(savings_max_row,$C:$C,0),""))),"")</f>
        <v/>
      </c>
      <c r="O232" s="1" t="str">
        <f t="shared" si="61"/>
        <v/>
      </c>
      <c r="P232" t="str">
        <f t="shared" ca="1" si="62"/>
        <v/>
      </c>
      <c r="Q232" t="str">
        <f t="shared" si="63"/>
        <v/>
      </c>
      <c r="R232" s="2" t="str">
        <f t="shared" ca="1" si="64"/>
        <v/>
      </c>
      <c r="S232" s="1" t="str">
        <f t="shared" si="65"/>
        <v/>
      </c>
      <c r="T232" t="str">
        <f t="shared" si="66"/>
        <v/>
      </c>
      <c r="U232" t="str">
        <f t="shared" ca="1" si="67"/>
        <v/>
      </c>
      <c r="V232" t="str">
        <f t="shared" si="68"/>
        <v/>
      </c>
      <c r="W232" s="2" t="str">
        <f t="shared" ca="1" si="69"/>
        <v/>
      </c>
      <c r="X232" s="59">
        <f t="shared" si="70"/>
        <v>-1</v>
      </c>
      <c r="Y232" s="66" t="str">
        <f t="shared" si="71"/>
        <v/>
      </c>
      <c r="Z232" s="36" t="str">
        <f t="shared" si="72"/>
        <v/>
      </c>
      <c r="AA232" s="36" t="str">
        <f t="shared" si="73"/>
        <v/>
      </c>
      <c r="AB232" s="67" t="str">
        <f t="shared" si="76"/>
        <v/>
      </c>
      <c r="AC232" s="36" t="str">
        <f t="shared" si="74"/>
        <v/>
      </c>
      <c r="AD232" s="36" t="str">
        <f t="shared" si="75"/>
        <v/>
      </c>
    </row>
    <row r="233" spans="3:30" x14ac:dyDescent="0.3">
      <c r="C233" s="52" cm="1">
        <f t="array" ref="C233">IF(C232=-1, -1, IF(C232&lt;income_max, C232+1, IF(C232=income_max, income_total, IF(C232=income_total, "/1", IF(C232="/1", Expenses_header_row, IF(C232&lt;expenses_max_row, C232+1, IF(C232=expenses_max_row, expenses_total_row, IF(C232=expenses_total_row, "/2", IF(C232="/2", Savings_header_row, IF(C232&lt;savings_max_row, C232+1, IF(C232=savings_max_row, savings_total, -1)))))))))))</f>
        <v>-1</v>
      </c>
      <c r="D233" s="53">
        <f t="shared" si="58"/>
        <v>-1</v>
      </c>
      <c r="E233" s="52" cm="1">
        <f t="array" ref="E233">1*OR(row_id=income_header_row,row_id=Expenses_header_row,row_id=Savings_header_row)</f>
        <v>0</v>
      </c>
      <c r="F233" s="35">
        <f t="shared" si="59"/>
        <v>0</v>
      </c>
      <c r="G233" s="35" cm="1">
        <f t="array" ref="G233">1*OR(row_id=income_total,row_id=expenses_total_row,row_id=savings_total)</f>
        <v>0</v>
      </c>
      <c r="H233" s="53">
        <f t="shared" si="60"/>
        <v>1</v>
      </c>
      <c r="I233" s="52" t="str" cm="1">
        <f t="array" ref="I233">IFERROR(INDEX('Budget Planning'!$C:$C,header_row_id)," " )</f>
        <v xml:space="preserve"> </v>
      </c>
      <c r="J233" s="54" t="str" cm="1">
        <f t="array" ref="J233">IFERROR(INDEX('Budget Planning'!$C:$C,row_id)," ")</f>
        <v xml:space="preserve"> </v>
      </c>
      <c r="K233" s="55" t="str" cm="1">
        <f t="array" ref="K233">IF(OR(is_header, is_empty), "",
    IF(is_total,
        IF(selected_period="Total Year",
            SUM(Tracking[Amount] * (Tracking[Type]=type) * (YEAR(Tracking[Effective Date])=Selected_year)),
            SUM(Tracking[Amount] * (Tracking[Type]=type) * (YEAR(Tracking[Effective Date])=Selected_year) * (MONTH(Tracking[Effective Date])=selected_period))
        ),
        IF(selected_period="Total Year",
            SUM(Tracking[Amount] * (Tracking[Type]=type) * (Tracking[Category]=item) * (YEAR(Tracking[Effective Date])=Selected_year)),
            SUM(Tracking[Amount] * (Tracking[Type]=type) * (Tracking[Category]=item) * (YEAR(Tracking[Effective Date])=Selected_year) * (MONTH(Tracking[Effective Date])=selected_period))
        )
    )
)</f>
        <v/>
      </c>
      <c r="L233" s="35" t="str" cm="1">
        <f t="array" ref="L233">IF(OR(is_header, is_empty), "",
    IFERROR(
        INDEX('Budget Planning'!$E:$DY, row_id,
            MATCH(TRUE, INDEX('Budget Planning'!$E$5:$DY$5 = Selected_year, 0), 0)
            + IF(selected_period = "Total Year", 12, selected_period - 1)
        ),
        ""
    )
)</f>
        <v/>
      </c>
      <c r="M233" s="1" t="str" cm="1">
        <f t="array" ref="M233">IF(is_cat,IF(header_row_id=income_header_row,MATCH(income_min_row,$C:$C,0),IF(header_row_id=Expenses_header_row,MATCH(expenses_min_row,$C:$C,0),IF(header_row_id=Savings_header_row,MATCH(savings_min_row,$C:$C,0),""))),"")</f>
        <v/>
      </c>
      <c r="N233" s="2" t="str" cm="1">
        <f t="array" ref="N233">IF(is_cat,IF(header_row_id=income_header_row,MATCH(income_max,$C:$C,0),IF(header_row_id=Expenses_header_row,MATCH(expenses_max_row,$C:$C,0),IF(header_row_id=Savings_header_row,MATCH(savings_max_row,$C:$C,0),""))),"")</f>
        <v/>
      </c>
      <c r="O233" s="1" t="str">
        <f t="shared" si="61"/>
        <v/>
      </c>
      <c r="P233" t="str">
        <f t="shared" ca="1" si="62"/>
        <v/>
      </c>
      <c r="Q233" t="str">
        <f t="shared" si="63"/>
        <v/>
      </c>
      <c r="R233" s="2" t="str">
        <f t="shared" ca="1" si="64"/>
        <v/>
      </c>
      <c r="S233" s="1" t="str">
        <f t="shared" si="65"/>
        <v/>
      </c>
      <c r="T233" t="str">
        <f t="shared" si="66"/>
        <v/>
      </c>
      <c r="U233" t="str">
        <f t="shared" ca="1" si="67"/>
        <v/>
      </c>
      <c r="V233" t="str">
        <f t="shared" si="68"/>
        <v/>
      </c>
      <c r="W233" s="2" t="str">
        <f t="shared" ca="1" si="69"/>
        <v/>
      </c>
      <c r="X233" s="59">
        <f t="shared" si="70"/>
        <v>-1</v>
      </c>
      <c r="Y233" s="66" t="str">
        <f t="shared" si="71"/>
        <v/>
      </c>
      <c r="Z233" s="36" t="str">
        <f t="shared" si="72"/>
        <v/>
      </c>
      <c r="AA233" s="36" t="str">
        <f t="shared" si="73"/>
        <v/>
      </c>
      <c r="AB233" s="67" t="str">
        <f t="shared" si="76"/>
        <v/>
      </c>
      <c r="AC233" s="36" t="str">
        <f t="shared" si="74"/>
        <v/>
      </c>
      <c r="AD233" s="36" t="str">
        <f t="shared" si="75"/>
        <v/>
      </c>
    </row>
    <row r="234" spans="3:30" x14ac:dyDescent="0.3">
      <c r="C234" s="52" cm="1">
        <f t="array" ref="C234">IF(C233=-1, -1, IF(C233&lt;income_max, C233+1, IF(C233=income_max, income_total, IF(C233=income_total, "/1", IF(C233="/1", Expenses_header_row, IF(C233&lt;expenses_max_row, C233+1, IF(C233=expenses_max_row, expenses_total_row, IF(C233=expenses_total_row, "/2", IF(C233="/2", Savings_header_row, IF(C233&lt;savings_max_row, C233+1, IF(C233=savings_max_row, savings_total, -1)))))))))))</f>
        <v>-1</v>
      </c>
      <c r="D234" s="53">
        <f t="shared" si="58"/>
        <v>-1</v>
      </c>
      <c r="E234" s="52" cm="1">
        <f t="array" ref="E234">1*OR(row_id=income_header_row,row_id=Expenses_header_row,row_id=Savings_header_row)</f>
        <v>0</v>
      </c>
      <c r="F234" s="35">
        <f t="shared" si="59"/>
        <v>0</v>
      </c>
      <c r="G234" s="35" cm="1">
        <f t="array" ref="G234">1*OR(row_id=income_total,row_id=expenses_total_row,row_id=savings_total)</f>
        <v>0</v>
      </c>
      <c r="H234" s="53">
        <f t="shared" si="60"/>
        <v>1</v>
      </c>
      <c r="I234" s="52" t="str" cm="1">
        <f t="array" ref="I234">IFERROR(INDEX('Budget Planning'!$C:$C,header_row_id)," " )</f>
        <v xml:space="preserve"> </v>
      </c>
      <c r="J234" s="54" t="str" cm="1">
        <f t="array" ref="J234">IFERROR(INDEX('Budget Planning'!$C:$C,row_id)," ")</f>
        <v xml:space="preserve"> </v>
      </c>
      <c r="K234" s="55" t="str" cm="1">
        <f t="array" ref="K234">IF(OR(is_header, is_empty), "",
    IF(is_total,
        IF(selected_period="Total Year",
            SUM(Tracking[Amount] * (Tracking[Type]=type) * (YEAR(Tracking[Effective Date])=Selected_year)),
            SUM(Tracking[Amount] * (Tracking[Type]=type) * (YEAR(Tracking[Effective Date])=Selected_year) * (MONTH(Tracking[Effective Date])=selected_period))
        ),
        IF(selected_period="Total Year",
            SUM(Tracking[Amount] * (Tracking[Type]=type) * (Tracking[Category]=item) * (YEAR(Tracking[Effective Date])=Selected_year)),
            SUM(Tracking[Amount] * (Tracking[Type]=type) * (Tracking[Category]=item) * (YEAR(Tracking[Effective Date])=Selected_year) * (MONTH(Tracking[Effective Date])=selected_period))
        )
    )
)</f>
        <v/>
      </c>
      <c r="L234" s="35" t="str" cm="1">
        <f t="array" ref="L234">IF(OR(is_header, is_empty), "",
    IFERROR(
        INDEX('Budget Planning'!$E:$DY, row_id,
            MATCH(TRUE, INDEX('Budget Planning'!$E$5:$DY$5 = Selected_year, 0), 0)
            + IF(selected_period = "Total Year", 12, selected_period - 1)
        ),
        ""
    )
)</f>
        <v/>
      </c>
      <c r="M234" s="1" t="str" cm="1">
        <f t="array" ref="M234">IF(is_cat,IF(header_row_id=income_header_row,MATCH(income_min_row,$C:$C,0),IF(header_row_id=Expenses_header_row,MATCH(expenses_min_row,$C:$C,0),IF(header_row_id=Savings_header_row,MATCH(savings_min_row,$C:$C,0),""))),"")</f>
        <v/>
      </c>
      <c r="N234" s="2" t="str" cm="1">
        <f t="array" ref="N234">IF(is_cat,IF(header_row_id=income_header_row,MATCH(income_max,$C:$C,0),IF(header_row_id=Expenses_header_row,MATCH(expenses_max_row,$C:$C,0),IF(header_row_id=Savings_header_row,MATCH(savings_max_row,$C:$C,0),""))),"")</f>
        <v/>
      </c>
      <c r="O234" s="1" t="str">
        <f t="shared" si="61"/>
        <v/>
      </c>
      <c r="P234" t="str">
        <f t="shared" ca="1" si="62"/>
        <v/>
      </c>
      <c r="Q234" t="str">
        <f t="shared" si="63"/>
        <v/>
      </c>
      <c r="R234" s="2" t="str">
        <f t="shared" ca="1" si="64"/>
        <v/>
      </c>
      <c r="S234" s="1" t="str">
        <f t="shared" si="65"/>
        <v/>
      </c>
      <c r="T234" t="str">
        <f t="shared" si="66"/>
        <v/>
      </c>
      <c r="U234" t="str">
        <f t="shared" ca="1" si="67"/>
        <v/>
      </c>
      <c r="V234" t="str">
        <f t="shared" si="68"/>
        <v/>
      </c>
      <c r="W234" s="2" t="str">
        <f t="shared" ca="1" si="69"/>
        <v/>
      </c>
      <c r="X234" s="59">
        <f t="shared" si="70"/>
        <v>-1</v>
      </c>
      <c r="Y234" s="66" t="str">
        <f t="shared" si="71"/>
        <v/>
      </c>
      <c r="Z234" s="36" t="str">
        <f t="shared" si="72"/>
        <v/>
      </c>
      <c r="AA234" s="36" t="str">
        <f t="shared" si="73"/>
        <v/>
      </c>
      <c r="AB234" s="67" t="str">
        <f t="shared" si="76"/>
        <v/>
      </c>
      <c r="AC234" s="36" t="str">
        <f t="shared" si="74"/>
        <v/>
      </c>
      <c r="AD234" s="36" t="str">
        <f t="shared" si="75"/>
        <v/>
      </c>
    </row>
    <row r="235" spans="3:30" x14ac:dyDescent="0.3">
      <c r="C235" s="52" cm="1">
        <f t="array" ref="C235">IF(C234=-1, -1, IF(C234&lt;income_max, C234+1, IF(C234=income_max, income_total, IF(C234=income_total, "/1", IF(C234="/1", Expenses_header_row, IF(C234&lt;expenses_max_row, C234+1, IF(C234=expenses_max_row, expenses_total_row, IF(C234=expenses_total_row, "/2", IF(C234="/2", Savings_header_row, IF(C234&lt;savings_max_row, C234+1, IF(C234=savings_max_row, savings_total, -1)))))))))))</f>
        <v>-1</v>
      </c>
      <c r="D235" s="53">
        <f t="shared" si="58"/>
        <v>-1</v>
      </c>
      <c r="E235" s="52" cm="1">
        <f t="array" ref="E235">1*OR(row_id=income_header_row,row_id=Expenses_header_row,row_id=Savings_header_row)</f>
        <v>0</v>
      </c>
      <c r="F235" s="35">
        <f t="shared" si="59"/>
        <v>0</v>
      </c>
      <c r="G235" s="35" cm="1">
        <f t="array" ref="G235">1*OR(row_id=income_total,row_id=expenses_total_row,row_id=savings_total)</f>
        <v>0</v>
      </c>
      <c r="H235" s="53">
        <f t="shared" si="60"/>
        <v>1</v>
      </c>
      <c r="I235" s="52" t="str" cm="1">
        <f t="array" ref="I235">IFERROR(INDEX('Budget Planning'!$C:$C,header_row_id)," " )</f>
        <v xml:space="preserve"> </v>
      </c>
      <c r="J235" s="54" t="str" cm="1">
        <f t="array" ref="J235">IFERROR(INDEX('Budget Planning'!$C:$C,row_id)," ")</f>
        <v xml:space="preserve"> </v>
      </c>
      <c r="K235" s="55" t="str" cm="1">
        <f t="array" ref="K235">IF(OR(is_header, is_empty), "",
    IF(is_total,
        IF(selected_period="Total Year",
            SUM(Tracking[Amount] * (Tracking[Type]=type) * (YEAR(Tracking[Effective Date])=Selected_year)),
            SUM(Tracking[Amount] * (Tracking[Type]=type) * (YEAR(Tracking[Effective Date])=Selected_year) * (MONTH(Tracking[Effective Date])=selected_period))
        ),
        IF(selected_period="Total Year",
            SUM(Tracking[Amount] * (Tracking[Type]=type) * (Tracking[Category]=item) * (YEAR(Tracking[Effective Date])=Selected_year)),
            SUM(Tracking[Amount] * (Tracking[Type]=type) * (Tracking[Category]=item) * (YEAR(Tracking[Effective Date])=Selected_year) * (MONTH(Tracking[Effective Date])=selected_period))
        )
    )
)</f>
        <v/>
      </c>
      <c r="L235" s="35" t="str" cm="1">
        <f t="array" ref="L235">IF(OR(is_header, is_empty), "",
    IFERROR(
        INDEX('Budget Planning'!$E:$DY, row_id,
            MATCH(TRUE, INDEX('Budget Planning'!$E$5:$DY$5 = Selected_year, 0), 0)
            + IF(selected_period = "Total Year", 12, selected_period - 1)
        ),
        ""
    )
)</f>
        <v/>
      </c>
      <c r="M235" s="1" t="str" cm="1">
        <f t="array" ref="M235">IF(is_cat,IF(header_row_id=income_header_row,MATCH(income_min_row,$C:$C,0),IF(header_row_id=Expenses_header_row,MATCH(expenses_min_row,$C:$C,0),IF(header_row_id=Savings_header_row,MATCH(savings_min_row,$C:$C,0),""))),"")</f>
        <v/>
      </c>
      <c r="N235" s="2" t="str" cm="1">
        <f t="array" ref="N235">IF(is_cat,IF(header_row_id=income_header_row,MATCH(income_max,$C:$C,0),IF(header_row_id=Expenses_header_row,MATCH(expenses_max_row,$C:$C,0),IF(header_row_id=Savings_header_row,MATCH(savings_max_row,$C:$C,0),""))),"")</f>
        <v/>
      </c>
      <c r="O235" s="1" t="str">
        <f t="shared" si="61"/>
        <v/>
      </c>
      <c r="P235" t="str">
        <f t="shared" ca="1" si="62"/>
        <v/>
      </c>
      <c r="Q235" t="str">
        <f t="shared" si="63"/>
        <v/>
      </c>
      <c r="R235" s="2" t="str">
        <f t="shared" ca="1" si="64"/>
        <v/>
      </c>
      <c r="S235" s="1" t="str">
        <f t="shared" si="65"/>
        <v/>
      </c>
      <c r="T235" t="str">
        <f t="shared" si="66"/>
        <v/>
      </c>
      <c r="U235" t="str">
        <f t="shared" ca="1" si="67"/>
        <v/>
      </c>
      <c r="V235" t="str">
        <f t="shared" si="68"/>
        <v/>
      </c>
      <c r="W235" s="2" t="str">
        <f t="shared" ca="1" si="69"/>
        <v/>
      </c>
      <c r="X235" s="59">
        <f t="shared" si="70"/>
        <v>-1</v>
      </c>
      <c r="Y235" s="66" t="str">
        <f t="shared" si="71"/>
        <v/>
      </c>
      <c r="Z235" s="36" t="str">
        <f t="shared" si="72"/>
        <v/>
      </c>
      <c r="AA235" s="36" t="str">
        <f t="shared" si="73"/>
        <v/>
      </c>
      <c r="AB235" s="67" t="str">
        <f t="shared" si="76"/>
        <v/>
      </c>
      <c r="AC235" s="36" t="str">
        <f t="shared" si="74"/>
        <v/>
      </c>
      <c r="AD235" s="36" t="str">
        <f t="shared" si="75"/>
        <v/>
      </c>
    </row>
    <row r="236" spans="3:30" x14ac:dyDescent="0.3">
      <c r="C236" s="52" cm="1">
        <f t="array" ref="C236">IF(C235=-1, -1, IF(C235&lt;income_max, C235+1, IF(C235=income_max, income_total, IF(C235=income_total, "/1", IF(C235="/1", Expenses_header_row, IF(C235&lt;expenses_max_row, C235+1, IF(C235=expenses_max_row, expenses_total_row, IF(C235=expenses_total_row, "/2", IF(C235="/2", Savings_header_row, IF(C235&lt;savings_max_row, C235+1, IF(C235=savings_max_row, savings_total, -1)))))))))))</f>
        <v>-1</v>
      </c>
      <c r="D236" s="53">
        <f t="shared" si="58"/>
        <v>-1</v>
      </c>
      <c r="E236" s="52" cm="1">
        <f t="array" ref="E236">1*OR(row_id=income_header_row,row_id=Expenses_header_row,row_id=Savings_header_row)</f>
        <v>0</v>
      </c>
      <c r="F236" s="35">
        <f t="shared" si="59"/>
        <v>0</v>
      </c>
      <c r="G236" s="35" cm="1">
        <f t="array" ref="G236">1*OR(row_id=income_total,row_id=expenses_total_row,row_id=savings_total)</f>
        <v>0</v>
      </c>
      <c r="H236" s="53">
        <f t="shared" si="60"/>
        <v>1</v>
      </c>
      <c r="I236" s="52" t="str" cm="1">
        <f t="array" ref="I236">IFERROR(INDEX('Budget Planning'!$C:$C,header_row_id)," " )</f>
        <v xml:space="preserve"> </v>
      </c>
      <c r="J236" s="54" t="str" cm="1">
        <f t="array" ref="J236">IFERROR(INDEX('Budget Planning'!$C:$C,row_id)," ")</f>
        <v xml:space="preserve"> </v>
      </c>
      <c r="K236" s="55" t="str" cm="1">
        <f t="array" ref="K236">IF(OR(is_header, is_empty), "",
    IF(is_total,
        IF(selected_period="Total Year",
            SUM(Tracking[Amount] * (Tracking[Type]=type) * (YEAR(Tracking[Effective Date])=Selected_year)),
            SUM(Tracking[Amount] * (Tracking[Type]=type) * (YEAR(Tracking[Effective Date])=Selected_year) * (MONTH(Tracking[Effective Date])=selected_period))
        ),
        IF(selected_period="Total Year",
            SUM(Tracking[Amount] * (Tracking[Type]=type) * (Tracking[Category]=item) * (YEAR(Tracking[Effective Date])=Selected_year)),
            SUM(Tracking[Amount] * (Tracking[Type]=type) * (Tracking[Category]=item) * (YEAR(Tracking[Effective Date])=Selected_year) * (MONTH(Tracking[Effective Date])=selected_period))
        )
    )
)</f>
        <v/>
      </c>
      <c r="L236" s="35" t="str" cm="1">
        <f t="array" ref="L236">IF(OR(is_header, is_empty), "",
    IFERROR(
        INDEX('Budget Planning'!$E:$DY, row_id,
            MATCH(TRUE, INDEX('Budget Planning'!$E$5:$DY$5 = Selected_year, 0), 0)
            + IF(selected_period = "Total Year", 12, selected_period - 1)
        ),
        ""
    )
)</f>
        <v/>
      </c>
      <c r="M236" s="1" t="str" cm="1">
        <f t="array" ref="M236">IF(is_cat,IF(header_row_id=income_header_row,MATCH(income_min_row,$C:$C,0),IF(header_row_id=Expenses_header_row,MATCH(expenses_min_row,$C:$C,0),IF(header_row_id=Savings_header_row,MATCH(savings_min_row,$C:$C,0),""))),"")</f>
        <v/>
      </c>
      <c r="N236" s="2" t="str" cm="1">
        <f t="array" ref="N236">IF(is_cat,IF(header_row_id=income_header_row,MATCH(income_max,$C:$C,0),IF(header_row_id=Expenses_header_row,MATCH(expenses_max_row,$C:$C,0),IF(header_row_id=Savings_header_row,MATCH(savings_max_row,$C:$C,0),""))),"")</f>
        <v/>
      </c>
      <c r="O236" s="1" t="str">
        <f t="shared" si="61"/>
        <v/>
      </c>
      <c r="P236" t="str">
        <f t="shared" ca="1" si="62"/>
        <v/>
      </c>
      <c r="Q236" t="str">
        <f t="shared" si="63"/>
        <v/>
      </c>
      <c r="R236" s="2" t="str">
        <f t="shared" ca="1" si="64"/>
        <v/>
      </c>
      <c r="S236" s="1" t="str">
        <f t="shared" si="65"/>
        <v/>
      </c>
      <c r="T236" t="str">
        <f t="shared" si="66"/>
        <v/>
      </c>
      <c r="U236" t="str">
        <f t="shared" ca="1" si="67"/>
        <v/>
      </c>
      <c r="V236" t="str">
        <f t="shared" si="68"/>
        <v/>
      </c>
      <c r="W236" s="2" t="str">
        <f t="shared" ca="1" si="69"/>
        <v/>
      </c>
      <c r="X236" s="59">
        <f t="shared" si="70"/>
        <v>-1</v>
      </c>
      <c r="Y236" s="66" t="str">
        <f t="shared" si="71"/>
        <v/>
      </c>
      <c r="Z236" s="36" t="str">
        <f t="shared" si="72"/>
        <v/>
      </c>
      <c r="AA236" s="36" t="str">
        <f t="shared" si="73"/>
        <v/>
      </c>
      <c r="AB236" s="67" t="str">
        <f t="shared" si="76"/>
        <v/>
      </c>
      <c r="AC236" s="36" t="str">
        <f t="shared" si="74"/>
        <v/>
      </c>
      <c r="AD236" s="36" t="str">
        <f t="shared" si="75"/>
        <v/>
      </c>
    </row>
    <row r="237" spans="3:30" x14ac:dyDescent="0.3">
      <c r="C237" s="52" cm="1">
        <f t="array" ref="C237">IF(C236=-1, -1, IF(C236&lt;income_max, C236+1, IF(C236=income_max, income_total, IF(C236=income_total, "/1", IF(C236="/1", Expenses_header_row, IF(C236&lt;expenses_max_row, C236+1, IF(C236=expenses_max_row, expenses_total_row, IF(C236=expenses_total_row, "/2", IF(C236="/2", Savings_header_row, IF(C236&lt;savings_max_row, C236+1, IF(C236=savings_max_row, savings_total, -1)))))))))))</f>
        <v>-1</v>
      </c>
      <c r="D237" s="53">
        <f t="shared" si="58"/>
        <v>-1</v>
      </c>
      <c r="E237" s="52" cm="1">
        <f t="array" ref="E237">1*OR(row_id=income_header_row,row_id=Expenses_header_row,row_id=Savings_header_row)</f>
        <v>0</v>
      </c>
      <c r="F237" s="35">
        <f t="shared" si="59"/>
        <v>0</v>
      </c>
      <c r="G237" s="35" cm="1">
        <f t="array" ref="G237">1*OR(row_id=income_total,row_id=expenses_total_row,row_id=savings_total)</f>
        <v>0</v>
      </c>
      <c r="H237" s="53">
        <f t="shared" si="60"/>
        <v>1</v>
      </c>
      <c r="I237" s="52" t="str" cm="1">
        <f t="array" ref="I237">IFERROR(INDEX('Budget Planning'!$C:$C,header_row_id)," " )</f>
        <v xml:space="preserve"> </v>
      </c>
      <c r="J237" s="54" t="str" cm="1">
        <f t="array" ref="J237">IFERROR(INDEX('Budget Planning'!$C:$C,row_id)," ")</f>
        <v xml:space="preserve"> </v>
      </c>
      <c r="K237" s="55" t="str" cm="1">
        <f t="array" ref="K237">IF(OR(is_header, is_empty), "",
    IF(is_total,
        IF(selected_period="Total Year",
            SUM(Tracking[Amount] * (Tracking[Type]=type) * (YEAR(Tracking[Effective Date])=Selected_year)),
            SUM(Tracking[Amount] * (Tracking[Type]=type) * (YEAR(Tracking[Effective Date])=Selected_year) * (MONTH(Tracking[Effective Date])=selected_period))
        ),
        IF(selected_period="Total Year",
            SUM(Tracking[Amount] * (Tracking[Type]=type) * (Tracking[Category]=item) * (YEAR(Tracking[Effective Date])=Selected_year)),
            SUM(Tracking[Amount] * (Tracking[Type]=type) * (Tracking[Category]=item) * (YEAR(Tracking[Effective Date])=Selected_year) * (MONTH(Tracking[Effective Date])=selected_period))
        )
    )
)</f>
        <v/>
      </c>
      <c r="L237" s="35" t="str" cm="1">
        <f t="array" ref="L237">IF(OR(is_header, is_empty), "",
    IFERROR(
        INDEX('Budget Planning'!$E:$DY, row_id,
            MATCH(TRUE, INDEX('Budget Planning'!$E$5:$DY$5 = Selected_year, 0), 0)
            + IF(selected_period = "Total Year", 12, selected_period - 1)
        ),
        ""
    )
)</f>
        <v/>
      </c>
      <c r="M237" s="1" t="str" cm="1">
        <f t="array" ref="M237">IF(is_cat,IF(header_row_id=income_header_row,MATCH(income_min_row,$C:$C,0),IF(header_row_id=Expenses_header_row,MATCH(expenses_min_row,$C:$C,0),IF(header_row_id=Savings_header_row,MATCH(savings_min_row,$C:$C,0),""))),"")</f>
        <v/>
      </c>
      <c r="N237" s="2" t="str" cm="1">
        <f t="array" ref="N237">IF(is_cat,IF(header_row_id=income_header_row,MATCH(income_max,$C:$C,0),IF(header_row_id=Expenses_header_row,MATCH(expenses_max_row,$C:$C,0),IF(header_row_id=Savings_header_row,MATCH(savings_max_row,$C:$C,0),""))),"")</f>
        <v/>
      </c>
      <c r="O237" s="1" t="str">
        <f t="shared" si="61"/>
        <v/>
      </c>
      <c r="P237" t="str">
        <f t="shared" ca="1" si="62"/>
        <v/>
      </c>
      <c r="Q237" t="str">
        <f t="shared" si="63"/>
        <v/>
      </c>
      <c r="R237" s="2" t="str">
        <f t="shared" ca="1" si="64"/>
        <v/>
      </c>
      <c r="S237" s="1" t="str">
        <f t="shared" si="65"/>
        <v/>
      </c>
      <c r="T237" t="str">
        <f t="shared" si="66"/>
        <v/>
      </c>
      <c r="U237" t="str">
        <f t="shared" ca="1" si="67"/>
        <v/>
      </c>
      <c r="V237" t="str">
        <f t="shared" si="68"/>
        <v/>
      </c>
      <c r="W237" s="2" t="str">
        <f t="shared" ca="1" si="69"/>
        <v/>
      </c>
      <c r="X237" s="59">
        <f t="shared" si="70"/>
        <v>-1</v>
      </c>
      <c r="Y237" s="66" t="str">
        <f t="shared" si="71"/>
        <v/>
      </c>
      <c r="Z237" s="36" t="str">
        <f t="shared" si="72"/>
        <v/>
      </c>
      <c r="AA237" s="36" t="str">
        <f t="shared" si="73"/>
        <v/>
      </c>
      <c r="AB237" s="67" t="str">
        <f t="shared" si="76"/>
        <v/>
      </c>
      <c r="AC237" s="36" t="str">
        <f t="shared" si="74"/>
        <v/>
      </c>
      <c r="AD237" s="36" t="str">
        <f t="shared" si="75"/>
        <v/>
      </c>
    </row>
    <row r="238" spans="3:30" x14ac:dyDescent="0.3">
      <c r="C238" s="52" cm="1">
        <f t="array" ref="C238">IF(C237=-1, -1, IF(C237&lt;income_max, C237+1, IF(C237=income_max, income_total, IF(C237=income_total, "/1", IF(C237="/1", Expenses_header_row, IF(C237&lt;expenses_max_row, C237+1, IF(C237=expenses_max_row, expenses_total_row, IF(C237=expenses_total_row, "/2", IF(C237="/2", Savings_header_row, IF(C237&lt;savings_max_row, C237+1, IF(C237=savings_max_row, savings_total, -1)))))))))))</f>
        <v>-1</v>
      </c>
      <c r="D238" s="53">
        <f t="shared" si="58"/>
        <v>-1</v>
      </c>
      <c r="E238" s="52" cm="1">
        <f t="array" ref="E238">1*OR(row_id=income_header_row,row_id=Expenses_header_row,row_id=Savings_header_row)</f>
        <v>0</v>
      </c>
      <c r="F238" s="35">
        <f t="shared" si="59"/>
        <v>0</v>
      </c>
      <c r="G238" s="35" cm="1">
        <f t="array" ref="G238">1*OR(row_id=income_total,row_id=expenses_total_row,row_id=savings_total)</f>
        <v>0</v>
      </c>
      <c r="H238" s="53">
        <f t="shared" si="60"/>
        <v>1</v>
      </c>
      <c r="I238" s="52" t="str" cm="1">
        <f t="array" ref="I238">IFERROR(INDEX('Budget Planning'!$C:$C,header_row_id)," " )</f>
        <v xml:space="preserve"> </v>
      </c>
      <c r="J238" s="54" t="str" cm="1">
        <f t="array" ref="J238">IFERROR(INDEX('Budget Planning'!$C:$C,row_id)," ")</f>
        <v xml:space="preserve"> </v>
      </c>
      <c r="K238" s="55" t="str" cm="1">
        <f t="array" ref="K238">IF(OR(is_header, is_empty), "",
    IF(is_total,
        IF(selected_period="Total Year",
            SUM(Tracking[Amount] * (Tracking[Type]=type) * (YEAR(Tracking[Effective Date])=Selected_year)),
            SUM(Tracking[Amount] * (Tracking[Type]=type) * (YEAR(Tracking[Effective Date])=Selected_year) * (MONTH(Tracking[Effective Date])=selected_period))
        ),
        IF(selected_period="Total Year",
            SUM(Tracking[Amount] * (Tracking[Type]=type) * (Tracking[Category]=item) * (YEAR(Tracking[Effective Date])=Selected_year)),
            SUM(Tracking[Amount] * (Tracking[Type]=type) * (Tracking[Category]=item) * (YEAR(Tracking[Effective Date])=Selected_year) * (MONTH(Tracking[Effective Date])=selected_period))
        )
    )
)</f>
        <v/>
      </c>
      <c r="L238" s="35" t="str" cm="1">
        <f t="array" ref="L238">IF(OR(is_header, is_empty), "",
    IFERROR(
        INDEX('Budget Planning'!$E:$DY, row_id,
            MATCH(TRUE, INDEX('Budget Planning'!$E$5:$DY$5 = Selected_year, 0), 0)
            + IF(selected_period = "Total Year", 12, selected_period - 1)
        ),
        ""
    )
)</f>
        <v/>
      </c>
      <c r="M238" s="1" t="str" cm="1">
        <f t="array" ref="M238">IF(is_cat,IF(header_row_id=income_header_row,MATCH(income_min_row,$C:$C,0),IF(header_row_id=Expenses_header_row,MATCH(expenses_min_row,$C:$C,0),IF(header_row_id=Savings_header_row,MATCH(savings_min_row,$C:$C,0),""))),"")</f>
        <v/>
      </c>
      <c r="N238" s="2" t="str" cm="1">
        <f t="array" ref="N238">IF(is_cat,IF(header_row_id=income_header_row,MATCH(income_max,$C:$C,0),IF(header_row_id=Expenses_header_row,MATCH(expenses_max_row,$C:$C,0),IF(header_row_id=Savings_header_row,MATCH(savings_max_row,$C:$C,0),""))),"")</f>
        <v/>
      </c>
      <c r="O238" s="1" t="str">
        <f t="shared" si="61"/>
        <v/>
      </c>
      <c r="P238" t="str">
        <f t="shared" ca="1" si="62"/>
        <v/>
      </c>
      <c r="Q238" t="str">
        <f t="shared" si="63"/>
        <v/>
      </c>
      <c r="R238" s="2" t="str">
        <f t="shared" ca="1" si="64"/>
        <v/>
      </c>
      <c r="S238" s="1" t="str">
        <f t="shared" si="65"/>
        <v/>
      </c>
      <c r="T238" t="str">
        <f t="shared" si="66"/>
        <v/>
      </c>
      <c r="U238" t="str">
        <f t="shared" ca="1" si="67"/>
        <v/>
      </c>
      <c r="V238" t="str">
        <f t="shared" si="68"/>
        <v/>
      </c>
      <c r="W238" s="2" t="str">
        <f t="shared" ca="1" si="69"/>
        <v/>
      </c>
      <c r="X238" s="59">
        <f t="shared" si="70"/>
        <v>-1</v>
      </c>
      <c r="Y238" s="66" t="str">
        <f t="shared" si="71"/>
        <v/>
      </c>
      <c r="Z238" s="36" t="str">
        <f t="shared" si="72"/>
        <v/>
      </c>
      <c r="AA238" s="36" t="str">
        <f t="shared" si="73"/>
        <v/>
      </c>
      <c r="AB238" s="67" t="str">
        <f t="shared" si="76"/>
        <v/>
      </c>
      <c r="AC238" s="36" t="str">
        <f t="shared" si="74"/>
        <v/>
      </c>
      <c r="AD238" s="36" t="str">
        <f t="shared" si="75"/>
        <v/>
      </c>
    </row>
    <row r="239" spans="3:30" x14ac:dyDescent="0.3">
      <c r="C239" s="52" cm="1">
        <f t="array" ref="C239">IF(C238=-1, -1, IF(C238&lt;income_max, C238+1, IF(C238=income_max, income_total, IF(C238=income_total, "/1", IF(C238="/1", Expenses_header_row, IF(C238&lt;expenses_max_row, C238+1, IF(C238=expenses_max_row, expenses_total_row, IF(C238=expenses_total_row, "/2", IF(C238="/2", Savings_header_row, IF(C238&lt;savings_max_row, C238+1, IF(C238=savings_max_row, savings_total, -1)))))))))))</f>
        <v>-1</v>
      </c>
      <c r="D239" s="53">
        <f t="shared" si="58"/>
        <v>-1</v>
      </c>
      <c r="E239" s="52" cm="1">
        <f t="array" ref="E239">1*OR(row_id=income_header_row,row_id=Expenses_header_row,row_id=Savings_header_row)</f>
        <v>0</v>
      </c>
      <c r="F239" s="35">
        <f t="shared" si="59"/>
        <v>0</v>
      </c>
      <c r="G239" s="35" cm="1">
        <f t="array" ref="G239">1*OR(row_id=income_total,row_id=expenses_total_row,row_id=savings_total)</f>
        <v>0</v>
      </c>
      <c r="H239" s="53">
        <f t="shared" si="60"/>
        <v>1</v>
      </c>
      <c r="I239" s="52" t="str" cm="1">
        <f t="array" ref="I239">IFERROR(INDEX('Budget Planning'!$C:$C,header_row_id)," " )</f>
        <v xml:space="preserve"> </v>
      </c>
      <c r="J239" s="54" t="str" cm="1">
        <f t="array" ref="J239">IFERROR(INDEX('Budget Planning'!$C:$C,row_id)," ")</f>
        <v xml:space="preserve"> </v>
      </c>
      <c r="K239" s="55" t="str" cm="1">
        <f t="array" ref="K239">IF(OR(is_header, is_empty), "",
    IF(is_total,
        IF(selected_period="Total Year",
            SUM(Tracking[Amount] * (Tracking[Type]=type) * (YEAR(Tracking[Effective Date])=Selected_year)),
            SUM(Tracking[Amount] * (Tracking[Type]=type) * (YEAR(Tracking[Effective Date])=Selected_year) * (MONTH(Tracking[Effective Date])=selected_period))
        ),
        IF(selected_period="Total Year",
            SUM(Tracking[Amount] * (Tracking[Type]=type) * (Tracking[Category]=item) * (YEAR(Tracking[Effective Date])=Selected_year)),
            SUM(Tracking[Amount] * (Tracking[Type]=type) * (Tracking[Category]=item) * (YEAR(Tracking[Effective Date])=Selected_year) * (MONTH(Tracking[Effective Date])=selected_period))
        )
    )
)</f>
        <v/>
      </c>
      <c r="L239" s="35" t="str" cm="1">
        <f t="array" ref="L239">IF(OR(is_header, is_empty), "",
    IFERROR(
        INDEX('Budget Planning'!$E:$DY, row_id,
            MATCH(TRUE, INDEX('Budget Planning'!$E$5:$DY$5 = Selected_year, 0), 0)
            + IF(selected_period = "Total Year", 12, selected_period - 1)
        ),
        ""
    )
)</f>
        <v/>
      </c>
      <c r="M239" s="1" t="str" cm="1">
        <f t="array" ref="M239">IF(is_cat,IF(header_row_id=income_header_row,MATCH(income_min_row,$C:$C,0),IF(header_row_id=Expenses_header_row,MATCH(expenses_min_row,$C:$C,0),IF(header_row_id=Savings_header_row,MATCH(savings_min_row,$C:$C,0),""))),"")</f>
        <v/>
      </c>
      <c r="N239" s="2" t="str" cm="1">
        <f t="array" ref="N239">IF(is_cat,IF(header_row_id=income_header_row,MATCH(income_max,$C:$C,0),IF(header_row_id=Expenses_header_row,MATCH(expenses_max_row,$C:$C,0),IF(header_row_id=Savings_header_row,MATCH(savings_max_row,$C:$C,0),""))),"")</f>
        <v/>
      </c>
      <c r="O239" s="1" t="str">
        <f t="shared" si="61"/>
        <v/>
      </c>
      <c r="P239" t="str">
        <f t="shared" ca="1" si="62"/>
        <v/>
      </c>
      <c r="Q239" t="str">
        <f t="shared" si="63"/>
        <v/>
      </c>
      <c r="R239" s="2" t="str">
        <f t="shared" ca="1" si="64"/>
        <v/>
      </c>
      <c r="S239" s="1" t="str">
        <f t="shared" si="65"/>
        <v/>
      </c>
      <c r="T239" t="str">
        <f t="shared" si="66"/>
        <v/>
      </c>
      <c r="U239" t="str">
        <f t="shared" ca="1" si="67"/>
        <v/>
      </c>
      <c r="V239" t="str">
        <f t="shared" si="68"/>
        <v/>
      </c>
      <c r="W239" s="2" t="str">
        <f t="shared" ca="1" si="69"/>
        <v/>
      </c>
      <c r="X239" s="59">
        <f t="shared" si="70"/>
        <v>-1</v>
      </c>
      <c r="Y239" s="66" t="str">
        <f t="shared" si="71"/>
        <v/>
      </c>
      <c r="Z239" s="36" t="str">
        <f t="shared" si="72"/>
        <v/>
      </c>
      <c r="AA239" s="36" t="str">
        <f t="shared" si="73"/>
        <v/>
      </c>
      <c r="AB239" s="67" t="str">
        <f t="shared" si="76"/>
        <v/>
      </c>
      <c r="AC239" s="36" t="str">
        <f t="shared" si="74"/>
        <v/>
      </c>
      <c r="AD239" s="36" t="str">
        <f t="shared" si="75"/>
        <v/>
      </c>
    </row>
    <row r="240" spans="3:30" x14ac:dyDescent="0.3">
      <c r="C240" s="52" cm="1">
        <f t="array" ref="C240">IF(C239=-1, -1, IF(C239&lt;income_max, C239+1, IF(C239=income_max, income_total, IF(C239=income_total, "/1", IF(C239="/1", Expenses_header_row, IF(C239&lt;expenses_max_row, C239+1, IF(C239=expenses_max_row, expenses_total_row, IF(C239=expenses_total_row, "/2", IF(C239="/2", Savings_header_row, IF(C239&lt;savings_max_row, C239+1, IF(C239=savings_max_row, savings_total, -1)))))))))))</f>
        <v>-1</v>
      </c>
      <c r="D240" s="53">
        <f t="shared" si="58"/>
        <v>-1</v>
      </c>
      <c r="E240" s="52" cm="1">
        <f t="array" ref="E240">1*OR(row_id=income_header_row,row_id=Expenses_header_row,row_id=Savings_header_row)</f>
        <v>0</v>
      </c>
      <c r="F240" s="35">
        <f t="shared" si="59"/>
        <v>0</v>
      </c>
      <c r="G240" s="35" cm="1">
        <f t="array" ref="G240">1*OR(row_id=income_total,row_id=expenses_total_row,row_id=savings_total)</f>
        <v>0</v>
      </c>
      <c r="H240" s="53">
        <f t="shared" si="60"/>
        <v>1</v>
      </c>
      <c r="I240" s="52" t="str" cm="1">
        <f t="array" ref="I240">IFERROR(INDEX('Budget Planning'!$C:$C,header_row_id)," " )</f>
        <v xml:space="preserve"> </v>
      </c>
      <c r="J240" s="54" t="str" cm="1">
        <f t="array" ref="J240">IFERROR(INDEX('Budget Planning'!$C:$C,row_id)," ")</f>
        <v xml:space="preserve"> </v>
      </c>
      <c r="K240" s="55" t="str" cm="1">
        <f t="array" ref="K240">IF(OR(is_header, is_empty), "",
    IF(is_total,
        IF(selected_period="Total Year",
            SUM(Tracking[Amount] * (Tracking[Type]=type) * (YEAR(Tracking[Effective Date])=Selected_year)),
            SUM(Tracking[Amount] * (Tracking[Type]=type) * (YEAR(Tracking[Effective Date])=Selected_year) * (MONTH(Tracking[Effective Date])=selected_period))
        ),
        IF(selected_period="Total Year",
            SUM(Tracking[Amount] * (Tracking[Type]=type) * (Tracking[Category]=item) * (YEAR(Tracking[Effective Date])=Selected_year)),
            SUM(Tracking[Amount] * (Tracking[Type]=type) * (Tracking[Category]=item) * (YEAR(Tracking[Effective Date])=Selected_year) * (MONTH(Tracking[Effective Date])=selected_period))
        )
    )
)</f>
        <v/>
      </c>
      <c r="L240" s="35" t="str" cm="1">
        <f t="array" ref="L240">IF(OR(is_header, is_empty), "",
    IFERROR(
        INDEX('Budget Planning'!$E:$DY, row_id,
            MATCH(TRUE, INDEX('Budget Planning'!$E$5:$DY$5 = Selected_year, 0), 0)
            + IF(selected_period = "Total Year", 12, selected_period - 1)
        ),
        ""
    )
)</f>
        <v/>
      </c>
      <c r="M240" s="1" t="str" cm="1">
        <f t="array" ref="M240">IF(is_cat,IF(header_row_id=income_header_row,MATCH(income_min_row,$C:$C,0),IF(header_row_id=Expenses_header_row,MATCH(expenses_min_row,$C:$C,0),IF(header_row_id=Savings_header_row,MATCH(savings_min_row,$C:$C,0),""))),"")</f>
        <v/>
      </c>
      <c r="N240" s="2" t="str" cm="1">
        <f t="array" ref="N240">IF(is_cat,IF(header_row_id=income_header_row,MATCH(income_max,$C:$C,0),IF(header_row_id=Expenses_header_row,MATCH(expenses_max_row,$C:$C,0),IF(header_row_id=Savings_header_row,MATCH(savings_max_row,$C:$C,0),""))),"")</f>
        <v/>
      </c>
      <c r="O240" s="1" t="str">
        <f t="shared" si="61"/>
        <v/>
      </c>
      <c r="P240" t="str">
        <f t="shared" ca="1" si="62"/>
        <v/>
      </c>
      <c r="Q240" t="str">
        <f t="shared" si="63"/>
        <v/>
      </c>
      <c r="R240" s="2" t="str">
        <f t="shared" ca="1" si="64"/>
        <v/>
      </c>
      <c r="S240" s="1" t="str">
        <f t="shared" si="65"/>
        <v/>
      </c>
      <c r="T240" t="str">
        <f t="shared" si="66"/>
        <v/>
      </c>
      <c r="U240" t="str">
        <f t="shared" ca="1" si="67"/>
        <v/>
      </c>
      <c r="V240" t="str">
        <f t="shared" si="68"/>
        <v/>
      </c>
      <c r="W240" s="2" t="str">
        <f t="shared" ca="1" si="69"/>
        <v/>
      </c>
      <c r="X240" s="59">
        <f t="shared" si="70"/>
        <v>-1</v>
      </c>
      <c r="Y240" s="66" t="str">
        <f t="shared" si="71"/>
        <v/>
      </c>
      <c r="Z240" s="36" t="str">
        <f t="shared" si="72"/>
        <v/>
      </c>
      <c r="AA240" s="36" t="str">
        <f t="shared" si="73"/>
        <v/>
      </c>
      <c r="AB240" s="67" t="str">
        <f t="shared" si="76"/>
        <v/>
      </c>
      <c r="AC240" s="36" t="str">
        <f t="shared" si="74"/>
        <v/>
      </c>
      <c r="AD240" s="36" t="str">
        <f t="shared" si="75"/>
        <v/>
      </c>
    </row>
    <row r="241" spans="3:30" x14ac:dyDescent="0.3">
      <c r="C241" s="52" cm="1">
        <f t="array" ref="C241">IF(C240=-1, -1, IF(C240&lt;income_max, C240+1, IF(C240=income_max, income_total, IF(C240=income_total, "/1", IF(C240="/1", Expenses_header_row, IF(C240&lt;expenses_max_row, C240+1, IF(C240=expenses_max_row, expenses_total_row, IF(C240=expenses_total_row, "/2", IF(C240="/2", Savings_header_row, IF(C240&lt;savings_max_row, C240+1, IF(C240=savings_max_row, savings_total, -1)))))))))))</f>
        <v>-1</v>
      </c>
      <c r="D241" s="53">
        <f t="shared" si="58"/>
        <v>-1</v>
      </c>
      <c r="E241" s="52" cm="1">
        <f t="array" ref="E241">1*OR(row_id=income_header_row,row_id=Expenses_header_row,row_id=Savings_header_row)</f>
        <v>0</v>
      </c>
      <c r="F241" s="35">
        <f t="shared" si="59"/>
        <v>0</v>
      </c>
      <c r="G241" s="35" cm="1">
        <f t="array" ref="G241">1*OR(row_id=income_total,row_id=expenses_total_row,row_id=savings_total)</f>
        <v>0</v>
      </c>
      <c r="H241" s="53">
        <f t="shared" si="60"/>
        <v>1</v>
      </c>
      <c r="I241" s="52" t="str" cm="1">
        <f t="array" ref="I241">IFERROR(INDEX('Budget Planning'!$C:$C,header_row_id)," " )</f>
        <v xml:space="preserve"> </v>
      </c>
      <c r="J241" s="54" t="str" cm="1">
        <f t="array" ref="J241">IFERROR(INDEX('Budget Planning'!$C:$C,row_id)," ")</f>
        <v xml:space="preserve"> </v>
      </c>
      <c r="K241" s="55" t="str" cm="1">
        <f t="array" ref="K241">IF(OR(is_header, is_empty), "",
    IF(is_total,
        IF(selected_period="Total Year",
            SUM(Tracking[Amount] * (Tracking[Type]=type) * (YEAR(Tracking[Effective Date])=Selected_year)),
            SUM(Tracking[Amount] * (Tracking[Type]=type) * (YEAR(Tracking[Effective Date])=Selected_year) * (MONTH(Tracking[Effective Date])=selected_period))
        ),
        IF(selected_period="Total Year",
            SUM(Tracking[Amount] * (Tracking[Type]=type) * (Tracking[Category]=item) * (YEAR(Tracking[Effective Date])=Selected_year)),
            SUM(Tracking[Amount] * (Tracking[Type]=type) * (Tracking[Category]=item) * (YEAR(Tracking[Effective Date])=Selected_year) * (MONTH(Tracking[Effective Date])=selected_period))
        )
    )
)</f>
        <v/>
      </c>
      <c r="L241" s="35" t="str" cm="1">
        <f t="array" ref="L241">IF(OR(is_header, is_empty), "",
    IFERROR(
        INDEX('Budget Planning'!$E:$DY, row_id,
            MATCH(TRUE, INDEX('Budget Planning'!$E$5:$DY$5 = Selected_year, 0), 0)
            + IF(selected_period = "Total Year", 12, selected_period - 1)
        ),
        ""
    )
)</f>
        <v/>
      </c>
      <c r="M241" s="1" t="str" cm="1">
        <f t="array" ref="M241">IF(is_cat,IF(header_row_id=income_header_row,MATCH(income_min_row,$C:$C,0),IF(header_row_id=Expenses_header_row,MATCH(expenses_min_row,$C:$C,0),IF(header_row_id=Savings_header_row,MATCH(savings_min_row,$C:$C,0),""))),"")</f>
        <v/>
      </c>
      <c r="N241" s="2" t="str" cm="1">
        <f t="array" ref="N241">IF(is_cat,IF(header_row_id=income_header_row,MATCH(income_max,$C:$C,0),IF(header_row_id=Expenses_header_row,MATCH(expenses_max_row,$C:$C,0),IF(header_row_id=Savings_header_row,MATCH(savings_max_row,$C:$C,0),""))),"")</f>
        <v/>
      </c>
      <c r="O241" s="1" t="str">
        <f t="shared" si="61"/>
        <v/>
      </c>
      <c r="P241" t="str">
        <f t="shared" ca="1" si="62"/>
        <v/>
      </c>
      <c r="Q241" t="str">
        <f t="shared" si="63"/>
        <v/>
      </c>
      <c r="R241" s="2" t="str">
        <f t="shared" ca="1" si="64"/>
        <v/>
      </c>
      <c r="S241" s="1" t="str">
        <f t="shared" si="65"/>
        <v/>
      </c>
      <c r="T241" t="str">
        <f t="shared" si="66"/>
        <v/>
      </c>
      <c r="U241" t="str">
        <f t="shared" ca="1" si="67"/>
        <v/>
      </c>
      <c r="V241" t="str">
        <f t="shared" si="68"/>
        <v/>
      </c>
      <c r="W241" s="2" t="str">
        <f t="shared" ca="1" si="69"/>
        <v/>
      </c>
      <c r="X241" s="59">
        <f t="shared" si="70"/>
        <v>-1</v>
      </c>
      <c r="Y241" s="66" t="str">
        <f t="shared" si="71"/>
        <v/>
      </c>
      <c r="Z241" s="36" t="str">
        <f t="shared" si="72"/>
        <v/>
      </c>
      <c r="AA241" s="36" t="str">
        <f t="shared" si="73"/>
        <v/>
      </c>
      <c r="AB241" s="67" t="str">
        <f t="shared" si="76"/>
        <v/>
      </c>
      <c r="AC241" s="36" t="str">
        <f t="shared" si="74"/>
        <v/>
      </c>
      <c r="AD241" s="36" t="str">
        <f t="shared" si="75"/>
        <v/>
      </c>
    </row>
    <row r="242" spans="3:30" x14ac:dyDescent="0.3">
      <c r="C242" s="52" cm="1">
        <f t="array" ref="C242">IF(C241=-1, -1, IF(C241&lt;income_max, C241+1, IF(C241=income_max, income_total, IF(C241=income_total, "/1", IF(C241="/1", Expenses_header_row, IF(C241&lt;expenses_max_row, C241+1, IF(C241=expenses_max_row, expenses_total_row, IF(C241=expenses_total_row, "/2", IF(C241="/2", Savings_header_row, IF(C241&lt;savings_max_row, C241+1, IF(C241=savings_max_row, savings_total, -1)))))))))))</f>
        <v>-1</v>
      </c>
      <c r="D242" s="53">
        <f t="shared" si="58"/>
        <v>-1</v>
      </c>
      <c r="E242" s="52" cm="1">
        <f t="array" ref="E242">1*OR(row_id=income_header_row,row_id=Expenses_header_row,row_id=Savings_header_row)</f>
        <v>0</v>
      </c>
      <c r="F242" s="35">
        <f t="shared" si="59"/>
        <v>0</v>
      </c>
      <c r="G242" s="35" cm="1">
        <f t="array" ref="G242">1*OR(row_id=income_total,row_id=expenses_total_row,row_id=savings_total)</f>
        <v>0</v>
      </c>
      <c r="H242" s="53">
        <f t="shared" si="60"/>
        <v>1</v>
      </c>
      <c r="I242" s="52" t="str" cm="1">
        <f t="array" ref="I242">IFERROR(INDEX('Budget Planning'!$C:$C,header_row_id)," " )</f>
        <v xml:space="preserve"> </v>
      </c>
      <c r="J242" s="54" t="str" cm="1">
        <f t="array" ref="J242">IFERROR(INDEX('Budget Planning'!$C:$C,row_id)," ")</f>
        <v xml:space="preserve"> </v>
      </c>
      <c r="K242" s="55" t="str" cm="1">
        <f t="array" ref="K242">IF(OR(is_header, is_empty), "",
    IF(is_total,
        IF(selected_period="Total Year",
            SUM(Tracking[Amount] * (Tracking[Type]=type) * (YEAR(Tracking[Effective Date])=Selected_year)),
            SUM(Tracking[Amount] * (Tracking[Type]=type) * (YEAR(Tracking[Effective Date])=Selected_year) * (MONTH(Tracking[Effective Date])=selected_period))
        ),
        IF(selected_period="Total Year",
            SUM(Tracking[Amount] * (Tracking[Type]=type) * (Tracking[Category]=item) * (YEAR(Tracking[Effective Date])=Selected_year)),
            SUM(Tracking[Amount] * (Tracking[Type]=type) * (Tracking[Category]=item) * (YEAR(Tracking[Effective Date])=Selected_year) * (MONTH(Tracking[Effective Date])=selected_period))
        )
    )
)</f>
        <v/>
      </c>
      <c r="L242" s="35" t="str" cm="1">
        <f t="array" ref="L242">IF(OR(is_header, is_empty), "",
    IFERROR(
        INDEX('Budget Planning'!$E:$DY, row_id,
            MATCH(TRUE, INDEX('Budget Planning'!$E$5:$DY$5 = Selected_year, 0), 0)
            + IF(selected_period = "Total Year", 12, selected_period - 1)
        ),
        ""
    )
)</f>
        <v/>
      </c>
      <c r="M242" s="1" t="str" cm="1">
        <f t="array" ref="M242">IF(is_cat,IF(header_row_id=income_header_row,MATCH(income_min_row,$C:$C,0),IF(header_row_id=Expenses_header_row,MATCH(expenses_min_row,$C:$C,0),IF(header_row_id=Savings_header_row,MATCH(savings_min_row,$C:$C,0),""))),"")</f>
        <v/>
      </c>
      <c r="N242" s="2" t="str" cm="1">
        <f t="array" ref="N242">IF(is_cat,IF(header_row_id=income_header_row,MATCH(income_max,$C:$C,0),IF(header_row_id=Expenses_header_row,MATCH(expenses_max_row,$C:$C,0),IF(header_row_id=Savings_header_row,MATCH(savings_max_row,$C:$C,0),""))),"")</f>
        <v/>
      </c>
      <c r="O242" s="1" t="str">
        <f t="shared" si="61"/>
        <v/>
      </c>
      <c r="P242" t="str">
        <f t="shared" ca="1" si="62"/>
        <v/>
      </c>
      <c r="Q242" t="str">
        <f t="shared" si="63"/>
        <v/>
      </c>
      <c r="R242" s="2" t="str">
        <f t="shared" ca="1" si="64"/>
        <v/>
      </c>
      <c r="S242" s="1" t="str">
        <f t="shared" si="65"/>
        <v/>
      </c>
      <c r="T242" t="str">
        <f t="shared" si="66"/>
        <v/>
      </c>
      <c r="U242" t="str">
        <f t="shared" ca="1" si="67"/>
        <v/>
      </c>
      <c r="V242" t="str">
        <f t="shared" si="68"/>
        <v/>
      </c>
      <c r="W242" s="2" t="str">
        <f t="shared" ca="1" si="69"/>
        <v/>
      </c>
      <c r="X242" s="59">
        <f t="shared" si="70"/>
        <v>-1</v>
      </c>
      <c r="Y242" s="66" t="str">
        <f t="shared" si="71"/>
        <v/>
      </c>
      <c r="Z242" s="36" t="str">
        <f t="shared" si="72"/>
        <v/>
      </c>
      <c r="AA242" s="36" t="str">
        <f t="shared" si="73"/>
        <v/>
      </c>
      <c r="AB242" s="67" t="str">
        <f t="shared" si="76"/>
        <v/>
      </c>
      <c r="AC242" s="36" t="str">
        <f t="shared" si="74"/>
        <v/>
      </c>
      <c r="AD242" s="36" t="str">
        <f t="shared" si="75"/>
        <v/>
      </c>
    </row>
    <row r="243" spans="3:30" x14ac:dyDescent="0.3">
      <c r="C243" s="52" cm="1">
        <f t="array" ref="C243">IF(C242=-1, -1, IF(C242&lt;income_max, C242+1, IF(C242=income_max, income_total, IF(C242=income_total, "/1", IF(C242="/1", Expenses_header_row, IF(C242&lt;expenses_max_row, C242+1, IF(C242=expenses_max_row, expenses_total_row, IF(C242=expenses_total_row, "/2", IF(C242="/2", Savings_header_row, IF(C242&lt;savings_max_row, C242+1, IF(C242=savings_max_row, savings_total, -1)))))))))))</f>
        <v>-1</v>
      </c>
      <c r="D243" s="53">
        <f t="shared" si="58"/>
        <v>-1</v>
      </c>
      <c r="E243" s="52" cm="1">
        <f t="array" ref="E243">1*OR(row_id=income_header_row,row_id=Expenses_header_row,row_id=Savings_header_row)</f>
        <v>0</v>
      </c>
      <c r="F243" s="35">
        <f t="shared" si="59"/>
        <v>0</v>
      </c>
      <c r="G243" s="35" cm="1">
        <f t="array" ref="G243">1*OR(row_id=income_total,row_id=expenses_total_row,row_id=savings_total)</f>
        <v>0</v>
      </c>
      <c r="H243" s="53">
        <f t="shared" si="60"/>
        <v>1</v>
      </c>
      <c r="I243" s="52" t="str" cm="1">
        <f t="array" ref="I243">IFERROR(INDEX('Budget Planning'!$C:$C,header_row_id)," " )</f>
        <v xml:space="preserve"> </v>
      </c>
      <c r="J243" s="54" t="str" cm="1">
        <f t="array" ref="J243">IFERROR(INDEX('Budget Planning'!$C:$C,row_id)," ")</f>
        <v xml:space="preserve"> </v>
      </c>
      <c r="K243" s="55" t="str" cm="1">
        <f t="array" ref="K243">IF(OR(is_header, is_empty), "",
    IF(is_total,
        IF(selected_period="Total Year",
            SUM(Tracking[Amount] * (Tracking[Type]=type) * (YEAR(Tracking[Effective Date])=Selected_year)),
            SUM(Tracking[Amount] * (Tracking[Type]=type) * (YEAR(Tracking[Effective Date])=Selected_year) * (MONTH(Tracking[Effective Date])=selected_period))
        ),
        IF(selected_period="Total Year",
            SUM(Tracking[Amount] * (Tracking[Type]=type) * (Tracking[Category]=item) * (YEAR(Tracking[Effective Date])=Selected_year)),
            SUM(Tracking[Amount] * (Tracking[Type]=type) * (Tracking[Category]=item) * (YEAR(Tracking[Effective Date])=Selected_year) * (MONTH(Tracking[Effective Date])=selected_period))
        )
    )
)</f>
        <v/>
      </c>
      <c r="L243" s="35" t="str" cm="1">
        <f t="array" ref="L243">IF(OR(is_header, is_empty), "",
    IFERROR(
        INDEX('Budget Planning'!$E:$DY, row_id,
            MATCH(TRUE, INDEX('Budget Planning'!$E$5:$DY$5 = Selected_year, 0), 0)
            + IF(selected_period = "Total Year", 12, selected_period - 1)
        ),
        ""
    )
)</f>
        <v/>
      </c>
      <c r="M243" s="1" t="str" cm="1">
        <f t="array" ref="M243">IF(is_cat,IF(header_row_id=income_header_row,MATCH(income_min_row,$C:$C,0),IF(header_row_id=Expenses_header_row,MATCH(expenses_min_row,$C:$C,0),IF(header_row_id=Savings_header_row,MATCH(savings_min_row,$C:$C,0),""))),"")</f>
        <v/>
      </c>
      <c r="N243" s="2" t="str" cm="1">
        <f t="array" ref="N243">IF(is_cat,IF(header_row_id=income_header_row,MATCH(income_max,$C:$C,0),IF(header_row_id=Expenses_header_row,MATCH(expenses_max_row,$C:$C,0),IF(header_row_id=Savings_header_row,MATCH(savings_max_row,$C:$C,0),""))),"")</f>
        <v/>
      </c>
      <c r="O243" s="1" t="str">
        <f t="shared" si="61"/>
        <v/>
      </c>
      <c r="P243" t="str">
        <f t="shared" ca="1" si="62"/>
        <v/>
      </c>
      <c r="Q243" t="str">
        <f t="shared" si="63"/>
        <v/>
      </c>
      <c r="R243" s="2" t="str">
        <f t="shared" ca="1" si="64"/>
        <v/>
      </c>
      <c r="S243" s="1" t="str">
        <f t="shared" si="65"/>
        <v/>
      </c>
      <c r="T243" t="str">
        <f t="shared" si="66"/>
        <v/>
      </c>
      <c r="U243" t="str">
        <f t="shared" ca="1" si="67"/>
        <v/>
      </c>
      <c r="V243" t="str">
        <f t="shared" si="68"/>
        <v/>
      </c>
      <c r="W243" s="2" t="str">
        <f t="shared" ca="1" si="69"/>
        <v/>
      </c>
      <c r="X243" s="59">
        <f t="shared" si="70"/>
        <v>-1</v>
      </c>
      <c r="Y243" s="66" t="str">
        <f t="shared" si="71"/>
        <v/>
      </c>
      <c r="Z243" s="36" t="str">
        <f t="shared" si="72"/>
        <v/>
      </c>
      <c r="AA243" s="36" t="str">
        <f t="shared" si="73"/>
        <v/>
      </c>
      <c r="AB243" s="67" t="str">
        <f t="shared" si="76"/>
        <v/>
      </c>
      <c r="AC243" s="36" t="str">
        <f t="shared" si="74"/>
        <v/>
      </c>
      <c r="AD243" s="36" t="str">
        <f t="shared" si="75"/>
        <v/>
      </c>
    </row>
    <row r="244" spans="3:30" x14ac:dyDescent="0.3">
      <c r="C244" s="52" cm="1">
        <f t="array" ref="C244">IF(C243=-1, -1, IF(C243&lt;income_max, C243+1, IF(C243=income_max, income_total, IF(C243=income_total, "/1", IF(C243="/1", Expenses_header_row, IF(C243&lt;expenses_max_row, C243+1, IF(C243=expenses_max_row, expenses_total_row, IF(C243=expenses_total_row, "/2", IF(C243="/2", Savings_header_row, IF(C243&lt;savings_max_row, C243+1, IF(C243=savings_max_row, savings_total, -1)))))))))))</f>
        <v>-1</v>
      </c>
      <c r="D244" s="53">
        <f t="shared" si="58"/>
        <v>-1</v>
      </c>
      <c r="E244" s="52" cm="1">
        <f t="array" ref="E244">1*OR(row_id=income_header_row,row_id=Expenses_header_row,row_id=Savings_header_row)</f>
        <v>0</v>
      </c>
      <c r="F244" s="35">
        <f t="shared" si="59"/>
        <v>0</v>
      </c>
      <c r="G244" s="35" cm="1">
        <f t="array" ref="G244">1*OR(row_id=income_total,row_id=expenses_total_row,row_id=savings_total)</f>
        <v>0</v>
      </c>
      <c r="H244" s="53">
        <f t="shared" si="60"/>
        <v>1</v>
      </c>
      <c r="I244" s="52" t="str" cm="1">
        <f t="array" ref="I244">IFERROR(INDEX('Budget Planning'!$C:$C,header_row_id)," " )</f>
        <v xml:space="preserve"> </v>
      </c>
      <c r="J244" s="54" t="str" cm="1">
        <f t="array" ref="J244">IFERROR(INDEX('Budget Planning'!$C:$C,row_id)," ")</f>
        <v xml:space="preserve"> </v>
      </c>
      <c r="K244" s="55" t="str" cm="1">
        <f t="array" ref="K244">IF(OR(is_header, is_empty), "",
    IF(is_total,
        IF(selected_period="Total Year",
            SUM(Tracking[Amount] * (Tracking[Type]=type) * (YEAR(Tracking[Effective Date])=Selected_year)),
            SUM(Tracking[Amount] * (Tracking[Type]=type) * (YEAR(Tracking[Effective Date])=Selected_year) * (MONTH(Tracking[Effective Date])=selected_period))
        ),
        IF(selected_period="Total Year",
            SUM(Tracking[Amount] * (Tracking[Type]=type) * (Tracking[Category]=item) * (YEAR(Tracking[Effective Date])=Selected_year)),
            SUM(Tracking[Amount] * (Tracking[Type]=type) * (Tracking[Category]=item) * (YEAR(Tracking[Effective Date])=Selected_year) * (MONTH(Tracking[Effective Date])=selected_period))
        )
    )
)</f>
        <v/>
      </c>
      <c r="L244" s="35" t="str" cm="1">
        <f t="array" ref="L244">IF(OR(is_header, is_empty), "",
    IFERROR(
        INDEX('Budget Planning'!$E:$DY, row_id,
            MATCH(TRUE, INDEX('Budget Planning'!$E$5:$DY$5 = Selected_year, 0), 0)
            + IF(selected_period = "Total Year", 12, selected_period - 1)
        ),
        ""
    )
)</f>
        <v/>
      </c>
      <c r="M244" s="1" t="str" cm="1">
        <f t="array" ref="M244">IF(is_cat,IF(header_row_id=income_header_row,MATCH(income_min_row,$C:$C,0),IF(header_row_id=Expenses_header_row,MATCH(expenses_min_row,$C:$C,0),IF(header_row_id=Savings_header_row,MATCH(savings_min_row,$C:$C,0),""))),"")</f>
        <v/>
      </c>
      <c r="N244" s="2" t="str" cm="1">
        <f t="array" ref="N244">IF(is_cat,IF(header_row_id=income_header_row,MATCH(income_max,$C:$C,0),IF(header_row_id=Expenses_header_row,MATCH(expenses_max_row,$C:$C,0),IF(header_row_id=Savings_header_row,MATCH(savings_max_row,$C:$C,0),""))),"")</f>
        <v/>
      </c>
      <c r="O244" s="1" t="str">
        <f t="shared" si="61"/>
        <v/>
      </c>
      <c r="P244" t="str">
        <f t="shared" ca="1" si="62"/>
        <v/>
      </c>
      <c r="Q244" t="str">
        <f t="shared" si="63"/>
        <v/>
      </c>
      <c r="R244" s="2" t="str">
        <f t="shared" ca="1" si="64"/>
        <v/>
      </c>
      <c r="S244" s="1" t="str">
        <f t="shared" si="65"/>
        <v/>
      </c>
      <c r="T244" t="str">
        <f t="shared" si="66"/>
        <v/>
      </c>
      <c r="U244" t="str">
        <f t="shared" ca="1" si="67"/>
        <v/>
      </c>
      <c r="V244" t="str">
        <f t="shared" si="68"/>
        <v/>
      </c>
      <c r="W244" s="2" t="str">
        <f t="shared" ca="1" si="69"/>
        <v/>
      </c>
      <c r="X244" s="59">
        <f t="shared" si="70"/>
        <v>-1</v>
      </c>
      <c r="Y244" s="66" t="str">
        <f t="shared" si="71"/>
        <v/>
      </c>
      <c r="Z244" s="36" t="str">
        <f t="shared" si="72"/>
        <v/>
      </c>
      <c r="AA244" s="36" t="str">
        <f t="shared" si="73"/>
        <v/>
      </c>
      <c r="AB244" s="67" t="str">
        <f t="shared" si="76"/>
        <v/>
      </c>
      <c r="AC244" s="36" t="str">
        <f t="shared" si="74"/>
        <v/>
      </c>
      <c r="AD244" s="36" t="str">
        <f t="shared" si="75"/>
        <v/>
      </c>
    </row>
    <row r="245" spans="3:30" x14ac:dyDescent="0.3">
      <c r="C245" s="52" cm="1">
        <f t="array" ref="C245">IF(C244=-1, -1, IF(C244&lt;income_max, C244+1, IF(C244=income_max, income_total, IF(C244=income_total, "/1", IF(C244="/1", Expenses_header_row, IF(C244&lt;expenses_max_row, C244+1, IF(C244=expenses_max_row, expenses_total_row, IF(C244=expenses_total_row, "/2", IF(C244="/2", Savings_header_row, IF(C244&lt;savings_max_row, C244+1, IF(C244=savings_max_row, savings_total, -1)))))))))))</f>
        <v>-1</v>
      </c>
      <c r="D245" s="53">
        <f t="shared" si="58"/>
        <v>-1</v>
      </c>
      <c r="E245" s="52" cm="1">
        <f t="array" ref="E245">1*OR(row_id=income_header_row,row_id=Expenses_header_row,row_id=Savings_header_row)</f>
        <v>0</v>
      </c>
      <c r="F245" s="35">
        <f t="shared" si="59"/>
        <v>0</v>
      </c>
      <c r="G245" s="35" cm="1">
        <f t="array" ref="G245">1*OR(row_id=income_total,row_id=expenses_total_row,row_id=savings_total)</f>
        <v>0</v>
      </c>
      <c r="H245" s="53">
        <f t="shared" si="60"/>
        <v>1</v>
      </c>
      <c r="I245" s="52" t="str" cm="1">
        <f t="array" ref="I245">IFERROR(INDEX('Budget Planning'!$C:$C,header_row_id)," " )</f>
        <v xml:space="preserve"> </v>
      </c>
      <c r="J245" s="54" t="str" cm="1">
        <f t="array" ref="J245">IFERROR(INDEX('Budget Planning'!$C:$C,row_id)," ")</f>
        <v xml:space="preserve"> </v>
      </c>
      <c r="K245" s="55" t="str" cm="1">
        <f t="array" ref="K245">IF(OR(is_header, is_empty), "",
    IF(is_total,
        IF(selected_period="Total Year",
            SUM(Tracking[Amount] * (Tracking[Type]=type) * (YEAR(Tracking[Effective Date])=Selected_year)),
            SUM(Tracking[Amount] * (Tracking[Type]=type) * (YEAR(Tracking[Effective Date])=Selected_year) * (MONTH(Tracking[Effective Date])=selected_period))
        ),
        IF(selected_period="Total Year",
            SUM(Tracking[Amount] * (Tracking[Type]=type) * (Tracking[Category]=item) * (YEAR(Tracking[Effective Date])=Selected_year)),
            SUM(Tracking[Amount] * (Tracking[Type]=type) * (Tracking[Category]=item) * (YEAR(Tracking[Effective Date])=Selected_year) * (MONTH(Tracking[Effective Date])=selected_period))
        )
    )
)</f>
        <v/>
      </c>
      <c r="L245" s="35" t="str" cm="1">
        <f t="array" ref="L245">IF(OR(is_header, is_empty), "",
    IFERROR(
        INDEX('Budget Planning'!$E:$DY, row_id,
            MATCH(TRUE, INDEX('Budget Planning'!$E$5:$DY$5 = Selected_year, 0), 0)
            + IF(selected_period = "Total Year", 12, selected_period - 1)
        ),
        ""
    )
)</f>
        <v/>
      </c>
      <c r="M245" s="1" t="str" cm="1">
        <f t="array" ref="M245">IF(is_cat,IF(header_row_id=income_header_row,MATCH(income_min_row,$C:$C,0),IF(header_row_id=Expenses_header_row,MATCH(expenses_min_row,$C:$C,0),IF(header_row_id=Savings_header_row,MATCH(savings_min_row,$C:$C,0),""))),"")</f>
        <v/>
      </c>
      <c r="N245" s="2" t="str" cm="1">
        <f t="array" ref="N245">IF(is_cat,IF(header_row_id=income_header_row,MATCH(income_max,$C:$C,0),IF(header_row_id=Expenses_header_row,MATCH(expenses_max_row,$C:$C,0),IF(header_row_id=Savings_header_row,MATCH(savings_max_row,$C:$C,0),""))),"")</f>
        <v/>
      </c>
      <c r="O245" s="1" t="str">
        <f t="shared" si="61"/>
        <v/>
      </c>
      <c r="P245" t="str">
        <f t="shared" ca="1" si="62"/>
        <v/>
      </c>
      <c r="Q245" t="str">
        <f t="shared" si="63"/>
        <v/>
      </c>
      <c r="R245" s="2" t="str">
        <f t="shared" ca="1" si="64"/>
        <v/>
      </c>
      <c r="S245" s="1" t="str">
        <f t="shared" si="65"/>
        <v/>
      </c>
      <c r="T245" t="str">
        <f t="shared" si="66"/>
        <v/>
      </c>
      <c r="U245" t="str">
        <f t="shared" ca="1" si="67"/>
        <v/>
      </c>
      <c r="V245" t="str">
        <f t="shared" si="68"/>
        <v/>
      </c>
      <c r="W245" s="2" t="str">
        <f t="shared" ca="1" si="69"/>
        <v/>
      </c>
      <c r="X245" s="59">
        <f t="shared" si="70"/>
        <v>-1</v>
      </c>
      <c r="Y245" s="66" t="str">
        <f t="shared" si="71"/>
        <v/>
      </c>
      <c r="Z245" s="36" t="str">
        <f t="shared" si="72"/>
        <v/>
      </c>
      <c r="AA245" s="36" t="str">
        <f t="shared" si="73"/>
        <v/>
      </c>
      <c r="AB245" s="67" t="str">
        <f t="shared" si="76"/>
        <v/>
      </c>
      <c r="AC245" s="36" t="str">
        <f t="shared" si="74"/>
        <v/>
      </c>
      <c r="AD245" s="36" t="str">
        <f t="shared" si="75"/>
        <v/>
      </c>
    </row>
    <row r="246" spans="3:30" x14ac:dyDescent="0.3">
      <c r="C246" s="52" cm="1">
        <f t="array" ref="C246">IF(C245=-1, -1, IF(C245&lt;income_max, C245+1, IF(C245=income_max, income_total, IF(C245=income_total, "/1", IF(C245="/1", Expenses_header_row, IF(C245&lt;expenses_max_row, C245+1, IF(C245=expenses_max_row, expenses_total_row, IF(C245=expenses_total_row, "/2", IF(C245="/2", Savings_header_row, IF(C245&lt;savings_max_row, C245+1, IF(C245=savings_max_row, savings_total, -1)))))))))))</f>
        <v>-1</v>
      </c>
      <c r="D246" s="53">
        <f t="shared" si="58"/>
        <v>-1</v>
      </c>
      <c r="E246" s="52" cm="1">
        <f t="array" ref="E246">1*OR(row_id=income_header_row,row_id=Expenses_header_row,row_id=Savings_header_row)</f>
        <v>0</v>
      </c>
      <c r="F246" s="35">
        <f t="shared" si="59"/>
        <v>0</v>
      </c>
      <c r="G246" s="35" cm="1">
        <f t="array" ref="G246">1*OR(row_id=income_total,row_id=expenses_total_row,row_id=savings_total)</f>
        <v>0</v>
      </c>
      <c r="H246" s="53">
        <f t="shared" si="60"/>
        <v>1</v>
      </c>
      <c r="I246" s="52" t="str" cm="1">
        <f t="array" ref="I246">IFERROR(INDEX('Budget Planning'!$C:$C,header_row_id)," " )</f>
        <v xml:space="preserve"> </v>
      </c>
      <c r="J246" s="54" t="str" cm="1">
        <f t="array" ref="J246">IFERROR(INDEX('Budget Planning'!$C:$C,row_id)," ")</f>
        <v xml:space="preserve"> </v>
      </c>
      <c r="K246" s="55" t="str" cm="1">
        <f t="array" ref="K246">IF(OR(is_header, is_empty), "",
    IF(is_total,
        IF(selected_period="Total Year",
            SUM(Tracking[Amount] * (Tracking[Type]=type) * (YEAR(Tracking[Effective Date])=Selected_year)),
            SUM(Tracking[Amount] * (Tracking[Type]=type) * (YEAR(Tracking[Effective Date])=Selected_year) * (MONTH(Tracking[Effective Date])=selected_period))
        ),
        IF(selected_period="Total Year",
            SUM(Tracking[Amount] * (Tracking[Type]=type) * (Tracking[Category]=item) * (YEAR(Tracking[Effective Date])=Selected_year)),
            SUM(Tracking[Amount] * (Tracking[Type]=type) * (Tracking[Category]=item) * (YEAR(Tracking[Effective Date])=Selected_year) * (MONTH(Tracking[Effective Date])=selected_period))
        )
    )
)</f>
        <v/>
      </c>
      <c r="L246" s="35" t="str" cm="1">
        <f t="array" ref="L246">IF(OR(is_header, is_empty), "",
    IFERROR(
        INDEX('Budget Planning'!$E:$DY, row_id,
            MATCH(TRUE, INDEX('Budget Planning'!$E$5:$DY$5 = Selected_year, 0), 0)
            + IF(selected_period = "Total Year", 12, selected_period - 1)
        ),
        ""
    )
)</f>
        <v/>
      </c>
      <c r="M246" s="1" t="str" cm="1">
        <f t="array" ref="M246">IF(is_cat,IF(header_row_id=income_header_row,MATCH(income_min_row,$C:$C,0),IF(header_row_id=Expenses_header_row,MATCH(expenses_min_row,$C:$C,0),IF(header_row_id=Savings_header_row,MATCH(savings_min_row,$C:$C,0),""))),"")</f>
        <v/>
      </c>
      <c r="N246" s="2" t="str" cm="1">
        <f t="array" ref="N246">IF(is_cat,IF(header_row_id=income_header_row,MATCH(income_max,$C:$C,0),IF(header_row_id=Expenses_header_row,MATCH(expenses_max_row,$C:$C,0),IF(header_row_id=Savings_header_row,MATCH(savings_max_row,$C:$C,0),""))),"")</f>
        <v/>
      </c>
      <c r="O246" s="1" t="str">
        <f t="shared" si="61"/>
        <v/>
      </c>
      <c r="P246" t="str">
        <f t="shared" ca="1" si="62"/>
        <v/>
      </c>
      <c r="Q246" t="str">
        <f t="shared" si="63"/>
        <v/>
      </c>
      <c r="R246" s="2" t="str">
        <f t="shared" ca="1" si="64"/>
        <v/>
      </c>
      <c r="S246" s="1" t="str">
        <f t="shared" si="65"/>
        <v/>
      </c>
      <c r="T246" t="str">
        <f t="shared" si="66"/>
        <v/>
      </c>
      <c r="U246" t="str">
        <f t="shared" ca="1" si="67"/>
        <v/>
      </c>
      <c r="V246" t="str">
        <f t="shared" si="68"/>
        <v/>
      </c>
      <c r="W246" s="2" t="str">
        <f t="shared" ca="1" si="69"/>
        <v/>
      </c>
      <c r="X246" s="59">
        <f t="shared" si="70"/>
        <v>-1</v>
      </c>
      <c r="Y246" s="66" t="str">
        <f t="shared" si="71"/>
        <v/>
      </c>
      <c r="Z246" s="36" t="str">
        <f t="shared" si="72"/>
        <v/>
      </c>
      <c r="AA246" s="36" t="str">
        <f t="shared" si="73"/>
        <v/>
      </c>
      <c r="AB246" s="67" t="str">
        <f t="shared" si="76"/>
        <v/>
      </c>
      <c r="AC246" s="36" t="str">
        <f t="shared" si="74"/>
        <v/>
      </c>
      <c r="AD246" s="36" t="str">
        <f t="shared" si="75"/>
        <v/>
      </c>
    </row>
    <row r="247" spans="3:30" x14ac:dyDescent="0.3">
      <c r="C247" s="52" cm="1">
        <f t="array" ref="C247">IF(C246=-1, -1, IF(C246&lt;income_max, C246+1, IF(C246=income_max, income_total, IF(C246=income_total, "/1", IF(C246="/1", Expenses_header_row, IF(C246&lt;expenses_max_row, C246+1, IF(C246=expenses_max_row, expenses_total_row, IF(C246=expenses_total_row, "/2", IF(C246="/2", Savings_header_row, IF(C246&lt;savings_max_row, C246+1, IF(C246=savings_max_row, savings_total, -1)))))))))))</f>
        <v>-1</v>
      </c>
      <c r="D247" s="53">
        <f t="shared" si="58"/>
        <v>-1</v>
      </c>
      <c r="E247" s="52" cm="1">
        <f t="array" ref="E247">1*OR(row_id=income_header_row,row_id=Expenses_header_row,row_id=Savings_header_row)</f>
        <v>0</v>
      </c>
      <c r="F247" s="35">
        <f t="shared" si="59"/>
        <v>0</v>
      </c>
      <c r="G247" s="35" cm="1">
        <f t="array" ref="G247">1*OR(row_id=income_total,row_id=expenses_total_row,row_id=savings_total)</f>
        <v>0</v>
      </c>
      <c r="H247" s="53">
        <f t="shared" si="60"/>
        <v>1</v>
      </c>
      <c r="I247" s="52" t="str" cm="1">
        <f t="array" ref="I247">IFERROR(INDEX('Budget Planning'!$C:$C,header_row_id)," " )</f>
        <v xml:space="preserve"> </v>
      </c>
      <c r="J247" s="54" t="str" cm="1">
        <f t="array" ref="J247">IFERROR(INDEX('Budget Planning'!$C:$C,row_id)," ")</f>
        <v xml:space="preserve"> </v>
      </c>
      <c r="K247" s="55" t="str" cm="1">
        <f t="array" ref="K247">IF(OR(is_header, is_empty), "",
    IF(is_total,
        IF(selected_period="Total Year",
            SUM(Tracking[Amount] * (Tracking[Type]=type) * (YEAR(Tracking[Effective Date])=Selected_year)),
            SUM(Tracking[Amount] * (Tracking[Type]=type) * (YEAR(Tracking[Effective Date])=Selected_year) * (MONTH(Tracking[Effective Date])=selected_period))
        ),
        IF(selected_period="Total Year",
            SUM(Tracking[Amount] * (Tracking[Type]=type) * (Tracking[Category]=item) * (YEAR(Tracking[Effective Date])=Selected_year)),
            SUM(Tracking[Amount] * (Tracking[Type]=type) * (Tracking[Category]=item) * (YEAR(Tracking[Effective Date])=Selected_year) * (MONTH(Tracking[Effective Date])=selected_period))
        )
    )
)</f>
        <v/>
      </c>
      <c r="L247" s="35" t="str" cm="1">
        <f t="array" ref="L247">IF(OR(is_header, is_empty), "",
    IFERROR(
        INDEX('Budget Planning'!$E:$DY, row_id,
            MATCH(TRUE, INDEX('Budget Planning'!$E$5:$DY$5 = Selected_year, 0), 0)
            + IF(selected_period = "Total Year", 12, selected_period - 1)
        ),
        ""
    )
)</f>
        <v/>
      </c>
      <c r="M247" s="1" t="str" cm="1">
        <f t="array" ref="M247">IF(is_cat,IF(header_row_id=income_header_row,MATCH(income_min_row,$C:$C,0),IF(header_row_id=Expenses_header_row,MATCH(expenses_min_row,$C:$C,0),IF(header_row_id=Savings_header_row,MATCH(savings_min_row,$C:$C,0),""))),"")</f>
        <v/>
      </c>
      <c r="N247" s="2" t="str" cm="1">
        <f t="array" ref="N247">IF(is_cat,IF(header_row_id=income_header_row,MATCH(income_max,$C:$C,0),IF(header_row_id=Expenses_header_row,MATCH(expenses_max_row,$C:$C,0),IF(header_row_id=Savings_header_row,MATCH(savings_max_row,$C:$C,0),""))),"")</f>
        <v/>
      </c>
      <c r="O247" s="1" t="str">
        <f t="shared" si="61"/>
        <v/>
      </c>
      <c r="P247" t="str">
        <f t="shared" ca="1" si="62"/>
        <v/>
      </c>
      <c r="Q247" t="str">
        <f t="shared" si="63"/>
        <v/>
      </c>
      <c r="R247" s="2" t="str">
        <f t="shared" ca="1" si="64"/>
        <v/>
      </c>
      <c r="S247" s="1" t="str">
        <f t="shared" si="65"/>
        <v/>
      </c>
      <c r="T247" t="str">
        <f t="shared" si="66"/>
        <v/>
      </c>
      <c r="U247" t="str">
        <f t="shared" ca="1" si="67"/>
        <v/>
      </c>
      <c r="V247" t="str">
        <f t="shared" si="68"/>
        <v/>
      </c>
      <c r="W247" s="2" t="str">
        <f t="shared" ca="1" si="69"/>
        <v/>
      </c>
      <c r="X247" s="59">
        <f t="shared" si="70"/>
        <v>-1</v>
      </c>
      <c r="Y247" s="66" t="str">
        <f t="shared" si="71"/>
        <v/>
      </c>
      <c r="Z247" s="36" t="str">
        <f t="shared" si="72"/>
        <v/>
      </c>
      <c r="AA247" s="36" t="str">
        <f t="shared" si="73"/>
        <v/>
      </c>
      <c r="AB247" s="67" t="str">
        <f t="shared" si="76"/>
        <v/>
      </c>
      <c r="AC247" s="36" t="str">
        <f t="shared" si="74"/>
        <v/>
      </c>
      <c r="AD247" s="36" t="str">
        <f t="shared" si="75"/>
        <v/>
      </c>
    </row>
    <row r="248" spans="3:30" x14ac:dyDescent="0.3">
      <c r="C248" s="52" cm="1">
        <f t="array" ref="C248">IF(C247=-1, -1, IF(C247&lt;income_max, C247+1, IF(C247=income_max, income_total, IF(C247=income_total, "/1", IF(C247="/1", Expenses_header_row, IF(C247&lt;expenses_max_row, C247+1, IF(C247=expenses_max_row, expenses_total_row, IF(C247=expenses_total_row, "/2", IF(C247="/2", Savings_header_row, IF(C247&lt;savings_max_row, C247+1, IF(C247=savings_max_row, savings_total, -1)))))))))))</f>
        <v>-1</v>
      </c>
      <c r="D248" s="53">
        <f t="shared" si="58"/>
        <v>-1</v>
      </c>
      <c r="E248" s="52" cm="1">
        <f t="array" ref="E248">1*OR(row_id=income_header_row,row_id=Expenses_header_row,row_id=Savings_header_row)</f>
        <v>0</v>
      </c>
      <c r="F248" s="35">
        <f t="shared" si="59"/>
        <v>0</v>
      </c>
      <c r="G248" s="35" cm="1">
        <f t="array" ref="G248">1*OR(row_id=income_total,row_id=expenses_total_row,row_id=savings_total)</f>
        <v>0</v>
      </c>
      <c r="H248" s="53">
        <f t="shared" si="60"/>
        <v>1</v>
      </c>
      <c r="I248" s="52" t="str" cm="1">
        <f t="array" ref="I248">IFERROR(INDEX('Budget Planning'!$C:$C,header_row_id)," " )</f>
        <v xml:space="preserve"> </v>
      </c>
      <c r="J248" s="54" t="str" cm="1">
        <f t="array" ref="J248">IFERROR(INDEX('Budget Planning'!$C:$C,row_id)," ")</f>
        <v xml:space="preserve"> </v>
      </c>
      <c r="K248" s="55" t="str" cm="1">
        <f t="array" ref="K248">IF(OR(is_header, is_empty), "",
    IF(is_total,
        IF(selected_period="Total Year",
            SUM(Tracking[Amount] * (Tracking[Type]=type) * (YEAR(Tracking[Effective Date])=Selected_year)),
            SUM(Tracking[Amount] * (Tracking[Type]=type) * (YEAR(Tracking[Effective Date])=Selected_year) * (MONTH(Tracking[Effective Date])=selected_period))
        ),
        IF(selected_period="Total Year",
            SUM(Tracking[Amount] * (Tracking[Type]=type) * (Tracking[Category]=item) * (YEAR(Tracking[Effective Date])=Selected_year)),
            SUM(Tracking[Amount] * (Tracking[Type]=type) * (Tracking[Category]=item) * (YEAR(Tracking[Effective Date])=Selected_year) * (MONTH(Tracking[Effective Date])=selected_period))
        )
    )
)</f>
        <v/>
      </c>
      <c r="L248" s="35" t="str" cm="1">
        <f t="array" ref="L248">IF(OR(is_header, is_empty), "",
    IFERROR(
        INDEX('Budget Planning'!$E:$DY, row_id,
            MATCH(TRUE, INDEX('Budget Planning'!$E$5:$DY$5 = Selected_year, 0), 0)
            + IF(selected_period = "Total Year", 12, selected_period - 1)
        ),
        ""
    )
)</f>
        <v/>
      </c>
      <c r="M248" s="1" t="str" cm="1">
        <f t="array" ref="M248">IF(is_cat,IF(header_row_id=income_header_row,MATCH(income_min_row,$C:$C,0),IF(header_row_id=Expenses_header_row,MATCH(expenses_min_row,$C:$C,0),IF(header_row_id=Savings_header_row,MATCH(savings_min_row,$C:$C,0),""))),"")</f>
        <v/>
      </c>
      <c r="N248" s="2" t="str" cm="1">
        <f t="array" ref="N248">IF(is_cat,IF(header_row_id=income_header_row,MATCH(income_max,$C:$C,0),IF(header_row_id=Expenses_header_row,MATCH(expenses_max_row,$C:$C,0),IF(header_row_id=Savings_header_row,MATCH(savings_max_row,$C:$C,0),""))),"")</f>
        <v/>
      </c>
      <c r="O248" s="1" t="str">
        <f t="shared" si="61"/>
        <v/>
      </c>
      <c r="P248" t="str">
        <f t="shared" ca="1" si="62"/>
        <v/>
      </c>
      <c r="Q248" t="str">
        <f t="shared" si="63"/>
        <v/>
      </c>
      <c r="R248" s="2" t="str">
        <f t="shared" ca="1" si="64"/>
        <v/>
      </c>
      <c r="S248" s="1" t="str">
        <f t="shared" si="65"/>
        <v/>
      </c>
      <c r="T248" t="str">
        <f t="shared" si="66"/>
        <v/>
      </c>
      <c r="U248" t="str">
        <f t="shared" ca="1" si="67"/>
        <v/>
      </c>
      <c r="V248" t="str">
        <f t="shared" si="68"/>
        <v/>
      </c>
      <c r="W248" s="2" t="str">
        <f t="shared" ca="1" si="69"/>
        <v/>
      </c>
      <c r="X248" s="59">
        <f t="shared" si="70"/>
        <v>-1</v>
      </c>
      <c r="Y248" s="66" t="str">
        <f t="shared" si="71"/>
        <v/>
      </c>
      <c r="Z248" s="36" t="str">
        <f t="shared" si="72"/>
        <v/>
      </c>
      <c r="AA248" s="36" t="str">
        <f t="shared" si="73"/>
        <v/>
      </c>
      <c r="AB248" s="67" t="str">
        <f t="shared" si="76"/>
        <v/>
      </c>
      <c r="AC248" s="36" t="str">
        <f t="shared" si="74"/>
        <v/>
      </c>
      <c r="AD248" s="36" t="str">
        <f t="shared" si="75"/>
        <v/>
      </c>
    </row>
    <row r="249" spans="3:30" x14ac:dyDescent="0.3">
      <c r="C249" s="52" cm="1">
        <f t="array" ref="C249">IF(C248=-1, -1, IF(C248&lt;income_max, C248+1, IF(C248=income_max, income_total, IF(C248=income_total, "/1", IF(C248="/1", Expenses_header_row, IF(C248&lt;expenses_max_row, C248+1, IF(C248=expenses_max_row, expenses_total_row, IF(C248=expenses_total_row, "/2", IF(C248="/2", Savings_header_row, IF(C248&lt;savings_max_row, C248+1, IF(C248=savings_max_row, savings_total, -1)))))))))))</f>
        <v>-1</v>
      </c>
      <c r="D249" s="53">
        <f t="shared" si="58"/>
        <v>-1</v>
      </c>
      <c r="E249" s="52" cm="1">
        <f t="array" ref="E249">1*OR(row_id=income_header_row,row_id=Expenses_header_row,row_id=Savings_header_row)</f>
        <v>0</v>
      </c>
      <c r="F249" s="35">
        <f t="shared" si="59"/>
        <v>0</v>
      </c>
      <c r="G249" s="35" cm="1">
        <f t="array" ref="G249">1*OR(row_id=income_total,row_id=expenses_total_row,row_id=savings_total)</f>
        <v>0</v>
      </c>
      <c r="H249" s="53">
        <f t="shared" si="60"/>
        <v>1</v>
      </c>
      <c r="I249" s="52" t="str" cm="1">
        <f t="array" ref="I249">IFERROR(INDEX('Budget Planning'!$C:$C,header_row_id)," " )</f>
        <v xml:space="preserve"> </v>
      </c>
      <c r="J249" s="54" t="str" cm="1">
        <f t="array" ref="J249">IFERROR(INDEX('Budget Planning'!$C:$C,row_id)," ")</f>
        <v xml:space="preserve"> </v>
      </c>
      <c r="K249" s="55" t="str" cm="1">
        <f t="array" ref="K249">IF(OR(is_header, is_empty), "",
    IF(is_total,
        IF(selected_period="Total Year",
            SUM(Tracking[Amount] * (Tracking[Type]=type) * (YEAR(Tracking[Effective Date])=Selected_year)),
            SUM(Tracking[Amount] * (Tracking[Type]=type) * (YEAR(Tracking[Effective Date])=Selected_year) * (MONTH(Tracking[Effective Date])=selected_period))
        ),
        IF(selected_period="Total Year",
            SUM(Tracking[Amount] * (Tracking[Type]=type) * (Tracking[Category]=item) * (YEAR(Tracking[Effective Date])=Selected_year)),
            SUM(Tracking[Amount] * (Tracking[Type]=type) * (Tracking[Category]=item) * (YEAR(Tracking[Effective Date])=Selected_year) * (MONTH(Tracking[Effective Date])=selected_period))
        )
    )
)</f>
        <v/>
      </c>
      <c r="L249" s="35" t="str" cm="1">
        <f t="array" ref="L249">IF(OR(is_header, is_empty), "",
    IFERROR(
        INDEX('Budget Planning'!$E:$DY, row_id,
            MATCH(TRUE, INDEX('Budget Planning'!$E$5:$DY$5 = Selected_year, 0), 0)
            + IF(selected_period = "Total Year", 12, selected_period - 1)
        ),
        ""
    )
)</f>
        <v/>
      </c>
      <c r="M249" s="1" t="str" cm="1">
        <f t="array" ref="M249">IF(is_cat,IF(header_row_id=income_header_row,MATCH(income_min_row,$C:$C,0),IF(header_row_id=Expenses_header_row,MATCH(expenses_min_row,$C:$C,0),IF(header_row_id=Savings_header_row,MATCH(savings_min_row,$C:$C,0),""))),"")</f>
        <v/>
      </c>
      <c r="N249" s="2" t="str" cm="1">
        <f t="array" ref="N249">IF(is_cat,IF(header_row_id=income_header_row,MATCH(income_max,$C:$C,0),IF(header_row_id=Expenses_header_row,MATCH(expenses_max_row,$C:$C,0),IF(header_row_id=Savings_header_row,MATCH(savings_max_row,$C:$C,0),""))),"")</f>
        <v/>
      </c>
      <c r="O249" s="1" t="str">
        <f t="shared" si="61"/>
        <v/>
      </c>
      <c r="P249" t="str">
        <f t="shared" ca="1" si="62"/>
        <v/>
      </c>
      <c r="Q249" t="str">
        <f t="shared" si="63"/>
        <v/>
      </c>
      <c r="R249" s="2" t="str">
        <f t="shared" ca="1" si="64"/>
        <v/>
      </c>
      <c r="S249" s="1" t="str">
        <f t="shared" si="65"/>
        <v/>
      </c>
      <c r="T249" t="str">
        <f t="shared" si="66"/>
        <v/>
      </c>
      <c r="U249" t="str">
        <f t="shared" ca="1" si="67"/>
        <v/>
      </c>
      <c r="V249" t="str">
        <f t="shared" si="68"/>
        <v/>
      </c>
      <c r="W249" s="2" t="str">
        <f t="shared" ca="1" si="69"/>
        <v/>
      </c>
      <c r="X249" s="59">
        <f t="shared" si="70"/>
        <v>-1</v>
      </c>
      <c r="Y249" s="66" t="str">
        <f t="shared" si="71"/>
        <v/>
      </c>
      <c r="Z249" s="36" t="str">
        <f t="shared" si="72"/>
        <v/>
      </c>
      <c r="AA249" s="36" t="str">
        <f t="shared" si="73"/>
        <v/>
      </c>
      <c r="AB249" s="67" t="str">
        <f t="shared" si="76"/>
        <v/>
      </c>
      <c r="AC249" s="36" t="str">
        <f t="shared" si="74"/>
        <v/>
      </c>
      <c r="AD249" s="36" t="str">
        <f t="shared" si="75"/>
        <v/>
      </c>
    </row>
    <row r="250" spans="3:30" x14ac:dyDescent="0.3">
      <c r="C250" s="52" cm="1">
        <f t="array" ref="C250">IF(C249=-1, -1, IF(C249&lt;income_max, C249+1, IF(C249=income_max, income_total, IF(C249=income_total, "/1", IF(C249="/1", Expenses_header_row, IF(C249&lt;expenses_max_row, C249+1, IF(C249=expenses_max_row, expenses_total_row, IF(C249=expenses_total_row, "/2", IF(C249="/2", Savings_header_row, IF(C249&lt;savings_max_row, C249+1, IF(C249=savings_max_row, savings_total, -1)))))))))))</f>
        <v>-1</v>
      </c>
      <c r="D250" s="53">
        <f t="shared" si="58"/>
        <v>-1</v>
      </c>
      <c r="E250" s="52" cm="1">
        <f t="array" ref="E250">1*OR(row_id=income_header_row,row_id=Expenses_header_row,row_id=Savings_header_row)</f>
        <v>0</v>
      </c>
      <c r="F250" s="35">
        <f t="shared" si="59"/>
        <v>0</v>
      </c>
      <c r="G250" s="35" cm="1">
        <f t="array" ref="G250">1*OR(row_id=income_total,row_id=expenses_total_row,row_id=savings_total)</f>
        <v>0</v>
      </c>
      <c r="H250" s="53">
        <f t="shared" si="60"/>
        <v>1</v>
      </c>
      <c r="I250" s="52" t="str" cm="1">
        <f t="array" ref="I250">IFERROR(INDEX('Budget Planning'!$C:$C,header_row_id)," " )</f>
        <v xml:space="preserve"> </v>
      </c>
      <c r="J250" s="54" t="str" cm="1">
        <f t="array" ref="J250">IFERROR(INDEX('Budget Planning'!$C:$C,row_id)," ")</f>
        <v xml:space="preserve"> </v>
      </c>
      <c r="K250" s="55" t="str" cm="1">
        <f t="array" ref="K250">IF(OR(is_header, is_empty), "",
    IF(is_total,
        IF(selected_period="Total Year",
            SUM(Tracking[Amount] * (Tracking[Type]=type) * (YEAR(Tracking[Effective Date])=Selected_year)),
            SUM(Tracking[Amount] * (Tracking[Type]=type) * (YEAR(Tracking[Effective Date])=Selected_year) * (MONTH(Tracking[Effective Date])=selected_period))
        ),
        IF(selected_period="Total Year",
            SUM(Tracking[Amount] * (Tracking[Type]=type) * (Tracking[Category]=item) * (YEAR(Tracking[Effective Date])=Selected_year)),
            SUM(Tracking[Amount] * (Tracking[Type]=type) * (Tracking[Category]=item) * (YEAR(Tracking[Effective Date])=Selected_year) * (MONTH(Tracking[Effective Date])=selected_period))
        )
    )
)</f>
        <v/>
      </c>
      <c r="L250" s="35" t="str" cm="1">
        <f t="array" ref="L250">IF(OR(is_header, is_empty), "",
    IFERROR(
        INDEX('Budget Planning'!$E:$DY, row_id,
            MATCH(TRUE, INDEX('Budget Planning'!$E$5:$DY$5 = Selected_year, 0), 0)
            + IF(selected_period = "Total Year", 12, selected_period - 1)
        ),
        ""
    )
)</f>
        <v/>
      </c>
      <c r="M250" s="1" t="str" cm="1">
        <f t="array" ref="M250">IF(is_cat,IF(header_row_id=income_header_row,MATCH(income_min_row,$C:$C,0),IF(header_row_id=Expenses_header_row,MATCH(expenses_min_row,$C:$C,0),IF(header_row_id=Savings_header_row,MATCH(savings_min_row,$C:$C,0),""))),"")</f>
        <v/>
      </c>
      <c r="N250" s="2" t="str" cm="1">
        <f t="array" ref="N250">IF(is_cat,IF(header_row_id=income_header_row,MATCH(income_max,$C:$C,0),IF(header_row_id=Expenses_header_row,MATCH(expenses_max_row,$C:$C,0),IF(header_row_id=Savings_header_row,MATCH(savings_max_row,$C:$C,0),""))),"")</f>
        <v/>
      </c>
      <c r="O250" s="1" t="str">
        <f t="shared" si="61"/>
        <v/>
      </c>
      <c r="P250" t="str">
        <f t="shared" ca="1" si="62"/>
        <v/>
      </c>
      <c r="Q250" t="str">
        <f t="shared" si="63"/>
        <v/>
      </c>
      <c r="R250" s="2" t="str">
        <f t="shared" ca="1" si="64"/>
        <v/>
      </c>
      <c r="S250" s="1" t="str">
        <f t="shared" si="65"/>
        <v/>
      </c>
      <c r="T250" t="str">
        <f t="shared" si="66"/>
        <v/>
      </c>
      <c r="U250" t="str">
        <f t="shared" ca="1" si="67"/>
        <v/>
      </c>
      <c r="V250" t="str">
        <f t="shared" si="68"/>
        <v/>
      </c>
      <c r="W250" s="2" t="str">
        <f t="shared" ca="1" si="69"/>
        <v/>
      </c>
      <c r="X250" s="59">
        <f t="shared" si="70"/>
        <v>-1</v>
      </c>
      <c r="Y250" s="66" t="str">
        <f t="shared" si="71"/>
        <v/>
      </c>
      <c r="Z250" s="36" t="str">
        <f t="shared" si="72"/>
        <v/>
      </c>
      <c r="AA250" s="36" t="str">
        <f t="shared" si="73"/>
        <v/>
      </c>
      <c r="AB250" s="67" t="str">
        <f t="shared" si="76"/>
        <v/>
      </c>
      <c r="AC250" s="36" t="str">
        <f t="shared" si="74"/>
        <v/>
      </c>
      <c r="AD250" s="36" t="str">
        <f t="shared" si="75"/>
        <v/>
      </c>
    </row>
    <row r="251" spans="3:30" x14ac:dyDescent="0.3">
      <c r="C251" s="52" cm="1">
        <f t="array" ref="C251">IF(C250=-1, -1, IF(C250&lt;income_max, C250+1, IF(C250=income_max, income_total, IF(C250=income_total, "/1", IF(C250="/1", Expenses_header_row, IF(C250&lt;expenses_max_row, C250+1, IF(C250=expenses_max_row, expenses_total_row, IF(C250=expenses_total_row, "/2", IF(C250="/2", Savings_header_row, IF(C250&lt;savings_max_row, C250+1, IF(C250=savings_max_row, savings_total, -1)))))))))))</f>
        <v>-1</v>
      </c>
      <c r="D251" s="53">
        <f t="shared" si="58"/>
        <v>-1</v>
      </c>
      <c r="E251" s="52" cm="1">
        <f t="array" ref="E251">1*OR(row_id=income_header_row,row_id=Expenses_header_row,row_id=Savings_header_row)</f>
        <v>0</v>
      </c>
      <c r="F251" s="35">
        <f t="shared" si="59"/>
        <v>0</v>
      </c>
      <c r="G251" s="35" cm="1">
        <f t="array" ref="G251">1*OR(row_id=income_total,row_id=expenses_total_row,row_id=savings_total)</f>
        <v>0</v>
      </c>
      <c r="H251" s="53">
        <f t="shared" si="60"/>
        <v>1</v>
      </c>
      <c r="I251" s="52" t="str" cm="1">
        <f t="array" ref="I251">IFERROR(INDEX('Budget Planning'!$C:$C,header_row_id)," " )</f>
        <v xml:space="preserve"> </v>
      </c>
      <c r="J251" s="54" t="str" cm="1">
        <f t="array" ref="J251">IFERROR(INDEX('Budget Planning'!$C:$C,row_id)," ")</f>
        <v xml:space="preserve"> </v>
      </c>
      <c r="K251" s="55" t="str" cm="1">
        <f t="array" ref="K251">IF(OR(is_header, is_empty), "",
    IF(is_total,
        IF(selected_period="Total Year",
            SUM(Tracking[Amount] * (Tracking[Type]=type) * (YEAR(Tracking[Effective Date])=Selected_year)),
            SUM(Tracking[Amount] * (Tracking[Type]=type) * (YEAR(Tracking[Effective Date])=Selected_year) * (MONTH(Tracking[Effective Date])=selected_period))
        ),
        IF(selected_period="Total Year",
            SUM(Tracking[Amount] * (Tracking[Type]=type) * (Tracking[Category]=item) * (YEAR(Tracking[Effective Date])=Selected_year)),
            SUM(Tracking[Amount] * (Tracking[Type]=type) * (Tracking[Category]=item) * (YEAR(Tracking[Effective Date])=Selected_year) * (MONTH(Tracking[Effective Date])=selected_period))
        )
    )
)</f>
        <v/>
      </c>
      <c r="L251" s="35" t="str" cm="1">
        <f t="array" ref="L251">IF(OR(is_header, is_empty), "",
    IFERROR(
        INDEX('Budget Planning'!$E:$DY, row_id,
            MATCH(TRUE, INDEX('Budget Planning'!$E$5:$DY$5 = Selected_year, 0), 0)
            + IF(selected_period = "Total Year", 12, selected_period - 1)
        ),
        ""
    )
)</f>
        <v/>
      </c>
      <c r="M251" s="1" t="str" cm="1">
        <f t="array" ref="M251">IF(is_cat,IF(header_row_id=income_header_row,MATCH(income_min_row,$C:$C,0),IF(header_row_id=Expenses_header_row,MATCH(expenses_min_row,$C:$C,0),IF(header_row_id=Savings_header_row,MATCH(savings_min_row,$C:$C,0),""))),"")</f>
        <v/>
      </c>
      <c r="N251" s="2" t="str" cm="1">
        <f t="array" ref="N251">IF(is_cat,IF(header_row_id=income_header_row,MATCH(income_max,$C:$C,0),IF(header_row_id=Expenses_header_row,MATCH(expenses_max_row,$C:$C,0),IF(header_row_id=Savings_header_row,MATCH(savings_max_row,$C:$C,0),""))),"")</f>
        <v/>
      </c>
      <c r="O251" s="1" t="str">
        <f t="shared" si="61"/>
        <v/>
      </c>
      <c r="P251" t="str">
        <f t="shared" ca="1" si="62"/>
        <v/>
      </c>
      <c r="Q251" t="str">
        <f t="shared" si="63"/>
        <v/>
      </c>
      <c r="R251" s="2" t="str">
        <f t="shared" ca="1" si="64"/>
        <v/>
      </c>
      <c r="S251" s="1" t="str">
        <f t="shared" si="65"/>
        <v/>
      </c>
      <c r="T251" t="str">
        <f t="shared" si="66"/>
        <v/>
      </c>
      <c r="U251" t="str">
        <f t="shared" ca="1" si="67"/>
        <v/>
      </c>
      <c r="V251" t="str">
        <f t="shared" si="68"/>
        <v/>
      </c>
      <c r="W251" s="2" t="str">
        <f t="shared" ca="1" si="69"/>
        <v/>
      </c>
      <c r="X251" s="59">
        <f t="shared" si="70"/>
        <v>-1</v>
      </c>
      <c r="Y251" s="66" t="str">
        <f t="shared" si="71"/>
        <v/>
      </c>
      <c r="Z251" s="36" t="str">
        <f t="shared" si="72"/>
        <v/>
      </c>
      <c r="AA251" s="36" t="str">
        <f t="shared" si="73"/>
        <v/>
      </c>
      <c r="AB251" s="67" t="str">
        <f t="shared" si="76"/>
        <v/>
      </c>
      <c r="AC251" s="36" t="str">
        <f t="shared" si="74"/>
        <v/>
      </c>
      <c r="AD251" s="36" t="str">
        <f t="shared" si="75"/>
        <v/>
      </c>
    </row>
    <row r="252" spans="3:30" x14ac:dyDescent="0.3">
      <c r="C252" s="52" cm="1">
        <f t="array" ref="C252">IF(C251=-1, -1, IF(C251&lt;income_max, C251+1, IF(C251=income_max, income_total, IF(C251=income_total, "/1", IF(C251="/1", Expenses_header_row, IF(C251&lt;expenses_max_row, C251+1, IF(C251=expenses_max_row, expenses_total_row, IF(C251=expenses_total_row, "/2", IF(C251="/2", Savings_header_row, IF(C251&lt;savings_max_row, C251+1, IF(C251=savings_max_row, savings_total, -1)))))))))))</f>
        <v>-1</v>
      </c>
      <c r="D252" s="53">
        <f t="shared" si="58"/>
        <v>-1</v>
      </c>
      <c r="E252" s="52" cm="1">
        <f t="array" ref="E252">1*OR(row_id=income_header_row,row_id=Expenses_header_row,row_id=Savings_header_row)</f>
        <v>0</v>
      </c>
      <c r="F252" s="35">
        <f t="shared" si="59"/>
        <v>0</v>
      </c>
      <c r="G252" s="35" cm="1">
        <f t="array" ref="G252">1*OR(row_id=income_total,row_id=expenses_total_row,row_id=savings_total)</f>
        <v>0</v>
      </c>
      <c r="H252" s="53">
        <f t="shared" si="60"/>
        <v>1</v>
      </c>
      <c r="I252" s="52" t="str" cm="1">
        <f t="array" ref="I252">IFERROR(INDEX('Budget Planning'!$C:$C,header_row_id)," " )</f>
        <v xml:space="preserve"> </v>
      </c>
      <c r="J252" s="54" t="str" cm="1">
        <f t="array" ref="J252">IFERROR(INDEX('Budget Planning'!$C:$C,row_id)," ")</f>
        <v xml:space="preserve"> </v>
      </c>
      <c r="K252" s="55" t="str" cm="1">
        <f t="array" ref="K252">IF(OR(is_header, is_empty), "",
    IF(is_total,
        IF(selected_period="Total Year",
            SUM(Tracking[Amount] * (Tracking[Type]=type) * (YEAR(Tracking[Effective Date])=Selected_year)),
            SUM(Tracking[Amount] * (Tracking[Type]=type) * (YEAR(Tracking[Effective Date])=Selected_year) * (MONTH(Tracking[Effective Date])=selected_period))
        ),
        IF(selected_period="Total Year",
            SUM(Tracking[Amount] * (Tracking[Type]=type) * (Tracking[Category]=item) * (YEAR(Tracking[Effective Date])=Selected_year)),
            SUM(Tracking[Amount] * (Tracking[Type]=type) * (Tracking[Category]=item) * (YEAR(Tracking[Effective Date])=Selected_year) * (MONTH(Tracking[Effective Date])=selected_period))
        )
    )
)</f>
        <v/>
      </c>
      <c r="L252" s="35" t="str" cm="1">
        <f t="array" ref="L252">IF(OR(is_header, is_empty), "",
    IFERROR(
        INDEX('Budget Planning'!$E:$DY, row_id,
            MATCH(TRUE, INDEX('Budget Planning'!$E$5:$DY$5 = Selected_year, 0), 0)
            + IF(selected_period = "Total Year", 12, selected_period - 1)
        ),
        ""
    )
)</f>
        <v/>
      </c>
      <c r="M252" s="1" t="str" cm="1">
        <f t="array" ref="M252">IF(is_cat,IF(header_row_id=income_header_row,MATCH(income_min_row,$C:$C,0),IF(header_row_id=Expenses_header_row,MATCH(expenses_min_row,$C:$C,0),IF(header_row_id=Savings_header_row,MATCH(savings_min_row,$C:$C,0),""))),"")</f>
        <v/>
      </c>
      <c r="N252" s="2" t="str" cm="1">
        <f t="array" ref="N252">IF(is_cat,IF(header_row_id=income_header_row,MATCH(income_max,$C:$C,0),IF(header_row_id=Expenses_header_row,MATCH(expenses_max_row,$C:$C,0),IF(header_row_id=Savings_header_row,MATCH(savings_max_row,$C:$C,0),""))),"")</f>
        <v/>
      </c>
      <c r="O252" s="1" t="str">
        <f t="shared" si="61"/>
        <v/>
      </c>
      <c r="P252" t="str">
        <f t="shared" ca="1" si="62"/>
        <v/>
      </c>
      <c r="Q252" t="str">
        <f t="shared" si="63"/>
        <v/>
      </c>
      <c r="R252" s="2" t="str">
        <f t="shared" ca="1" si="64"/>
        <v/>
      </c>
      <c r="S252" s="1" t="str">
        <f t="shared" si="65"/>
        <v/>
      </c>
      <c r="T252" t="str">
        <f t="shared" si="66"/>
        <v/>
      </c>
      <c r="U252" t="str">
        <f t="shared" ca="1" si="67"/>
        <v/>
      </c>
      <c r="V252" t="str">
        <f t="shared" si="68"/>
        <v/>
      </c>
      <c r="W252" s="2" t="str">
        <f t="shared" ca="1" si="69"/>
        <v/>
      </c>
      <c r="X252" s="59">
        <f t="shared" si="70"/>
        <v>-1</v>
      </c>
      <c r="Y252" s="66" t="str">
        <f t="shared" si="71"/>
        <v/>
      </c>
      <c r="Z252" s="36" t="str">
        <f t="shared" si="72"/>
        <v/>
      </c>
      <c r="AA252" s="36" t="str">
        <f t="shared" si="73"/>
        <v/>
      </c>
      <c r="AB252" s="67" t="str">
        <f t="shared" si="76"/>
        <v/>
      </c>
      <c r="AC252" s="36" t="str">
        <f t="shared" si="74"/>
        <v/>
      </c>
      <c r="AD252" s="36" t="str">
        <f t="shared" si="75"/>
        <v/>
      </c>
    </row>
    <row r="253" spans="3:30" x14ac:dyDescent="0.3">
      <c r="C253" s="52" cm="1">
        <f t="array" ref="C253">IF(C252=-1, -1, IF(C252&lt;income_max, C252+1, IF(C252=income_max, income_total, IF(C252=income_total, "/1", IF(C252="/1", Expenses_header_row, IF(C252&lt;expenses_max_row, C252+1, IF(C252=expenses_max_row, expenses_total_row, IF(C252=expenses_total_row, "/2", IF(C252="/2", Savings_header_row, IF(C252&lt;savings_max_row, C252+1, IF(C252=savings_max_row, savings_total, -1)))))))))))</f>
        <v>-1</v>
      </c>
      <c r="D253" s="53">
        <f t="shared" si="58"/>
        <v>-1</v>
      </c>
      <c r="E253" s="52" cm="1">
        <f t="array" ref="E253">1*OR(row_id=income_header_row,row_id=Expenses_header_row,row_id=Savings_header_row)</f>
        <v>0</v>
      </c>
      <c r="F253" s="35">
        <f t="shared" si="59"/>
        <v>0</v>
      </c>
      <c r="G253" s="35" cm="1">
        <f t="array" ref="G253">1*OR(row_id=income_total,row_id=expenses_total_row,row_id=savings_total)</f>
        <v>0</v>
      </c>
      <c r="H253" s="53">
        <f t="shared" si="60"/>
        <v>1</v>
      </c>
      <c r="I253" s="52" t="str" cm="1">
        <f t="array" ref="I253">IFERROR(INDEX('Budget Planning'!$C:$C,header_row_id)," " )</f>
        <v xml:space="preserve"> </v>
      </c>
      <c r="J253" s="54" t="str" cm="1">
        <f t="array" ref="J253">IFERROR(INDEX('Budget Planning'!$C:$C,row_id)," ")</f>
        <v xml:space="preserve"> </v>
      </c>
      <c r="K253" s="55" t="str" cm="1">
        <f t="array" ref="K253">IF(OR(is_header, is_empty), "",
    IF(is_total,
        IF(selected_period="Total Year",
            SUM(Tracking[Amount] * (Tracking[Type]=type) * (YEAR(Tracking[Effective Date])=Selected_year)),
            SUM(Tracking[Amount] * (Tracking[Type]=type) * (YEAR(Tracking[Effective Date])=Selected_year) * (MONTH(Tracking[Effective Date])=selected_period))
        ),
        IF(selected_period="Total Year",
            SUM(Tracking[Amount] * (Tracking[Type]=type) * (Tracking[Category]=item) * (YEAR(Tracking[Effective Date])=Selected_year)),
            SUM(Tracking[Amount] * (Tracking[Type]=type) * (Tracking[Category]=item) * (YEAR(Tracking[Effective Date])=Selected_year) * (MONTH(Tracking[Effective Date])=selected_period))
        )
    )
)</f>
        <v/>
      </c>
      <c r="L253" s="35" t="str" cm="1">
        <f t="array" ref="L253">IF(OR(is_header, is_empty), "",
    IFERROR(
        INDEX('Budget Planning'!$E:$DY, row_id,
            MATCH(TRUE, INDEX('Budget Planning'!$E$5:$DY$5 = Selected_year, 0), 0)
            + IF(selected_period = "Total Year", 12, selected_period - 1)
        ),
        ""
    )
)</f>
        <v/>
      </c>
      <c r="M253" s="1" t="str" cm="1">
        <f t="array" ref="M253">IF(is_cat,IF(header_row_id=income_header_row,MATCH(income_min_row,$C:$C,0),IF(header_row_id=Expenses_header_row,MATCH(expenses_min_row,$C:$C,0),IF(header_row_id=Savings_header_row,MATCH(savings_min_row,$C:$C,0),""))),"")</f>
        <v/>
      </c>
      <c r="N253" s="2" t="str" cm="1">
        <f t="array" ref="N253">IF(is_cat,IF(header_row_id=income_header_row,MATCH(income_max,$C:$C,0),IF(header_row_id=Expenses_header_row,MATCH(expenses_max_row,$C:$C,0),IF(header_row_id=Savings_header_row,MATCH(savings_max_row,$C:$C,0),""))),"")</f>
        <v/>
      </c>
      <c r="O253" s="1" t="str">
        <f t="shared" si="61"/>
        <v/>
      </c>
      <c r="P253" t="str">
        <f t="shared" ca="1" si="62"/>
        <v/>
      </c>
      <c r="Q253" t="str">
        <f t="shared" si="63"/>
        <v/>
      </c>
      <c r="R253" s="2" t="str">
        <f t="shared" ca="1" si="64"/>
        <v/>
      </c>
      <c r="S253" s="1" t="str">
        <f t="shared" si="65"/>
        <v/>
      </c>
      <c r="T253" t="str">
        <f t="shared" si="66"/>
        <v/>
      </c>
      <c r="U253" t="str">
        <f t="shared" ca="1" si="67"/>
        <v/>
      </c>
      <c r="V253" t="str">
        <f t="shared" si="68"/>
        <v/>
      </c>
      <c r="W253" s="2" t="str">
        <f t="shared" ca="1" si="69"/>
        <v/>
      </c>
      <c r="X253" s="59">
        <f t="shared" si="70"/>
        <v>-1</v>
      </c>
      <c r="Y253" s="66" t="str">
        <f t="shared" si="71"/>
        <v/>
      </c>
      <c r="Z253" s="36" t="str">
        <f t="shared" si="72"/>
        <v/>
      </c>
      <c r="AA253" s="36" t="str">
        <f t="shared" si="73"/>
        <v/>
      </c>
      <c r="AB253" s="67" t="str">
        <f t="shared" si="76"/>
        <v/>
      </c>
      <c r="AC253" s="36" t="str">
        <f t="shared" si="74"/>
        <v/>
      </c>
      <c r="AD253" s="36" t="str">
        <f t="shared" si="75"/>
        <v/>
      </c>
    </row>
    <row r="254" spans="3:30" x14ac:dyDescent="0.3">
      <c r="C254" s="52" cm="1">
        <f t="array" ref="C254">IF(C253=-1, -1, IF(C253&lt;income_max, C253+1, IF(C253=income_max, income_total, IF(C253=income_total, "/1", IF(C253="/1", Expenses_header_row, IF(C253&lt;expenses_max_row, C253+1, IF(C253=expenses_max_row, expenses_total_row, IF(C253=expenses_total_row, "/2", IF(C253="/2", Savings_header_row, IF(C253&lt;savings_max_row, C253+1, IF(C253=savings_max_row, savings_total, -1)))))))))))</f>
        <v>-1</v>
      </c>
      <c r="D254" s="53">
        <f t="shared" si="58"/>
        <v>-1</v>
      </c>
      <c r="E254" s="52" cm="1">
        <f t="array" ref="E254">1*OR(row_id=income_header_row,row_id=Expenses_header_row,row_id=Savings_header_row)</f>
        <v>0</v>
      </c>
      <c r="F254" s="35">
        <f t="shared" si="59"/>
        <v>0</v>
      </c>
      <c r="G254" s="35" cm="1">
        <f t="array" ref="G254">1*OR(row_id=income_total,row_id=expenses_total_row,row_id=savings_total)</f>
        <v>0</v>
      </c>
      <c r="H254" s="53">
        <f t="shared" si="60"/>
        <v>1</v>
      </c>
      <c r="I254" s="52" t="str" cm="1">
        <f t="array" ref="I254">IFERROR(INDEX('Budget Planning'!$C:$C,header_row_id)," " )</f>
        <v xml:space="preserve"> </v>
      </c>
      <c r="J254" s="54" t="str" cm="1">
        <f t="array" ref="J254">IFERROR(INDEX('Budget Planning'!$C:$C,row_id)," ")</f>
        <v xml:space="preserve"> </v>
      </c>
      <c r="K254" s="55" t="str" cm="1">
        <f t="array" ref="K254">IF(OR(is_header, is_empty), "",
    IF(is_total,
        IF(selected_period="Total Year",
            SUM(Tracking[Amount] * (Tracking[Type]=type) * (YEAR(Tracking[Effective Date])=Selected_year)),
            SUM(Tracking[Amount] * (Tracking[Type]=type) * (YEAR(Tracking[Effective Date])=Selected_year) * (MONTH(Tracking[Effective Date])=selected_period))
        ),
        IF(selected_period="Total Year",
            SUM(Tracking[Amount] * (Tracking[Type]=type) * (Tracking[Category]=item) * (YEAR(Tracking[Effective Date])=Selected_year)),
            SUM(Tracking[Amount] * (Tracking[Type]=type) * (Tracking[Category]=item) * (YEAR(Tracking[Effective Date])=Selected_year) * (MONTH(Tracking[Effective Date])=selected_period))
        )
    )
)</f>
        <v/>
      </c>
      <c r="L254" s="35" t="str" cm="1">
        <f t="array" ref="L254">IF(OR(is_header, is_empty), "",
    IFERROR(
        INDEX('Budget Planning'!$E:$DY, row_id,
            MATCH(TRUE, INDEX('Budget Planning'!$E$5:$DY$5 = Selected_year, 0), 0)
            + IF(selected_period = "Total Year", 12, selected_period - 1)
        ),
        ""
    )
)</f>
        <v/>
      </c>
      <c r="M254" s="1" t="str" cm="1">
        <f t="array" ref="M254">IF(is_cat,IF(header_row_id=income_header_row,MATCH(income_min_row,$C:$C,0),IF(header_row_id=Expenses_header_row,MATCH(expenses_min_row,$C:$C,0),IF(header_row_id=Savings_header_row,MATCH(savings_min_row,$C:$C,0),""))),"")</f>
        <v/>
      </c>
      <c r="N254" s="2" t="str" cm="1">
        <f t="array" ref="N254">IF(is_cat,IF(header_row_id=income_header_row,MATCH(income_max,$C:$C,0),IF(header_row_id=Expenses_header_row,MATCH(expenses_max_row,$C:$C,0),IF(header_row_id=Savings_header_row,MATCH(savings_max_row,$C:$C,0),""))),"")</f>
        <v/>
      </c>
      <c r="O254" s="1" t="str">
        <f t="shared" si="61"/>
        <v/>
      </c>
      <c r="P254" t="str">
        <f t="shared" ca="1" si="62"/>
        <v/>
      </c>
      <c r="Q254" t="str">
        <f t="shared" si="63"/>
        <v/>
      </c>
      <c r="R254" s="2" t="str">
        <f t="shared" ca="1" si="64"/>
        <v/>
      </c>
      <c r="S254" s="1" t="str">
        <f t="shared" si="65"/>
        <v/>
      </c>
      <c r="T254" t="str">
        <f t="shared" si="66"/>
        <v/>
      </c>
      <c r="U254" t="str">
        <f t="shared" ca="1" si="67"/>
        <v/>
      </c>
      <c r="V254" t="str">
        <f t="shared" si="68"/>
        <v/>
      </c>
      <c r="W254" s="2" t="str">
        <f t="shared" ca="1" si="69"/>
        <v/>
      </c>
      <c r="X254" s="59">
        <f t="shared" si="70"/>
        <v>-1</v>
      </c>
      <c r="Y254" s="66" t="str">
        <f t="shared" si="71"/>
        <v/>
      </c>
      <c r="Z254" s="36" t="str">
        <f t="shared" si="72"/>
        <v/>
      </c>
      <c r="AA254" s="36" t="str">
        <f t="shared" si="73"/>
        <v/>
      </c>
      <c r="AB254" s="67" t="str">
        <f t="shared" si="76"/>
        <v/>
      </c>
      <c r="AC254" s="36" t="str">
        <f t="shared" si="74"/>
        <v/>
      </c>
      <c r="AD254" s="36" t="str">
        <f t="shared" si="75"/>
        <v/>
      </c>
    </row>
    <row r="255" spans="3:30" x14ac:dyDescent="0.3">
      <c r="C255" s="52" cm="1">
        <f t="array" ref="C255">IF(C254=-1, -1, IF(C254&lt;income_max, C254+1, IF(C254=income_max, income_total, IF(C254=income_total, "/1", IF(C254="/1", Expenses_header_row, IF(C254&lt;expenses_max_row, C254+1, IF(C254=expenses_max_row, expenses_total_row, IF(C254=expenses_total_row, "/2", IF(C254="/2", Savings_header_row, IF(C254&lt;savings_max_row, C254+1, IF(C254=savings_max_row, savings_total, -1)))))))))))</f>
        <v>-1</v>
      </c>
      <c r="D255" s="53">
        <f t="shared" si="58"/>
        <v>-1</v>
      </c>
      <c r="E255" s="52" cm="1">
        <f t="array" ref="E255">1*OR(row_id=income_header_row,row_id=Expenses_header_row,row_id=Savings_header_row)</f>
        <v>0</v>
      </c>
      <c r="F255" s="35">
        <f t="shared" si="59"/>
        <v>0</v>
      </c>
      <c r="G255" s="35" cm="1">
        <f t="array" ref="G255">1*OR(row_id=income_total,row_id=expenses_total_row,row_id=savings_total)</f>
        <v>0</v>
      </c>
      <c r="H255" s="53">
        <f t="shared" si="60"/>
        <v>1</v>
      </c>
      <c r="I255" s="52" t="str" cm="1">
        <f t="array" ref="I255">IFERROR(INDEX('Budget Planning'!$C:$C,header_row_id)," " )</f>
        <v xml:space="preserve"> </v>
      </c>
      <c r="J255" s="54" t="str" cm="1">
        <f t="array" ref="J255">IFERROR(INDEX('Budget Planning'!$C:$C,row_id)," ")</f>
        <v xml:space="preserve"> </v>
      </c>
      <c r="K255" s="55" t="str" cm="1">
        <f t="array" ref="K255">IF(OR(is_header, is_empty), "",
    IF(is_total,
        IF(selected_period="Total Year",
            SUM(Tracking[Amount] * (Tracking[Type]=type) * (YEAR(Tracking[Effective Date])=Selected_year)),
            SUM(Tracking[Amount] * (Tracking[Type]=type) * (YEAR(Tracking[Effective Date])=Selected_year) * (MONTH(Tracking[Effective Date])=selected_period))
        ),
        IF(selected_period="Total Year",
            SUM(Tracking[Amount] * (Tracking[Type]=type) * (Tracking[Category]=item) * (YEAR(Tracking[Effective Date])=Selected_year)),
            SUM(Tracking[Amount] * (Tracking[Type]=type) * (Tracking[Category]=item) * (YEAR(Tracking[Effective Date])=Selected_year) * (MONTH(Tracking[Effective Date])=selected_period))
        )
    )
)</f>
        <v/>
      </c>
      <c r="L255" s="35" t="str" cm="1">
        <f t="array" ref="L255">IF(OR(is_header, is_empty), "",
    IFERROR(
        INDEX('Budget Planning'!$E:$DY, row_id,
            MATCH(TRUE, INDEX('Budget Planning'!$E$5:$DY$5 = Selected_year, 0), 0)
            + IF(selected_period = "Total Year", 12, selected_period - 1)
        ),
        ""
    )
)</f>
        <v/>
      </c>
      <c r="M255" s="1" t="str" cm="1">
        <f t="array" ref="M255">IF(is_cat,IF(header_row_id=income_header_row,MATCH(income_min_row,$C:$C,0),IF(header_row_id=Expenses_header_row,MATCH(expenses_min_row,$C:$C,0),IF(header_row_id=Savings_header_row,MATCH(savings_min_row,$C:$C,0),""))),"")</f>
        <v/>
      </c>
      <c r="N255" s="2" t="str" cm="1">
        <f t="array" ref="N255">IF(is_cat,IF(header_row_id=income_header_row,MATCH(income_max,$C:$C,0),IF(header_row_id=Expenses_header_row,MATCH(expenses_max_row,$C:$C,0),IF(header_row_id=Savings_header_row,MATCH(savings_max_row,$C:$C,0),""))),"")</f>
        <v/>
      </c>
      <c r="O255" s="1" t="str">
        <f t="shared" si="61"/>
        <v/>
      </c>
      <c r="P255" t="str">
        <f t="shared" ca="1" si="62"/>
        <v/>
      </c>
      <c r="Q255" t="str">
        <f t="shared" si="63"/>
        <v/>
      </c>
      <c r="R255" s="2" t="str">
        <f t="shared" ca="1" si="64"/>
        <v/>
      </c>
      <c r="S255" s="1" t="str">
        <f t="shared" si="65"/>
        <v/>
      </c>
      <c r="T255" t="str">
        <f t="shared" si="66"/>
        <v/>
      </c>
      <c r="U255" t="str">
        <f t="shared" ca="1" si="67"/>
        <v/>
      </c>
      <c r="V255" t="str">
        <f t="shared" si="68"/>
        <v/>
      </c>
      <c r="W255" s="2" t="str">
        <f t="shared" ca="1" si="69"/>
        <v/>
      </c>
      <c r="X255" s="59">
        <f t="shared" si="70"/>
        <v>-1</v>
      </c>
      <c r="Y255" s="66" t="str">
        <f t="shared" si="71"/>
        <v/>
      </c>
      <c r="Z255" s="36" t="str">
        <f t="shared" si="72"/>
        <v/>
      </c>
      <c r="AA255" s="36" t="str">
        <f t="shared" si="73"/>
        <v/>
      </c>
      <c r="AB255" s="67" t="str">
        <f t="shared" si="76"/>
        <v/>
      </c>
      <c r="AC255" s="36" t="str">
        <f t="shared" si="74"/>
        <v/>
      </c>
      <c r="AD255" s="36" t="str">
        <f t="shared" si="75"/>
        <v/>
      </c>
    </row>
    <row r="256" spans="3:30" x14ac:dyDescent="0.3">
      <c r="C256" s="52" cm="1">
        <f t="array" ref="C256">IF(C255=-1, -1, IF(C255&lt;income_max, C255+1, IF(C255=income_max, income_total, IF(C255=income_total, "/1", IF(C255="/1", Expenses_header_row, IF(C255&lt;expenses_max_row, C255+1, IF(C255=expenses_max_row, expenses_total_row, IF(C255=expenses_total_row, "/2", IF(C255="/2", Savings_header_row, IF(C255&lt;savings_max_row, C255+1, IF(C255=savings_max_row, savings_total, -1)))))))))))</f>
        <v>-1</v>
      </c>
      <c r="D256" s="53">
        <f t="shared" si="58"/>
        <v>-1</v>
      </c>
      <c r="E256" s="52" cm="1">
        <f t="array" ref="E256">1*OR(row_id=income_header_row,row_id=Expenses_header_row,row_id=Savings_header_row)</f>
        <v>0</v>
      </c>
      <c r="F256" s="35">
        <f t="shared" si="59"/>
        <v>0</v>
      </c>
      <c r="G256" s="35" cm="1">
        <f t="array" ref="G256">1*OR(row_id=income_total,row_id=expenses_total_row,row_id=savings_total)</f>
        <v>0</v>
      </c>
      <c r="H256" s="53">
        <f t="shared" si="60"/>
        <v>1</v>
      </c>
      <c r="I256" s="52" t="str" cm="1">
        <f t="array" ref="I256">IFERROR(INDEX('Budget Planning'!$C:$C,header_row_id)," " )</f>
        <v xml:space="preserve"> </v>
      </c>
      <c r="J256" s="54" t="str" cm="1">
        <f t="array" ref="J256">IFERROR(INDEX('Budget Planning'!$C:$C,row_id)," ")</f>
        <v xml:space="preserve"> </v>
      </c>
      <c r="K256" s="55" t="str" cm="1">
        <f t="array" ref="K256">IF(OR(is_header, is_empty), "",
    IF(is_total,
        IF(selected_period="Total Year",
            SUM(Tracking[Amount] * (Tracking[Type]=type) * (YEAR(Tracking[Effective Date])=Selected_year)),
            SUM(Tracking[Amount] * (Tracking[Type]=type) * (YEAR(Tracking[Effective Date])=Selected_year) * (MONTH(Tracking[Effective Date])=selected_period))
        ),
        IF(selected_period="Total Year",
            SUM(Tracking[Amount] * (Tracking[Type]=type) * (Tracking[Category]=item) * (YEAR(Tracking[Effective Date])=Selected_year)),
            SUM(Tracking[Amount] * (Tracking[Type]=type) * (Tracking[Category]=item) * (YEAR(Tracking[Effective Date])=Selected_year) * (MONTH(Tracking[Effective Date])=selected_period))
        )
    )
)</f>
        <v/>
      </c>
      <c r="L256" s="35" t="str" cm="1">
        <f t="array" ref="L256">IF(OR(is_header, is_empty), "",
    IFERROR(
        INDEX('Budget Planning'!$E:$DY, row_id,
            MATCH(TRUE, INDEX('Budget Planning'!$E$5:$DY$5 = Selected_year, 0), 0)
            + IF(selected_period = "Total Year", 12, selected_period - 1)
        ),
        ""
    )
)</f>
        <v/>
      </c>
      <c r="M256" s="1" t="str" cm="1">
        <f t="array" ref="M256">IF(is_cat,IF(header_row_id=income_header_row,MATCH(income_min_row,$C:$C,0),IF(header_row_id=Expenses_header_row,MATCH(expenses_min_row,$C:$C,0),IF(header_row_id=Savings_header_row,MATCH(savings_min_row,$C:$C,0),""))),"")</f>
        <v/>
      </c>
      <c r="N256" s="2" t="str" cm="1">
        <f t="array" ref="N256">IF(is_cat,IF(header_row_id=income_header_row,MATCH(income_max,$C:$C,0),IF(header_row_id=Expenses_header_row,MATCH(expenses_max_row,$C:$C,0),IF(header_row_id=Savings_header_row,MATCH(savings_max_row,$C:$C,0),""))),"")</f>
        <v/>
      </c>
      <c r="O256" s="1" t="str">
        <f t="shared" si="61"/>
        <v/>
      </c>
      <c r="P256" t="str">
        <f t="shared" ca="1" si="62"/>
        <v/>
      </c>
      <c r="Q256" t="str">
        <f t="shared" si="63"/>
        <v/>
      </c>
      <c r="R256" s="2" t="str">
        <f t="shared" ca="1" si="64"/>
        <v/>
      </c>
      <c r="S256" s="1" t="str">
        <f t="shared" si="65"/>
        <v/>
      </c>
      <c r="T256" t="str">
        <f t="shared" si="66"/>
        <v/>
      </c>
      <c r="U256" t="str">
        <f t="shared" ca="1" si="67"/>
        <v/>
      </c>
      <c r="V256" t="str">
        <f t="shared" si="68"/>
        <v/>
      </c>
      <c r="W256" s="2" t="str">
        <f t="shared" ca="1" si="69"/>
        <v/>
      </c>
      <c r="X256" s="59">
        <f t="shared" si="70"/>
        <v>-1</v>
      </c>
      <c r="Y256" s="66" t="str">
        <f t="shared" si="71"/>
        <v/>
      </c>
      <c r="Z256" s="36" t="str">
        <f t="shared" si="72"/>
        <v/>
      </c>
      <c r="AA256" s="36" t="str">
        <f t="shared" si="73"/>
        <v/>
      </c>
      <c r="AB256" s="67" t="str">
        <f t="shared" si="76"/>
        <v/>
      </c>
      <c r="AC256" s="36" t="str">
        <f t="shared" si="74"/>
        <v/>
      </c>
      <c r="AD256" s="36" t="str">
        <f t="shared" si="75"/>
        <v/>
      </c>
    </row>
    <row r="257" spans="3:30" x14ac:dyDescent="0.3">
      <c r="C257" s="52" cm="1">
        <f t="array" ref="C257">IF(C256=-1, -1, IF(C256&lt;income_max, C256+1, IF(C256=income_max, income_total, IF(C256=income_total, "/1", IF(C256="/1", Expenses_header_row, IF(C256&lt;expenses_max_row, C256+1, IF(C256=expenses_max_row, expenses_total_row, IF(C256=expenses_total_row, "/2", IF(C256="/2", Savings_header_row, IF(C256&lt;savings_max_row, C256+1, IF(C256=savings_max_row, savings_total, -1)))))))))))</f>
        <v>-1</v>
      </c>
      <c r="D257" s="53">
        <f t="shared" si="58"/>
        <v>-1</v>
      </c>
      <c r="E257" s="52" cm="1">
        <f t="array" ref="E257">1*OR(row_id=income_header_row,row_id=Expenses_header_row,row_id=Savings_header_row)</f>
        <v>0</v>
      </c>
      <c r="F257" s="35">
        <f t="shared" si="59"/>
        <v>0</v>
      </c>
      <c r="G257" s="35" cm="1">
        <f t="array" ref="G257">1*OR(row_id=income_total,row_id=expenses_total_row,row_id=savings_total)</f>
        <v>0</v>
      </c>
      <c r="H257" s="53">
        <f t="shared" si="60"/>
        <v>1</v>
      </c>
      <c r="I257" s="52" t="str" cm="1">
        <f t="array" ref="I257">IFERROR(INDEX('Budget Planning'!$C:$C,header_row_id)," " )</f>
        <v xml:space="preserve"> </v>
      </c>
      <c r="J257" s="54" t="str" cm="1">
        <f t="array" ref="J257">IFERROR(INDEX('Budget Planning'!$C:$C,row_id)," ")</f>
        <v xml:space="preserve"> </v>
      </c>
      <c r="K257" s="55" t="str" cm="1">
        <f t="array" ref="K257">IF(OR(is_header, is_empty), "",
    IF(is_total,
        IF(selected_period="Total Year",
            SUM(Tracking[Amount] * (Tracking[Type]=type) * (YEAR(Tracking[Effective Date])=Selected_year)),
            SUM(Tracking[Amount] * (Tracking[Type]=type) * (YEAR(Tracking[Effective Date])=Selected_year) * (MONTH(Tracking[Effective Date])=selected_period))
        ),
        IF(selected_period="Total Year",
            SUM(Tracking[Amount] * (Tracking[Type]=type) * (Tracking[Category]=item) * (YEAR(Tracking[Effective Date])=Selected_year)),
            SUM(Tracking[Amount] * (Tracking[Type]=type) * (Tracking[Category]=item) * (YEAR(Tracking[Effective Date])=Selected_year) * (MONTH(Tracking[Effective Date])=selected_period))
        )
    )
)</f>
        <v/>
      </c>
      <c r="L257" s="35" t="str" cm="1">
        <f t="array" ref="L257">IF(OR(is_header, is_empty), "",
    IFERROR(
        INDEX('Budget Planning'!$E:$DY, row_id,
            MATCH(TRUE, INDEX('Budget Planning'!$E$5:$DY$5 = Selected_year, 0), 0)
            + IF(selected_period = "Total Year", 12, selected_period - 1)
        ),
        ""
    )
)</f>
        <v/>
      </c>
      <c r="M257" s="1" t="str" cm="1">
        <f t="array" ref="M257">IF(is_cat,IF(header_row_id=income_header_row,MATCH(income_min_row,$C:$C,0),IF(header_row_id=Expenses_header_row,MATCH(expenses_min_row,$C:$C,0),IF(header_row_id=Savings_header_row,MATCH(savings_min_row,$C:$C,0),""))),"")</f>
        <v/>
      </c>
      <c r="N257" s="2" t="str" cm="1">
        <f t="array" ref="N257">IF(is_cat,IF(header_row_id=income_header_row,MATCH(income_max,$C:$C,0),IF(header_row_id=Expenses_header_row,MATCH(expenses_max_row,$C:$C,0),IF(header_row_id=Savings_header_row,MATCH(savings_max_row,$C:$C,0),""))),"")</f>
        <v/>
      </c>
      <c r="O257" s="1" t="str">
        <f t="shared" si="61"/>
        <v/>
      </c>
      <c r="P257" t="str">
        <f t="shared" ca="1" si="62"/>
        <v/>
      </c>
      <c r="Q257" t="str">
        <f t="shared" si="63"/>
        <v/>
      </c>
      <c r="R257" s="2" t="str">
        <f t="shared" ca="1" si="64"/>
        <v/>
      </c>
      <c r="S257" s="1" t="str">
        <f t="shared" si="65"/>
        <v/>
      </c>
      <c r="T257" t="str">
        <f t="shared" si="66"/>
        <v/>
      </c>
      <c r="U257" t="str">
        <f t="shared" ca="1" si="67"/>
        <v/>
      </c>
      <c r="V257" t="str">
        <f t="shared" si="68"/>
        <v/>
      </c>
      <c r="W257" s="2" t="str">
        <f t="shared" ca="1" si="69"/>
        <v/>
      </c>
      <c r="X257" s="59">
        <f t="shared" si="70"/>
        <v>-1</v>
      </c>
      <c r="Y257" s="66" t="str">
        <f t="shared" si="71"/>
        <v/>
      </c>
      <c r="Z257" s="36" t="str">
        <f t="shared" si="72"/>
        <v/>
      </c>
      <c r="AA257" s="36" t="str">
        <f t="shared" si="73"/>
        <v/>
      </c>
      <c r="AB257" s="67" t="str">
        <f t="shared" si="76"/>
        <v/>
      </c>
      <c r="AC257" s="36" t="str">
        <f t="shared" si="74"/>
        <v/>
      </c>
      <c r="AD257" s="36" t="str">
        <f t="shared" si="75"/>
        <v/>
      </c>
    </row>
    <row r="258" spans="3:30" x14ac:dyDescent="0.3">
      <c r="C258" s="52" cm="1">
        <f t="array" ref="C258">IF(C257=-1, -1, IF(C257&lt;income_max, C257+1, IF(C257=income_max, income_total, IF(C257=income_total, "/1", IF(C257="/1", Expenses_header_row, IF(C257&lt;expenses_max_row, C257+1, IF(C257=expenses_max_row, expenses_total_row, IF(C257=expenses_total_row, "/2", IF(C257="/2", Savings_header_row, IF(C257&lt;savings_max_row, C257+1, IF(C257=savings_max_row, savings_total, -1)))))))))))</f>
        <v>-1</v>
      </c>
      <c r="D258" s="53">
        <f t="shared" si="58"/>
        <v>-1</v>
      </c>
      <c r="E258" s="52" cm="1">
        <f t="array" ref="E258">1*OR(row_id=income_header_row,row_id=Expenses_header_row,row_id=Savings_header_row)</f>
        <v>0</v>
      </c>
      <c r="F258" s="35">
        <f t="shared" si="59"/>
        <v>0</v>
      </c>
      <c r="G258" s="35" cm="1">
        <f t="array" ref="G258">1*OR(row_id=income_total,row_id=expenses_total_row,row_id=savings_total)</f>
        <v>0</v>
      </c>
      <c r="H258" s="53">
        <f t="shared" si="60"/>
        <v>1</v>
      </c>
      <c r="I258" s="52" t="str" cm="1">
        <f t="array" ref="I258">IFERROR(INDEX('Budget Planning'!$C:$C,header_row_id)," " )</f>
        <v xml:space="preserve"> </v>
      </c>
      <c r="J258" s="54" t="str" cm="1">
        <f t="array" ref="J258">IFERROR(INDEX('Budget Planning'!$C:$C,row_id)," ")</f>
        <v xml:space="preserve"> </v>
      </c>
      <c r="K258" s="55" t="str" cm="1">
        <f t="array" ref="K258">IF(OR(is_header, is_empty), "",
    IF(is_total,
        IF(selected_period="Total Year",
            SUM(Tracking[Amount] * (Tracking[Type]=type) * (YEAR(Tracking[Effective Date])=Selected_year)),
            SUM(Tracking[Amount] * (Tracking[Type]=type) * (YEAR(Tracking[Effective Date])=Selected_year) * (MONTH(Tracking[Effective Date])=selected_period))
        ),
        IF(selected_period="Total Year",
            SUM(Tracking[Amount] * (Tracking[Type]=type) * (Tracking[Category]=item) * (YEAR(Tracking[Effective Date])=Selected_year)),
            SUM(Tracking[Amount] * (Tracking[Type]=type) * (Tracking[Category]=item) * (YEAR(Tracking[Effective Date])=Selected_year) * (MONTH(Tracking[Effective Date])=selected_period))
        )
    )
)</f>
        <v/>
      </c>
      <c r="L258" s="35" t="str" cm="1">
        <f t="array" ref="L258">IF(OR(is_header, is_empty), "",
    IFERROR(
        INDEX('Budget Planning'!$E:$DY, row_id,
            MATCH(TRUE, INDEX('Budget Planning'!$E$5:$DY$5 = Selected_year, 0), 0)
            + IF(selected_period = "Total Year", 12, selected_period - 1)
        ),
        ""
    )
)</f>
        <v/>
      </c>
      <c r="M258" s="1" t="str" cm="1">
        <f t="array" ref="M258">IF(is_cat,IF(header_row_id=income_header_row,MATCH(income_min_row,$C:$C,0),IF(header_row_id=Expenses_header_row,MATCH(expenses_min_row,$C:$C,0),IF(header_row_id=Savings_header_row,MATCH(savings_min_row,$C:$C,0),""))),"")</f>
        <v/>
      </c>
      <c r="N258" s="2" t="str" cm="1">
        <f t="array" ref="N258">IF(is_cat,IF(header_row_id=income_header_row,MATCH(income_max,$C:$C,0),IF(header_row_id=Expenses_header_row,MATCH(expenses_max_row,$C:$C,0),IF(header_row_id=Savings_header_row,MATCH(savings_max_row,$C:$C,0),""))),"")</f>
        <v/>
      </c>
      <c r="O258" s="1" t="str">
        <f t="shared" si="61"/>
        <v/>
      </c>
      <c r="P258" t="str">
        <f t="shared" ca="1" si="62"/>
        <v/>
      </c>
      <c r="Q258" t="str">
        <f t="shared" si="63"/>
        <v/>
      </c>
      <c r="R258" s="2" t="str">
        <f t="shared" ca="1" si="64"/>
        <v/>
      </c>
      <c r="S258" s="1" t="str">
        <f t="shared" si="65"/>
        <v/>
      </c>
      <c r="T258" t="str">
        <f t="shared" si="66"/>
        <v/>
      </c>
      <c r="U258" t="str">
        <f t="shared" ca="1" si="67"/>
        <v/>
      </c>
      <c r="V258" t="str">
        <f t="shared" si="68"/>
        <v/>
      </c>
      <c r="W258" s="2" t="str">
        <f t="shared" ca="1" si="69"/>
        <v/>
      </c>
      <c r="X258" s="59">
        <f t="shared" si="70"/>
        <v>-1</v>
      </c>
      <c r="Y258" s="66" t="str">
        <f t="shared" si="71"/>
        <v/>
      </c>
      <c r="Z258" s="36" t="str">
        <f t="shared" si="72"/>
        <v/>
      </c>
      <c r="AA258" s="36" t="str">
        <f t="shared" si="73"/>
        <v/>
      </c>
      <c r="AB258" s="67" t="str">
        <f t="shared" si="76"/>
        <v/>
      </c>
      <c r="AC258" s="36" t="str">
        <f t="shared" si="74"/>
        <v/>
      </c>
      <c r="AD258" s="36" t="str">
        <f t="shared" si="75"/>
        <v/>
      </c>
    </row>
    <row r="259" spans="3:30" x14ac:dyDescent="0.3">
      <c r="C259" s="52" cm="1">
        <f t="array" ref="C259">IF(C258=-1, -1, IF(C258&lt;income_max, C258+1, IF(C258=income_max, income_total, IF(C258=income_total, "/1", IF(C258="/1", Expenses_header_row, IF(C258&lt;expenses_max_row, C258+1, IF(C258=expenses_max_row, expenses_total_row, IF(C258=expenses_total_row, "/2", IF(C258="/2", Savings_header_row, IF(C258&lt;savings_max_row, C258+1, IF(C258=savings_max_row, savings_total, -1)))))))))))</f>
        <v>-1</v>
      </c>
      <c r="D259" s="53">
        <f t="shared" si="58"/>
        <v>-1</v>
      </c>
      <c r="E259" s="52" cm="1">
        <f t="array" ref="E259">1*OR(row_id=income_header_row,row_id=Expenses_header_row,row_id=Savings_header_row)</f>
        <v>0</v>
      </c>
      <c r="F259" s="35">
        <f t="shared" si="59"/>
        <v>0</v>
      </c>
      <c r="G259" s="35" cm="1">
        <f t="array" ref="G259">1*OR(row_id=income_total,row_id=expenses_total_row,row_id=savings_total)</f>
        <v>0</v>
      </c>
      <c r="H259" s="53">
        <f t="shared" si="60"/>
        <v>1</v>
      </c>
      <c r="I259" s="52" t="str" cm="1">
        <f t="array" ref="I259">IFERROR(INDEX('Budget Planning'!$C:$C,header_row_id)," " )</f>
        <v xml:space="preserve"> </v>
      </c>
      <c r="J259" s="54" t="str" cm="1">
        <f t="array" ref="J259">IFERROR(INDEX('Budget Planning'!$C:$C,row_id)," ")</f>
        <v xml:space="preserve"> </v>
      </c>
      <c r="K259" s="55" t="str" cm="1">
        <f t="array" ref="K259">IF(OR(is_header, is_empty), "",
    IF(is_total,
        IF(selected_period="Total Year",
            SUM(Tracking[Amount] * (Tracking[Type]=type) * (YEAR(Tracking[Effective Date])=Selected_year)),
            SUM(Tracking[Amount] * (Tracking[Type]=type) * (YEAR(Tracking[Effective Date])=Selected_year) * (MONTH(Tracking[Effective Date])=selected_period))
        ),
        IF(selected_period="Total Year",
            SUM(Tracking[Amount] * (Tracking[Type]=type) * (Tracking[Category]=item) * (YEAR(Tracking[Effective Date])=Selected_year)),
            SUM(Tracking[Amount] * (Tracking[Type]=type) * (Tracking[Category]=item) * (YEAR(Tracking[Effective Date])=Selected_year) * (MONTH(Tracking[Effective Date])=selected_period))
        )
    )
)</f>
        <v/>
      </c>
      <c r="L259" s="35" t="str" cm="1">
        <f t="array" ref="L259">IF(OR(is_header, is_empty), "",
    IFERROR(
        INDEX('Budget Planning'!$E:$DY, row_id,
            MATCH(TRUE, INDEX('Budget Planning'!$E$5:$DY$5 = Selected_year, 0), 0)
            + IF(selected_period = "Total Year", 12, selected_period - 1)
        ),
        ""
    )
)</f>
        <v/>
      </c>
      <c r="M259" s="1" t="str" cm="1">
        <f t="array" ref="M259">IF(is_cat,IF(header_row_id=income_header_row,MATCH(income_min_row,$C:$C,0),IF(header_row_id=Expenses_header_row,MATCH(expenses_min_row,$C:$C,0),IF(header_row_id=Savings_header_row,MATCH(savings_min_row,$C:$C,0),""))),"")</f>
        <v/>
      </c>
      <c r="N259" s="2" t="str" cm="1">
        <f t="array" ref="N259">IF(is_cat,IF(header_row_id=income_header_row,MATCH(income_max,$C:$C,0),IF(header_row_id=Expenses_header_row,MATCH(expenses_max_row,$C:$C,0),IF(header_row_id=Savings_header_row,MATCH(savings_max_row,$C:$C,0),""))),"")</f>
        <v/>
      </c>
      <c r="O259" s="1" t="str">
        <f t="shared" si="61"/>
        <v/>
      </c>
      <c r="P259" t="str">
        <f t="shared" ca="1" si="62"/>
        <v/>
      </c>
      <c r="Q259" t="str">
        <f t="shared" si="63"/>
        <v/>
      </c>
      <c r="R259" s="2" t="str">
        <f t="shared" ca="1" si="64"/>
        <v/>
      </c>
      <c r="S259" s="1" t="str">
        <f t="shared" si="65"/>
        <v/>
      </c>
      <c r="T259" t="str">
        <f t="shared" si="66"/>
        <v/>
      </c>
      <c r="U259" t="str">
        <f t="shared" ca="1" si="67"/>
        <v/>
      </c>
      <c r="V259" t="str">
        <f t="shared" si="68"/>
        <v/>
      </c>
      <c r="W259" s="2" t="str">
        <f t="shared" ca="1" si="69"/>
        <v/>
      </c>
      <c r="X259" s="59">
        <f t="shared" si="70"/>
        <v>-1</v>
      </c>
      <c r="Y259" s="66" t="str">
        <f t="shared" si="71"/>
        <v/>
      </c>
      <c r="Z259" s="36" t="str">
        <f t="shared" si="72"/>
        <v/>
      </c>
      <c r="AA259" s="36" t="str">
        <f t="shared" si="73"/>
        <v/>
      </c>
      <c r="AB259" s="67" t="str">
        <f t="shared" si="76"/>
        <v/>
      </c>
      <c r="AC259" s="36" t="str">
        <f t="shared" si="74"/>
        <v/>
      </c>
      <c r="AD259" s="36" t="str">
        <f t="shared" si="75"/>
        <v/>
      </c>
    </row>
    <row r="260" spans="3:30" x14ac:dyDescent="0.3">
      <c r="C260" s="52" cm="1">
        <f t="array" ref="C260">IF(C259=-1, -1, IF(C259&lt;income_max, C259+1, IF(C259=income_max, income_total, IF(C259=income_total, "/1", IF(C259="/1", Expenses_header_row, IF(C259&lt;expenses_max_row, C259+1, IF(C259=expenses_max_row, expenses_total_row, IF(C259=expenses_total_row, "/2", IF(C259="/2", Savings_header_row, IF(C259&lt;savings_max_row, C259+1, IF(C259=savings_max_row, savings_total, -1)))))))))))</f>
        <v>-1</v>
      </c>
      <c r="D260" s="53">
        <f t="shared" si="58"/>
        <v>-1</v>
      </c>
      <c r="E260" s="52" cm="1">
        <f t="array" ref="E260">1*OR(row_id=income_header_row,row_id=Expenses_header_row,row_id=Savings_header_row)</f>
        <v>0</v>
      </c>
      <c r="F260" s="35">
        <f t="shared" si="59"/>
        <v>0</v>
      </c>
      <c r="G260" s="35" cm="1">
        <f t="array" ref="G260">1*OR(row_id=income_total,row_id=expenses_total_row,row_id=savings_total)</f>
        <v>0</v>
      </c>
      <c r="H260" s="53">
        <f t="shared" si="60"/>
        <v>1</v>
      </c>
      <c r="I260" s="52" t="str" cm="1">
        <f t="array" ref="I260">IFERROR(INDEX('Budget Planning'!$C:$C,header_row_id)," " )</f>
        <v xml:space="preserve"> </v>
      </c>
      <c r="J260" s="54" t="str" cm="1">
        <f t="array" ref="J260">IFERROR(INDEX('Budget Planning'!$C:$C,row_id)," ")</f>
        <v xml:space="preserve"> </v>
      </c>
      <c r="K260" s="55" t="str" cm="1">
        <f t="array" ref="K260">IF(OR(is_header, is_empty), "",
    IF(is_total,
        IF(selected_period="Total Year",
            SUM(Tracking[Amount] * (Tracking[Type]=type) * (YEAR(Tracking[Effective Date])=Selected_year)),
            SUM(Tracking[Amount] * (Tracking[Type]=type) * (YEAR(Tracking[Effective Date])=Selected_year) * (MONTH(Tracking[Effective Date])=selected_period))
        ),
        IF(selected_period="Total Year",
            SUM(Tracking[Amount] * (Tracking[Type]=type) * (Tracking[Category]=item) * (YEAR(Tracking[Effective Date])=Selected_year)),
            SUM(Tracking[Amount] * (Tracking[Type]=type) * (Tracking[Category]=item) * (YEAR(Tracking[Effective Date])=Selected_year) * (MONTH(Tracking[Effective Date])=selected_period))
        )
    )
)</f>
        <v/>
      </c>
      <c r="L260" s="35" t="str" cm="1">
        <f t="array" ref="L260">IF(OR(is_header, is_empty), "",
    IFERROR(
        INDEX('Budget Planning'!$E:$DY, row_id,
            MATCH(TRUE, INDEX('Budget Planning'!$E$5:$DY$5 = Selected_year, 0), 0)
            + IF(selected_period = "Total Year", 12, selected_period - 1)
        ),
        ""
    )
)</f>
        <v/>
      </c>
      <c r="M260" s="1" t="str" cm="1">
        <f t="array" ref="M260">IF(is_cat,IF(header_row_id=income_header_row,MATCH(income_min_row,$C:$C,0),IF(header_row_id=Expenses_header_row,MATCH(expenses_min_row,$C:$C,0),IF(header_row_id=Savings_header_row,MATCH(savings_min_row,$C:$C,0),""))),"")</f>
        <v/>
      </c>
      <c r="N260" s="2" t="str" cm="1">
        <f t="array" ref="N260">IF(is_cat,IF(header_row_id=income_header_row,MATCH(income_max,$C:$C,0),IF(header_row_id=Expenses_header_row,MATCH(expenses_max_row,$C:$C,0),IF(header_row_id=Savings_header_row,MATCH(savings_max_row,$C:$C,0),""))),"")</f>
        <v/>
      </c>
      <c r="O260" s="1" t="str">
        <f t="shared" si="61"/>
        <v/>
      </c>
      <c r="P260" t="str">
        <f t="shared" ca="1" si="62"/>
        <v/>
      </c>
      <c r="Q260" t="str">
        <f t="shared" si="63"/>
        <v/>
      </c>
      <c r="R260" s="2" t="str">
        <f t="shared" ca="1" si="64"/>
        <v/>
      </c>
      <c r="S260" s="1" t="str">
        <f t="shared" si="65"/>
        <v/>
      </c>
      <c r="T260" t="str">
        <f t="shared" si="66"/>
        <v/>
      </c>
      <c r="U260" t="str">
        <f t="shared" ca="1" si="67"/>
        <v/>
      </c>
      <c r="V260" t="str">
        <f t="shared" si="68"/>
        <v/>
      </c>
      <c r="W260" s="2" t="str">
        <f t="shared" ca="1" si="69"/>
        <v/>
      </c>
      <c r="X260" s="59">
        <f t="shared" si="70"/>
        <v>-1</v>
      </c>
      <c r="Y260" s="66" t="str">
        <f t="shared" si="71"/>
        <v/>
      </c>
      <c r="Z260" s="36" t="str">
        <f t="shared" si="72"/>
        <v/>
      </c>
      <c r="AA260" s="36" t="str">
        <f t="shared" si="73"/>
        <v/>
      </c>
      <c r="AB260" s="67" t="str">
        <f t="shared" si="76"/>
        <v/>
      </c>
      <c r="AC260" s="36" t="str">
        <f t="shared" si="74"/>
        <v/>
      </c>
      <c r="AD260" s="36" t="str">
        <f t="shared" si="75"/>
        <v/>
      </c>
    </row>
    <row r="261" spans="3:30" x14ac:dyDescent="0.3">
      <c r="C261" s="52" cm="1">
        <f t="array" ref="C261">IF(C260=-1, -1, IF(C260&lt;income_max, C260+1, IF(C260=income_max, income_total, IF(C260=income_total, "/1", IF(C260="/1", Expenses_header_row, IF(C260&lt;expenses_max_row, C260+1, IF(C260=expenses_max_row, expenses_total_row, IF(C260=expenses_total_row, "/2", IF(C260="/2", Savings_header_row, IF(C260&lt;savings_max_row, C260+1, IF(C260=savings_max_row, savings_total, -1)))))))))))</f>
        <v>-1</v>
      </c>
      <c r="D261" s="53">
        <f t="shared" si="58"/>
        <v>-1</v>
      </c>
      <c r="E261" s="52" cm="1">
        <f t="array" ref="E261">1*OR(row_id=income_header_row,row_id=Expenses_header_row,row_id=Savings_header_row)</f>
        <v>0</v>
      </c>
      <c r="F261" s="35">
        <f t="shared" si="59"/>
        <v>0</v>
      </c>
      <c r="G261" s="35" cm="1">
        <f t="array" ref="G261">1*OR(row_id=income_total,row_id=expenses_total_row,row_id=savings_total)</f>
        <v>0</v>
      </c>
      <c r="H261" s="53">
        <f t="shared" si="60"/>
        <v>1</v>
      </c>
      <c r="I261" s="52" t="str" cm="1">
        <f t="array" ref="I261">IFERROR(INDEX('Budget Planning'!$C:$C,header_row_id)," " )</f>
        <v xml:space="preserve"> </v>
      </c>
      <c r="J261" s="54" t="str" cm="1">
        <f t="array" ref="J261">IFERROR(INDEX('Budget Planning'!$C:$C,row_id)," ")</f>
        <v xml:space="preserve"> </v>
      </c>
      <c r="K261" s="55" t="str" cm="1">
        <f t="array" ref="K261">IF(OR(is_header, is_empty), "",
    IF(is_total,
        IF(selected_period="Total Year",
            SUM(Tracking[Amount] * (Tracking[Type]=type) * (YEAR(Tracking[Effective Date])=Selected_year)),
            SUM(Tracking[Amount] * (Tracking[Type]=type) * (YEAR(Tracking[Effective Date])=Selected_year) * (MONTH(Tracking[Effective Date])=selected_period))
        ),
        IF(selected_period="Total Year",
            SUM(Tracking[Amount] * (Tracking[Type]=type) * (Tracking[Category]=item) * (YEAR(Tracking[Effective Date])=Selected_year)),
            SUM(Tracking[Amount] * (Tracking[Type]=type) * (Tracking[Category]=item) * (YEAR(Tracking[Effective Date])=Selected_year) * (MONTH(Tracking[Effective Date])=selected_period))
        )
    )
)</f>
        <v/>
      </c>
      <c r="L261" s="35" t="str" cm="1">
        <f t="array" ref="L261">IF(OR(is_header, is_empty), "",
    IFERROR(
        INDEX('Budget Planning'!$E:$DY, row_id,
            MATCH(TRUE, INDEX('Budget Planning'!$E$5:$DY$5 = Selected_year, 0), 0)
            + IF(selected_period = "Total Year", 12, selected_period - 1)
        ),
        ""
    )
)</f>
        <v/>
      </c>
      <c r="M261" s="1" t="str" cm="1">
        <f t="array" ref="M261">IF(is_cat,IF(header_row_id=income_header_row,MATCH(income_min_row,$C:$C,0),IF(header_row_id=Expenses_header_row,MATCH(expenses_min_row,$C:$C,0),IF(header_row_id=Savings_header_row,MATCH(savings_min_row,$C:$C,0),""))),"")</f>
        <v/>
      </c>
      <c r="N261" s="2" t="str" cm="1">
        <f t="array" ref="N261">IF(is_cat,IF(header_row_id=income_header_row,MATCH(income_max,$C:$C,0),IF(header_row_id=Expenses_header_row,MATCH(expenses_max_row,$C:$C,0),IF(header_row_id=Savings_header_row,MATCH(savings_max_row,$C:$C,0),""))),"")</f>
        <v/>
      </c>
      <c r="O261" s="1" t="str">
        <f t="shared" si="61"/>
        <v/>
      </c>
      <c r="P261" t="str">
        <f t="shared" ca="1" si="62"/>
        <v/>
      </c>
      <c r="Q261" t="str">
        <f t="shared" si="63"/>
        <v/>
      </c>
      <c r="R261" s="2" t="str">
        <f t="shared" ca="1" si="64"/>
        <v/>
      </c>
      <c r="S261" s="1" t="str">
        <f t="shared" si="65"/>
        <v/>
      </c>
      <c r="T261" t="str">
        <f t="shared" si="66"/>
        <v/>
      </c>
      <c r="U261" t="str">
        <f t="shared" ca="1" si="67"/>
        <v/>
      </c>
      <c r="V261" t="str">
        <f t="shared" si="68"/>
        <v/>
      </c>
      <c r="W261" s="2" t="str">
        <f t="shared" ca="1" si="69"/>
        <v/>
      </c>
      <c r="X261" s="59">
        <f t="shared" si="70"/>
        <v>-1</v>
      </c>
      <c r="Y261" s="66" t="str">
        <f t="shared" si="71"/>
        <v/>
      </c>
      <c r="Z261" s="36" t="str">
        <f t="shared" si="72"/>
        <v/>
      </c>
      <c r="AA261" s="36" t="str">
        <f t="shared" si="73"/>
        <v/>
      </c>
      <c r="AB261" s="67" t="str">
        <f t="shared" si="76"/>
        <v/>
      </c>
      <c r="AC261" s="36" t="str">
        <f t="shared" si="74"/>
        <v/>
      </c>
      <c r="AD261" s="36" t="str">
        <f t="shared" si="75"/>
        <v/>
      </c>
    </row>
    <row r="262" spans="3:30" x14ac:dyDescent="0.3">
      <c r="C262" s="52" cm="1">
        <f t="array" ref="C262">IF(C261=-1, -1, IF(C261&lt;income_max, C261+1, IF(C261=income_max, income_total, IF(C261=income_total, "/1", IF(C261="/1", Expenses_header_row, IF(C261&lt;expenses_max_row, C261+1, IF(C261=expenses_max_row, expenses_total_row, IF(C261=expenses_total_row, "/2", IF(C261="/2", Savings_header_row, IF(C261&lt;savings_max_row, C261+1, IF(C261=savings_max_row, savings_total, -1)))))))))))</f>
        <v>-1</v>
      </c>
      <c r="D262" s="53">
        <f t="shared" si="58"/>
        <v>-1</v>
      </c>
      <c r="E262" s="52" cm="1">
        <f t="array" ref="E262">1*OR(row_id=income_header_row,row_id=Expenses_header_row,row_id=Savings_header_row)</f>
        <v>0</v>
      </c>
      <c r="F262" s="35">
        <f t="shared" si="59"/>
        <v>0</v>
      </c>
      <c r="G262" s="35" cm="1">
        <f t="array" ref="G262">1*OR(row_id=income_total,row_id=expenses_total_row,row_id=savings_total)</f>
        <v>0</v>
      </c>
      <c r="H262" s="53">
        <f t="shared" si="60"/>
        <v>1</v>
      </c>
      <c r="I262" s="52" t="str" cm="1">
        <f t="array" ref="I262">IFERROR(INDEX('Budget Planning'!$C:$C,header_row_id)," " )</f>
        <v xml:space="preserve"> </v>
      </c>
      <c r="J262" s="54" t="str" cm="1">
        <f t="array" ref="J262">IFERROR(INDEX('Budget Planning'!$C:$C,row_id)," ")</f>
        <v xml:space="preserve"> </v>
      </c>
      <c r="K262" s="55" t="str" cm="1">
        <f t="array" ref="K262">IF(OR(is_header, is_empty), "",
    IF(is_total,
        IF(selected_period="Total Year",
            SUM(Tracking[Amount] * (Tracking[Type]=type) * (YEAR(Tracking[Effective Date])=Selected_year)),
            SUM(Tracking[Amount] * (Tracking[Type]=type) * (YEAR(Tracking[Effective Date])=Selected_year) * (MONTH(Tracking[Effective Date])=selected_period))
        ),
        IF(selected_period="Total Year",
            SUM(Tracking[Amount] * (Tracking[Type]=type) * (Tracking[Category]=item) * (YEAR(Tracking[Effective Date])=Selected_year)),
            SUM(Tracking[Amount] * (Tracking[Type]=type) * (Tracking[Category]=item) * (YEAR(Tracking[Effective Date])=Selected_year) * (MONTH(Tracking[Effective Date])=selected_period))
        )
    )
)</f>
        <v/>
      </c>
      <c r="L262" s="35" t="str" cm="1">
        <f t="array" ref="L262">IF(OR(is_header, is_empty), "",
    IFERROR(
        INDEX('Budget Planning'!$E:$DY, row_id,
            MATCH(TRUE, INDEX('Budget Planning'!$E$5:$DY$5 = Selected_year, 0), 0)
            + IF(selected_period = "Total Year", 12, selected_period - 1)
        ),
        ""
    )
)</f>
        <v/>
      </c>
      <c r="M262" s="1" t="str" cm="1">
        <f t="array" ref="M262">IF(is_cat,IF(header_row_id=income_header_row,MATCH(income_min_row,$C:$C,0),IF(header_row_id=Expenses_header_row,MATCH(expenses_min_row,$C:$C,0),IF(header_row_id=Savings_header_row,MATCH(savings_min_row,$C:$C,0),""))),"")</f>
        <v/>
      </c>
      <c r="N262" s="2" t="str" cm="1">
        <f t="array" ref="N262">IF(is_cat,IF(header_row_id=income_header_row,MATCH(income_max,$C:$C,0),IF(header_row_id=Expenses_header_row,MATCH(expenses_max_row,$C:$C,0),IF(header_row_id=Savings_header_row,MATCH(savings_max_row,$C:$C,0),""))),"")</f>
        <v/>
      </c>
      <c r="O262" s="1" t="str">
        <f t="shared" si="61"/>
        <v/>
      </c>
      <c r="P262" t="str">
        <f t="shared" ca="1" si="62"/>
        <v/>
      </c>
      <c r="Q262" t="str">
        <f t="shared" si="63"/>
        <v/>
      </c>
      <c r="R262" s="2" t="str">
        <f t="shared" ca="1" si="64"/>
        <v/>
      </c>
      <c r="S262" s="1" t="str">
        <f t="shared" si="65"/>
        <v/>
      </c>
      <c r="T262" t="str">
        <f t="shared" si="66"/>
        <v/>
      </c>
      <c r="U262" t="str">
        <f t="shared" ca="1" si="67"/>
        <v/>
      </c>
      <c r="V262" t="str">
        <f t="shared" si="68"/>
        <v/>
      </c>
      <c r="W262" s="2" t="str">
        <f t="shared" ca="1" si="69"/>
        <v/>
      </c>
      <c r="X262" s="59">
        <f t="shared" si="70"/>
        <v>-1</v>
      </c>
      <c r="Y262" s="66" t="str">
        <f t="shared" si="71"/>
        <v/>
      </c>
      <c r="Z262" s="36" t="str">
        <f t="shared" si="72"/>
        <v/>
      </c>
      <c r="AA262" s="36" t="str">
        <f t="shared" si="73"/>
        <v/>
      </c>
      <c r="AB262" s="67" t="str">
        <f t="shared" si="76"/>
        <v/>
      </c>
      <c r="AC262" s="36" t="str">
        <f t="shared" si="74"/>
        <v/>
      </c>
      <c r="AD262" s="36" t="str">
        <f t="shared" si="75"/>
        <v/>
      </c>
    </row>
    <row r="263" spans="3:30" x14ac:dyDescent="0.3">
      <c r="C263" s="52" cm="1">
        <f t="array" ref="C263">IF(C262=-1, -1, IF(C262&lt;income_max, C262+1, IF(C262=income_max, income_total, IF(C262=income_total, "/1", IF(C262="/1", Expenses_header_row, IF(C262&lt;expenses_max_row, C262+1, IF(C262=expenses_max_row, expenses_total_row, IF(C262=expenses_total_row, "/2", IF(C262="/2", Savings_header_row, IF(C262&lt;savings_max_row, C262+1, IF(C262=savings_max_row, savings_total, -1)))))))))))</f>
        <v>-1</v>
      </c>
      <c r="D263" s="53">
        <f t="shared" si="58"/>
        <v>-1</v>
      </c>
      <c r="E263" s="52" cm="1">
        <f t="array" ref="E263">1*OR(row_id=income_header_row,row_id=Expenses_header_row,row_id=Savings_header_row)</f>
        <v>0</v>
      </c>
      <c r="F263" s="35">
        <f t="shared" si="59"/>
        <v>0</v>
      </c>
      <c r="G263" s="35" cm="1">
        <f t="array" ref="G263">1*OR(row_id=income_total,row_id=expenses_total_row,row_id=savings_total)</f>
        <v>0</v>
      </c>
      <c r="H263" s="53">
        <f t="shared" si="60"/>
        <v>1</v>
      </c>
      <c r="I263" s="52" t="str" cm="1">
        <f t="array" ref="I263">IFERROR(INDEX('Budget Planning'!$C:$C,header_row_id)," " )</f>
        <v xml:space="preserve"> </v>
      </c>
      <c r="J263" s="54" t="str" cm="1">
        <f t="array" ref="J263">IFERROR(INDEX('Budget Planning'!$C:$C,row_id)," ")</f>
        <v xml:space="preserve"> </v>
      </c>
      <c r="K263" s="55" t="str" cm="1">
        <f t="array" ref="K263">IF(OR(is_header, is_empty), "",
    IF(is_total,
        IF(selected_period="Total Year",
            SUM(Tracking[Amount] * (Tracking[Type]=type) * (YEAR(Tracking[Effective Date])=Selected_year)),
            SUM(Tracking[Amount] * (Tracking[Type]=type) * (YEAR(Tracking[Effective Date])=Selected_year) * (MONTH(Tracking[Effective Date])=selected_period))
        ),
        IF(selected_period="Total Year",
            SUM(Tracking[Amount] * (Tracking[Type]=type) * (Tracking[Category]=item) * (YEAR(Tracking[Effective Date])=Selected_year)),
            SUM(Tracking[Amount] * (Tracking[Type]=type) * (Tracking[Category]=item) * (YEAR(Tracking[Effective Date])=Selected_year) * (MONTH(Tracking[Effective Date])=selected_period))
        )
    )
)</f>
        <v/>
      </c>
      <c r="L263" s="35" t="str" cm="1">
        <f t="array" ref="L263">IF(OR(is_header, is_empty), "",
    IFERROR(
        INDEX('Budget Planning'!$E:$DY, row_id,
            MATCH(TRUE, INDEX('Budget Planning'!$E$5:$DY$5 = Selected_year, 0), 0)
            + IF(selected_period = "Total Year", 12, selected_period - 1)
        ),
        ""
    )
)</f>
        <v/>
      </c>
      <c r="M263" s="1" t="str" cm="1">
        <f t="array" ref="M263">IF(is_cat,IF(header_row_id=income_header_row,MATCH(income_min_row,$C:$C,0),IF(header_row_id=Expenses_header_row,MATCH(expenses_min_row,$C:$C,0),IF(header_row_id=Savings_header_row,MATCH(savings_min_row,$C:$C,0),""))),"")</f>
        <v/>
      </c>
      <c r="N263" s="2" t="str" cm="1">
        <f t="array" ref="N263">IF(is_cat,IF(header_row_id=income_header_row,MATCH(income_max,$C:$C,0),IF(header_row_id=Expenses_header_row,MATCH(expenses_max_row,$C:$C,0),IF(header_row_id=Savings_header_row,MATCH(savings_max_row,$C:$C,0),""))),"")</f>
        <v/>
      </c>
      <c r="O263" s="1" t="str">
        <f t="shared" si="61"/>
        <v/>
      </c>
      <c r="P263" t="str">
        <f t="shared" ca="1" si="62"/>
        <v/>
      </c>
      <c r="Q263" t="str">
        <f t="shared" si="63"/>
        <v/>
      </c>
      <c r="R263" s="2" t="str">
        <f t="shared" ca="1" si="64"/>
        <v/>
      </c>
      <c r="S263" s="1" t="str">
        <f t="shared" si="65"/>
        <v/>
      </c>
      <c r="T263" t="str">
        <f t="shared" si="66"/>
        <v/>
      </c>
      <c r="U263" t="str">
        <f t="shared" ca="1" si="67"/>
        <v/>
      </c>
      <c r="V263" t="str">
        <f t="shared" si="68"/>
        <v/>
      </c>
      <c r="W263" s="2" t="str">
        <f t="shared" ca="1" si="69"/>
        <v/>
      </c>
      <c r="X263" s="59">
        <f t="shared" si="70"/>
        <v>-1</v>
      </c>
      <c r="Y263" s="66" t="str">
        <f t="shared" si="71"/>
        <v/>
      </c>
      <c r="Z263" s="36" t="str">
        <f t="shared" si="72"/>
        <v/>
      </c>
      <c r="AA263" s="36" t="str">
        <f t="shared" si="73"/>
        <v/>
      </c>
      <c r="AB263" s="67" t="str">
        <f t="shared" si="76"/>
        <v/>
      </c>
      <c r="AC263" s="36" t="str">
        <f t="shared" si="74"/>
        <v/>
      </c>
      <c r="AD263" s="36" t="str">
        <f t="shared" si="75"/>
        <v/>
      </c>
    </row>
    <row r="264" spans="3:30" x14ac:dyDescent="0.3">
      <c r="C264" s="52" cm="1">
        <f t="array" ref="C264">IF(C263=-1, -1, IF(C263&lt;income_max, C263+1, IF(C263=income_max, income_total, IF(C263=income_total, "/1", IF(C263="/1", Expenses_header_row, IF(C263&lt;expenses_max_row, C263+1, IF(C263=expenses_max_row, expenses_total_row, IF(C263=expenses_total_row, "/2", IF(C263="/2", Savings_header_row, IF(C263&lt;savings_max_row, C263+1, IF(C263=savings_max_row, savings_total, -1)))))))))))</f>
        <v>-1</v>
      </c>
      <c r="D264" s="53">
        <f t="shared" si="58"/>
        <v>-1</v>
      </c>
      <c r="E264" s="52" cm="1">
        <f t="array" ref="E264">1*OR(row_id=income_header_row,row_id=Expenses_header_row,row_id=Savings_header_row)</f>
        <v>0</v>
      </c>
      <c r="F264" s="35">
        <f t="shared" si="59"/>
        <v>0</v>
      </c>
      <c r="G264" s="35" cm="1">
        <f t="array" ref="G264">1*OR(row_id=income_total,row_id=expenses_total_row,row_id=savings_total)</f>
        <v>0</v>
      </c>
      <c r="H264" s="53">
        <f t="shared" si="60"/>
        <v>1</v>
      </c>
      <c r="I264" s="52" t="str" cm="1">
        <f t="array" ref="I264">IFERROR(INDEX('Budget Planning'!$C:$C,header_row_id)," " )</f>
        <v xml:space="preserve"> </v>
      </c>
      <c r="J264" s="54" t="str" cm="1">
        <f t="array" ref="J264">IFERROR(INDEX('Budget Planning'!$C:$C,row_id)," ")</f>
        <v xml:space="preserve"> </v>
      </c>
      <c r="K264" s="55" t="str" cm="1">
        <f t="array" ref="K264">IF(OR(is_header, is_empty), "",
    IF(is_total,
        IF(selected_period="Total Year",
            SUM(Tracking[Amount] * (Tracking[Type]=type) * (YEAR(Tracking[Effective Date])=Selected_year)),
            SUM(Tracking[Amount] * (Tracking[Type]=type) * (YEAR(Tracking[Effective Date])=Selected_year) * (MONTH(Tracking[Effective Date])=selected_period))
        ),
        IF(selected_period="Total Year",
            SUM(Tracking[Amount] * (Tracking[Type]=type) * (Tracking[Category]=item) * (YEAR(Tracking[Effective Date])=Selected_year)),
            SUM(Tracking[Amount] * (Tracking[Type]=type) * (Tracking[Category]=item) * (YEAR(Tracking[Effective Date])=Selected_year) * (MONTH(Tracking[Effective Date])=selected_period))
        )
    )
)</f>
        <v/>
      </c>
      <c r="L264" s="35" t="str" cm="1">
        <f t="array" ref="L264">IF(OR(is_header, is_empty), "",
    IFERROR(
        INDEX('Budget Planning'!$E:$DY, row_id,
            MATCH(TRUE, INDEX('Budget Planning'!$E$5:$DY$5 = Selected_year, 0), 0)
            + IF(selected_period = "Total Year", 12, selected_period - 1)
        ),
        ""
    )
)</f>
        <v/>
      </c>
      <c r="M264" s="1" t="str" cm="1">
        <f t="array" ref="M264">IF(is_cat,IF(header_row_id=income_header_row,MATCH(income_min_row,$C:$C,0),IF(header_row_id=Expenses_header_row,MATCH(expenses_min_row,$C:$C,0),IF(header_row_id=Savings_header_row,MATCH(savings_min_row,$C:$C,0),""))),"")</f>
        <v/>
      </c>
      <c r="N264" s="2" t="str" cm="1">
        <f t="array" ref="N264">IF(is_cat,IF(header_row_id=income_header_row,MATCH(income_max,$C:$C,0),IF(header_row_id=Expenses_header_row,MATCH(expenses_max_row,$C:$C,0),IF(header_row_id=Savings_header_row,MATCH(savings_max_row,$C:$C,0),""))),"")</f>
        <v/>
      </c>
      <c r="O264" s="1" t="str">
        <f t="shared" si="61"/>
        <v/>
      </c>
      <c r="P264" t="str">
        <f t="shared" ca="1" si="62"/>
        <v/>
      </c>
      <c r="Q264" t="str">
        <f t="shared" si="63"/>
        <v/>
      </c>
      <c r="R264" s="2" t="str">
        <f t="shared" ca="1" si="64"/>
        <v/>
      </c>
      <c r="S264" s="1" t="str">
        <f t="shared" si="65"/>
        <v/>
      </c>
      <c r="T264" t="str">
        <f t="shared" si="66"/>
        <v/>
      </c>
      <c r="U264" t="str">
        <f t="shared" ca="1" si="67"/>
        <v/>
      </c>
      <c r="V264" t="str">
        <f t="shared" si="68"/>
        <v/>
      </c>
      <c r="W264" s="2" t="str">
        <f t="shared" ca="1" si="69"/>
        <v/>
      </c>
      <c r="X264" s="59">
        <f t="shared" si="70"/>
        <v>-1</v>
      </c>
      <c r="Y264" s="66" t="str">
        <f t="shared" si="71"/>
        <v/>
      </c>
      <c r="Z264" s="36" t="str">
        <f t="shared" si="72"/>
        <v/>
      </c>
      <c r="AA264" s="36" t="str">
        <f t="shared" si="73"/>
        <v/>
      </c>
      <c r="AB264" s="67" t="str">
        <f t="shared" si="76"/>
        <v/>
      </c>
      <c r="AC264" s="36" t="str">
        <f t="shared" si="74"/>
        <v/>
      </c>
      <c r="AD264" s="36" t="str">
        <f t="shared" si="75"/>
        <v/>
      </c>
    </row>
    <row r="265" spans="3:30" x14ac:dyDescent="0.3">
      <c r="C265" s="52" cm="1">
        <f t="array" ref="C265">IF(C264=-1, -1, IF(C264&lt;income_max, C264+1, IF(C264=income_max, income_total, IF(C264=income_total, "/1", IF(C264="/1", Expenses_header_row, IF(C264&lt;expenses_max_row, C264+1, IF(C264=expenses_max_row, expenses_total_row, IF(C264=expenses_total_row, "/2", IF(C264="/2", Savings_header_row, IF(C264&lt;savings_max_row, C264+1, IF(C264=savings_max_row, savings_total, -1)))))))))))</f>
        <v>-1</v>
      </c>
      <c r="D265" s="53">
        <f t="shared" si="58"/>
        <v>-1</v>
      </c>
      <c r="E265" s="52" cm="1">
        <f t="array" ref="E265">1*OR(row_id=income_header_row,row_id=Expenses_header_row,row_id=Savings_header_row)</f>
        <v>0</v>
      </c>
      <c r="F265" s="35">
        <f t="shared" si="59"/>
        <v>0</v>
      </c>
      <c r="G265" s="35" cm="1">
        <f t="array" ref="G265">1*OR(row_id=income_total,row_id=expenses_total_row,row_id=savings_total)</f>
        <v>0</v>
      </c>
      <c r="H265" s="53">
        <f t="shared" si="60"/>
        <v>1</v>
      </c>
      <c r="I265" s="52" t="str" cm="1">
        <f t="array" ref="I265">IFERROR(INDEX('Budget Planning'!$C:$C,header_row_id)," " )</f>
        <v xml:space="preserve"> </v>
      </c>
      <c r="J265" s="54" t="str" cm="1">
        <f t="array" ref="J265">IFERROR(INDEX('Budget Planning'!$C:$C,row_id)," ")</f>
        <v xml:space="preserve"> </v>
      </c>
      <c r="K265" s="55" t="str" cm="1">
        <f t="array" ref="K265">IF(OR(is_header, is_empty), "",
    IF(is_total,
        IF(selected_period="Total Year",
            SUM(Tracking[Amount] * (Tracking[Type]=type) * (YEAR(Tracking[Effective Date])=Selected_year)),
            SUM(Tracking[Amount] * (Tracking[Type]=type) * (YEAR(Tracking[Effective Date])=Selected_year) * (MONTH(Tracking[Effective Date])=selected_period))
        ),
        IF(selected_period="Total Year",
            SUM(Tracking[Amount] * (Tracking[Type]=type) * (Tracking[Category]=item) * (YEAR(Tracking[Effective Date])=Selected_year)),
            SUM(Tracking[Amount] * (Tracking[Type]=type) * (Tracking[Category]=item) * (YEAR(Tracking[Effective Date])=Selected_year) * (MONTH(Tracking[Effective Date])=selected_period))
        )
    )
)</f>
        <v/>
      </c>
      <c r="L265" s="35" t="str" cm="1">
        <f t="array" ref="L265">IF(OR(is_header, is_empty), "",
    IFERROR(
        INDEX('Budget Planning'!$E:$DY, row_id,
            MATCH(TRUE, INDEX('Budget Planning'!$E$5:$DY$5 = Selected_year, 0), 0)
            + IF(selected_period = "Total Year", 12, selected_period - 1)
        ),
        ""
    )
)</f>
        <v/>
      </c>
      <c r="M265" s="1" t="str" cm="1">
        <f t="array" ref="M265">IF(is_cat,IF(header_row_id=income_header_row,MATCH(income_min_row,$C:$C,0),IF(header_row_id=Expenses_header_row,MATCH(expenses_min_row,$C:$C,0),IF(header_row_id=Savings_header_row,MATCH(savings_min_row,$C:$C,0),""))),"")</f>
        <v/>
      </c>
      <c r="N265" s="2" t="str" cm="1">
        <f t="array" ref="N265">IF(is_cat,IF(header_row_id=income_header_row,MATCH(income_max,$C:$C,0),IF(header_row_id=Expenses_header_row,MATCH(expenses_max_row,$C:$C,0),IF(header_row_id=Savings_header_row,MATCH(savings_max_row,$C:$C,0),""))),"")</f>
        <v/>
      </c>
      <c r="O265" s="1" t="str">
        <f t="shared" si="61"/>
        <v/>
      </c>
      <c r="P265" t="str">
        <f t="shared" ca="1" si="62"/>
        <v/>
      </c>
      <c r="Q265" t="str">
        <f t="shared" si="63"/>
        <v/>
      </c>
      <c r="R265" s="2" t="str">
        <f t="shared" ca="1" si="64"/>
        <v/>
      </c>
      <c r="S265" s="1" t="str">
        <f t="shared" si="65"/>
        <v/>
      </c>
      <c r="T265" t="str">
        <f t="shared" si="66"/>
        <v/>
      </c>
      <c r="U265" t="str">
        <f t="shared" ca="1" si="67"/>
        <v/>
      </c>
      <c r="V265" t="str">
        <f t="shared" si="68"/>
        <v/>
      </c>
      <c r="W265" s="2" t="str">
        <f t="shared" ca="1" si="69"/>
        <v/>
      </c>
      <c r="X265" s="59">
        <f t="shared" si="70"/>
        <v>-1</v>
      </c>
      <c r="Y265" s="66" t="str">
        <f t="shared" si="71"/>
        <v/>
      </c>
      <c r="Z265" s="36" t="str">
        <f t="shared" si="72"/>
        <v/>
      </c>
      <c r="AA265" s="36" t="str">
        <f t="shared" si="73"/>
        <v/>
      </c>
      <c r="AB265" s="67" t="str">
        <f t="shared" si="76"/>
        <v/>
      </c>
      <c r="AC265" s="36" t="str">
        <f t="shared" si="74"/>
        <v/>
      </c>
      <c r="AD265" s="36" t="str">
        <f t="shared" si="75"/>
        <v/>
      </c>
    </row>
    <row r="266" spans="3:30" x14ac:dyDescent="0.3">
      <c r="C266" s="52" cm="1">
        <f t="array" ref="C266">IF(C265=-1, -1, IF(C265&lt;income_max, C265+1, IF(C265=income_max, income_total, IF(C265=income_total, "/1", IF(C265="/1", Expenses_header_row, IF(C265&lt;expenses_max_row, C265+1, IF(C265=expenses_max_row, expenses_total_row, IF(C265=expenses_total_row, "/2", IF(C265="/2", Savings_header_row, IF(C265&lt;savings_max_row, C265+1, IF(C265=savings_max_row, savings_total, -1)))))))))))</f>
        <v>-1</v>
      </c>
      <c r="D266" s="53">
        <f t="shared" si="58"/>
        <v>-1</v>
      </c>
      <c r="E266" s="52" cm="1">
        <f t="array" ref="E266">1*OR(row_id=income_header_row,row_id=Expenses_header_row,row_id=Savings_header_row)</f>
        <v>0</v>
      </c>
      <c r="F266" s="35">
        <f t="shared" si="59"/>
        <v>0</v>
      </c>
      <c r="G266" s="35" cm="1">
        <f t="array" ref="G266">1*OR(row_id=income_total,row_id=expenses_total_row,row_id=savings_total)</f>
        <v>0</v>
      </c>
      <c r="H266" s="53">
        <f t="shared" si="60"/>
        <v>1</v>
      </c>
      <c r="I266" s="52" t="str" cm="1">
        <f t="array" ref="I266">IFERROR(INDEX('Budget Planning'!$C:$C,header_row_id)," " )</f>
        <v xml:space="preserve"> </v>
      </c>
      <c r="J266" s="54" t="str" cm="1">
        <f t="array" ref="J266">IFERROR(INDEX('Budget Planning'!$C:$C,row_id)," ")</f>
        <v xml:space="preserve"> </v>
      </c>
      <c r="K266" s="55" t="str" cm="1">
        <f t="array" ref="K266">IF(OR(is_header, is_empty), "",
    IF(is_total,
        IF(selected_period="Total Year",
            SUM(Tracking[Amount] * (Tracking[Type]=type) * (YEAR(Tracking[Effective Date])=Selected_year)),
            SUM(Tracking[Amount] * (Tracking[Type]=type) * (YEAR(Tracking[Effective Date])=Selected_year) * (MONTH(Tracking[Effective Date])=selected_period))
        ),
        IF(selected_period="Total Year",
            SUM(Tracking[Amount] * (Tracking[Type]=type) * (Tracking[Category]=item) * (YEAR(Tracking[Effective Date])=Selected_year)),
            SUM(Tracking[Amount] * (Tracking[Type]=type) * (Tracking[Category]=item) * (YEAR(Tracking[Effective Date])=Selected_year) * (MONTH(Tracking[Effective Date])=selected_period))
        )
    )
)</f>
        <v/>
      </c>
      <c r="L266" s="35" t="str" cm="1">
        <f t="array" ref="L266">IF(OR(is_header, is_empty), "",
    IFERROR(
        INDEX('Budget Planning'!$E:$DY, row_id,
            MATCH(TRUE, INDEX('Budget Planning'!$E$5:$DY$5 = Selected_year, 0), 0)
            + IF(selected_period = "Total Year", 12, selected_period - 1)
        ),
        ""
    )
)</f>
        <v/>
      </c>
      <c r="M266" s="1" t="str" cm="1">
        <f t="array" ref="M266">IF(is_cat,IF(header_row_id=income_header_row,MATCH(income_min_row,$C:$C,0),IF(header_row_id=Expenses_header_row,MATCH(expenses_min_row,$C:$C,0),IF(header_row_id=Savings_header_row,MATCH(savings_min_row,$C:$C,0),""))),"")</f>
        <v/>
      </c>
      <c r="N266" s="2" t="str" cm="1">
        <f t="array" ref="N266">IF(is_cat,IF(header_row_id=income_header_row,MATCH(income_max,$C:$C,0),IF(header_row_id=Expenses_header_row,MATCH(expenses_max_row,$C:$C,0),IF(header_row_id=Savings_header_row,MATCH(savings_max_row,$C:$C,0),""))),"")</f>
        <v/>
      </c>
      <c r="O266" s="1" t="str">
        <f t="shared" si="61"/>
        <v/>
      </c>
      <c r="P266" t="str">
        <f t="shared" ca="1" si="62"/>
        <v/>
      </c>
      <c r="Q266" t="str">
        <f t="shared" si="63"/>
        <v/>
      </c>
      <c r="R266" s="2" t="str">
        <f t="shared" ca="1" si="64"/>
        <v/>
      </c>
      <c r="S266" s="1" t="str">
        <f t="shared" si="65"/>
        <v/>
      </c>
      <c r="T266" t="str">
        <f t="shared" si="66"/>
        <v/>
      </c>
      <c r="U266" t="str">
        <f t="shared" ca="1" si="67"/>
        <v/>
      </c>
      <c r="V266" t="str">
        <f t="shared" si="68"/>
        <v/>
      </c>
      <c r="W266" s="2" t="str">
        <f t="shared" ca="1" si="69"/>
        <v/>
      </c>
      <c r="X266" s="59">
        <f t="shared" si="70"/>
        <v>-1</v>
      </c>
      <c r="Y266" s="66" t="str">
        <f t="shared" si="71"/>
        <v/>
      </c>
      <c r="Z266" s="36" t="str">
        <f t="shared" si="72"/>
        <v/>
      </c>
      <c r="AA266" s="36" t="str">
        <f t="shared" si="73"/>
        <v/>
      </c>
      <c r="AB266" s="67" t="str">
        <f t="shared" si="76"/>
        <v/>
      </c>
      <c r="AC266" s="36" t="str">
        <f t="shared" si="74"/>
        <v/>
      </c>
      <c r="AD266" s="36" t="str">
        <f t="shared" si="75"/>
        <v/>
      </c>
    </row>
    <row r="267" spans="3:30" x14ac:dyDescent="0.3">
      <c r="C267" s="52" cm="1">
        <f t="array" ref="C267">IF(C266=-1, -1, IF(C266&lt;income_max, C266+1, IF(C266=income_max, income_total, IF(C266=income_total, "/1", IF(C266="/1", Expenses_header_row, IF(C266&lt;expenses_max_row, C266+1, IF(C266=expenses_max_row, expenses_total_row, IF(C266=expenses_total_row, "/2", IF(C266="/2", Savings_header_row, IF(C266&lt;savings_max_row, C266+1, IF(C266=savings_max_row, savings_total, -1)))))))))))</f>
        <v>-1</v>
      </c>
      <c r="D267" s="53">
        <f t="shared" si="58"/>
        <v>-1</v>
      </c>
      <c r="E267" s="52" cm="1">
        <f t="array" ref="E267">1*OR(row_id=income_header_row,row_id=Expenses_header_row,row_id=Savings_header_row)</f>
        <v>0</v>
      </c>
      <c r="F267" s="35">
        <f t="shared" si="59"/>
        <v>0</v>
      </c>
      <c r="G267" s="35" cm="1">
        <f t="array" ref="G267">1*OR(row_id=income_total,row_id=expenses_total_row,row_id=savings_total)</f>
        <v>0</v>
      </c>
      <c r="H267" s="53">
        <f t="shared" si="60"/>
        <v>1</v>
      </c>
      <c r="I267" s="52" t="str" cm="1">
        <f t="array" ref="I267">IFERROR(INDEX('Budget Planning'!$C:$C,header_row_id)," " )</f>
        <v xml:space="preserve"> </v>
      </c>
      <c r="J267" s="54" t="str" cm="1">
        <f t="array" ref="J267">IFERROR(INDEX('Budget Planning'!$C:$C,row_id)," ")</f>
        <v xml:space="preserve"> </v>
      </c>
      <c r="K267" s="55" t="str" cm="1">
        <f t="array" ref="K267">IF(OR(is_header, is_empty), "",
    IF(is_total,
        IF(selected_period="Total Year",
            SUM(Tracking[Amount] * (Tracking[Type]=type) * (YEAR(Tracking[Effective Date])=Selected_year)),
            SUM(Tracking[Amount] * (Tracking[Type]=type) * (YEAR(Tracking[Effective Date])=Selected_year) * (MONTH(Tracking[Effective Date])=selected_period))
        ),
        IF(selected_period="Total Year",
            SUM(Tracking[Amount] * (Tracking[Type]=type) * (Tracking[Category]=item) * (YEAR(Tracking[Effective Date])=Selected_year)),
            SUM(Tracking[Amount] * (Tracking[Type]=type) * (Tracking[Category]=item) * (YEAR(Tracking[Effective Date])=Selected_year) * (MONTH(Tracking[Effective Date])=selected_period))
        )
    )
)</f>
        <v/>
      </c>
      <c r="L267" s="35" t="str" cm="1">
        <f t="array" ref="L267">IF(OR(is_header, is_empty), "",
    IFERROR(
        INDEX('Budget Planning'!$E:$DY, row_id,
            MATCH(TRUE, INDEX('Budget Planning'!$E$5:$DY$5 = Selected_year, 0), 0)
            + IF(selected_period = "Total Year", 12, selected_period - 1)
        ),
        ""
    )
)</f>
        <v/>
      </c>
      <c r="M267" s="1" t="str" cm="1">
        <f t="array" ref="M267">IF(is_cat,IF(header_row_id=income_header_row,MATCH(income_min_row,$C:$C,0),IF(header_row_id=Expenses_header_row,MATCH(expenses_min_row,$C:$C,0),IF(header_row_id=Savings_header_row,MATCH(savings_min_row,$C:$C,0),""))),"")</f>
        <v/>
      </c>
      <c r="N267" s="2" t="str" cm="1">
        <f t="array" ref="N267">IF(is_cat,IF(header_row_id=income_header_row,MATCH(income_max,$C:$C,0),IF(header_row_id=Expenses_header_row,MATCH(expenses_max_row,$C:$C,0),IF(header_row_id=Savings_header_row,MATCH(savings_max_row,$C:$C,0),""))),"")</f>
        <v/>
      </c>
      <c r="O267" s="1" t="str">
        <f t="shared" si="61"/>
        <v/>
      </c>
      <c r="P267" t="str">
        <f t="shared" ca="1" si="62"/>
        <v/>
      </c>
      <c r="Q267" t="str">
        <f t="shared" si="63"/>
        <v/>
      </c>
      <c r="R267" s="2" t="str">
        <f t="shared" ca="1" si="64"/>
        <v/>
      </c>
      <c r="S267" s="1" t="str">
        <f t="shared" si="65"/>
        <v/>
      </c>
      <c r="T267" t="str">
        <f t="shared" si="66"/>
        <v/>
      </c>
      <c r="U267" t="str">
        <f t="shared" ca="1" si="67"/>
        <v/>
      </c>
      <c r="V267" t="str">
        <f t="shared" si="68"/>
        <v/>
      </c>
      <c r="W267" s="2" t="str">
        <f t="shared" ca="1" si="69"/>
        <v/>
      </c>
      <c r="X267" s="59">
        <f t="shared" si="70"/>
        <v>-1</v>
      </c>
      <c r="Y267" s="66" t="str">
        <f t="shared" si="71"/>
        <v/>
      </c>
      <c r="Z267" s="36" t="str">
        <f t="shared" si="72"/>
        <v/>
      </c>
      <c r="AA267" s="36" t="str">
        <f t="shared" si="73"/>
        <v/>
      </c>
      <c r="AB267" s="67" t="str">
        <f t="shared" si="76"/>
        <v/>
      </c>
      <c r="AC267" s="36" t="str">
        <f t="shared" si="74"/>
        <v/>
      </c>
      <c r="AD267" s="36" t="str">
        <f t="shared" si="75"/>
        <v/>
      </c>
    </row>
    <row r="268" spans="3:30" x14ac:dyDescent="0.3">
      <c r="C268" s="52" cm="1">
        <f t="array" ref="C268">IF(C267=-1, -1, IF(C267&lt;income_max, C267+1, IF(C267=income_max, income_total, IF(C267=income_total, "/1", IF(C267="/1", Expenses_header_row, IF(C267&lt;expenses_max_row, C267+1, IF(C267=expenses_max_row, expenses_total_row, IF(C267=expenses_total_row, "/2", IF(C267="/2", Savings_header_row, IF(C267&lt;savings_max_row, C267+1, IF(C267=savings_max_row, savings_total, -1)))))))))))</f>
        <v>-1</v>
      </c>
      <c r="D268" s="53">
        <f t="shared" si="58"/>
        <v>-1</v>
      </c>
      <c r="E268" s="52" cm="1">
        <f t="array" ref="E268">1*OR(row_id=income_header_row,row_id=Expenses_header_row,row_id=Savings_header_row)</f>
        <v>0</v>
      </c>
      <c r="F268" s="35">
        <f t="shared" si="59"/>
        <v>0</v>
      </c>
      <c r="G268" s="35" cm="1">
        <f t="array" ref="G268">1*OR(row_id=income_total,row_id=expenses_total_row,row_id=savings_total)</f>
        <v>0</v>
      </c>
      <c r="H268" s="53">
        <f t="shared" si="60"/>
        <v>1</v>
      </c>
      <c r="I268" s="52" t="str" cm="1">
        <f t="array" ref="I268">IFERROR(INDEX('Budget Planning'!$C:$C,header_row_id)," " )</f>
        <v xml:space="preserve"> </v>
      </c>
      <c r="J268" s="54" t="str" cm="1">
        <f t="array" ref="J268">IFERROR(INDEX('Budget Planning'!$C:$C,row_id)," ")</f>
        <v xml:space="preserve"> </v>
      </c>
      <c r="K268" s="55" t="str" cm="1">
        <f t="array" ref="K268">IF(OR(is_header, is_empty), "",
    IF(is_total,
        IF(selected_period="Total Year",
            SUM(Tracking[Amount] * (Tracking[Type]=type) * (YEAR(Tracking[Effective Date])=Selected_year)),
            SUM(Tracking[Amount] * (Tracking[Type]=type) * (YEAR(Tracking[Effective Date])=Selected_year) * (MONTH(Tracking[Effective Date])=selected_period))
        ),
        IF(selected_period="Total Year",
            SUM(Tracking[Amount] * (Tracking[Type]=type) * (Tracking[Category]=item) * (YEAR(Tracking[Effective Date])=Selected_year)),
            SUM(Tracking[Amount] * (Tracking[Type]=type) * (Tracking[Category]=item) * (YEAR(Tracking[Effective Date])=Selected_year) * (MONTH(Tracking[Effective Date])=selected_period))
        )
    )
)</f>
        <v/>
      </c>
      <c r="L268" s="35" t="str" cm="1">
        <f t="array" ref="L268">IF(OR(is_header, is_empty), "",
    IFERROR(
        INDEX('Budget Planning'!$E:$DY, row_id,
            MATCH(TRUE, INDEX('Budget Planning'!$E$5:$DY$5 = Selected_year, 0), 0)
            + IF(selected_period = "Total Year", 12, selected_period - 1)
        ),
        ""
    )
)</f>
        <v/>
      </c>
      <c r="M268" s="1" t="str" cm="1">
        <f t="array" ref="M268">IF(is_cat,IF(header_row_id=income_header_row,MATCH(income_min_row,$C:$C,0),IF(header_row_id=Expenses_header_row,MATCH(expenses_min_row,$C:$C,0),IF(header_row_id=Savings_header_row,MATCH(savings_min_row,$C:$C,0),""))),"")</f>
        <v/>
      </c>
      <c r="N268" s="2" t="str" cm="1">
        <f t="array" ref="N268">IF(is_cat,IF(header_row_id=income_header_row,MATCH(income_max,$C:$C,0),IF(header_row_id=Expenses_header_row,MATCH(expenses_max_row,$C:$C,0),IF(header_row_id=Savings_header_row,MATCH(savings_max_row,$C:$C,0),""))),"")</f>
        <v/>
      </c>
      <c r="O268" s="1" t="str">
        <f t="shared" si="61"/>
        <v/>
      </c>
      <c r="P268" t="str">
        <f t="shared" ca="1" si="62"/>
        <v/>
      </c>
      <c r="Q268" t="str">
        <f t="shared" si="63"/>
        <v/>
      </c>
      <c r="R268" s="2" t="str">
        <f t="shared" ca="1" si="64"/>
        <v/>
      </c>
      <c r="S268" s="1" t="str">
        <f t="shared" si="65"/>
        <v/>
      </c>
      <c r="T268" t="str">
        <f t="shared" si="66"/>
        <v/>
      </c>
      <c r="U268" t="str">
        <f t="shared" ca="1" si="67"/>
        <v/>
      </c>
      <c r="V268" t="str">
        <f t="shared" si="68"/>
        <v/>
      </c>
      <c r="W268" s="2" t="str">
        <f t="shared" ca="1" si="69"/>
        <v/>
      </c>
      <c r="X268" s="59">
        <f t="shared" si="70"/>
        <v>-1</v>
      </c>
      <c r="Y268" s="66" t="str">
        <f t="shared" si="71"/>
        <v/>
      </c>
      <c r="Z268" s="36" t="str">
        <f t="shared" si="72"/>
        <v/>
      </c>
      <c r="AA268" s="36" t="str">
        <f t="shared" si="73"/>
        <v/>
      </c>
      <c r="AB268" s="67" t="str">
        <f t="shared" si="76"/>
        <v/>
      </c>
      <c r="AC268" s="36" t="str">
        <f t="shared" si="74"/>
        <v/>
      </c>
      <c r="AD268" s="36" t="str">
        <f t="shared" si="75"/>
        <v/>
      </c>
    </row>
    <row r="269" spans="3:30" x14ac:dyDescent="0.3">
      <c r="C269" s="52" cm="1">
        <f t="array" ref="C269">IF(C268=-1, -1, IF(C268&lt;income_max, C268+1, IF(C268=income_max, income_total, IF(C268=income_total, "/1", IF(C268="/1", Expenses_header_row, IF(C268&lt;expenses_max_row, C268+1, IF(C268=expenses_max_row, expenses_total_row, IF(C268=expenses_total_row, "/2", IF(C268="/2", Savings_header_row, IF(C268&lt;savings_max_row, C268+1, IF(C268=savings_max_row, savings_total, -1)))))))))))</f>
        <v>-1</v>
      </c>
      <c r="D269" s="53">
        <f t="shared" ref="D269:D332" si="77">IF(is_header,row_id,IF(NOT(is_empty),D268,-1))</f>
        <v>-1</v>
      </c>
      <c r="E269" s="52" cm="1">
        <f t="array" ref="E269">1*OR(row_id=income_header_row,row_id=Expenses_header_row,row_id=Savings_header_row)</f>
        <v>0</v>
      </c>
      <c r="F269" s="35">
        <f t="shared" ref="F269:F332" si="78">1*NOT(OR(is_header,is_empty,is_total))</f>
        <v>0</v>
      </c>
      <c r="G269" s="35" cm="1">
        <f t="array" ref="G269">1*OR(row_id=income_total,row_id=expenses_total_row,row_id=savings_total)</f>
        <v>0</v>
      </c>
      <c r="H269" s="53">
        <f t="shared" ref="H269:H332" si="79">1*OR(row_id="/1",row_id="/2",row_id=-1)</f>
        <v>1</v>
      </c>
      <c r="I269" s="52" t="str" cm="1">
        <f t="array" ref="I269">IFERROR(INDEX('Budget Planning'!$C:$C,header_row_id)," " )</f>
        <v xml:space="preserve"> </v>
      </c>
      <c r="J269" s="54" t="str" cm="1">
        <f t="array" ref="J269">IFERROR(INDEX('Budget Planning'!$C:$C,row_id)," ")</f>
        <v xml:space="preserve"> </v>
      </c>
      <c r="K269" s="55" t="str" cm="1">
        <f t="array" ref="K269">IF(OR(is_header, is_empty), "",
    IF(is_total,
        IF(selected_period="Total Year",
            SUM(Tracking[Amount] * (Tracking[Type]=type) * (YEAR(Tracking[Effective Date])=Selected_year)),
            SUM(Tracking[Amount] * (Tracking[Type]=type) * (YEAR(Tracking[Effective Date])=Selected_year) * (MONTH(Tracking[Effective Date])=selected_period))
        ),
        IF(selected_period="Total Year",
            SUM(Tracking[Amount] * (Tracking[Type]=type) * (Tracking[Category]=item) * (YEAR(Tracking[Effective Date])=Selected_year)),
            SUM(Tracking[Amount] * (Tracking[Type]=type) * (Tracking[Category]=item) * (YEAR(Tracking[Effective Date])=Selected_year) * (MONTH(Tracking[Effective Date])=selected_period))
        )
    )
)</f>
        <v/>
      </c>
      <c r="L269" s="35" t="str" cm="1">
        <f t="array" ref="L269">IF(OR(is_header, is_empty), "",
    IFERROR(
        INDEX('Budget Planning'!$E:$DY, row_id,
            MATCH(TRUE, INDEX('Budget Planning'!$E$5:$DY$5 = Selected_year, 0), 0)
            + IF(selected_period = "Total Year", 12, selected_period - 1)
        ),
        ""
    )
)</f>
        <v/>
      </c>
      <c r="M269" s="1" t="str" cm="1">
        <f t="array" ref="M269">IF(is_cat,IF(header_row_id=income_header_row,MATCH(income_min_row,$C:$C,0),IF(header_row_id=Expenses_header_row,MATCH(expenses_min_row,$C:$C,0),IF(header_row_id=Savings_header_row,MATCH(savings_min_row,$C:$C,0),""))),"")</f>
        <v/>
      </c>
      <c r="N269" s="2" t="str" cm="1">
        <f t="array" ref="N269">IF(is_cat,IF(header_row_id=income_header_row,MATCH(income_max,$C:$C,0),IF(header_row_id=Expenses_header_row,MATCH(expenses_max_row,$C:$C,0),IF(header_row_id=Savings_header_row,MATCH(savings_max_row,$C:$C,0),""))),"")</f>
        <v/>
      </c>
      <c r="O269" s="1" t="str">
        <f t="shared" ref="O269:O332" si="80">IF(is_cat,ADDRESS(sort_min_row,COLUMN(tracked))&amp; ":" &amp; ADDRESS(sort_max_row,COLUMN(tracked)),"")</f>
        <v/>
      </c>
      <c r="P269" t="str">
        <f t="shared" ref="P269:P332" ca="1" si="81">IF(is_cat,RANK(tracked,INDIRECT(tracked_range),0),"")</f>
        <v/>
      </c>
      <c r="Q269" t="str">
        <f t="shared" ref="Q269:Q332" si="82">IF(is_cat,ADDRESS(sort_min_row,COLUMN(budget))&amp; ":" &amp; ADDRESS(sort_max_row,COLUMN(budget)),"")</f>
        <v/>
      </c>
      <c r="R269" s="2" t="str">
        <f t="shared" ref="R269:R332" ca="1" si="83">IF(is_cat,RANK(budget,INDIRECT(budget_range),0),"")</f>
        <v/>
      </c>
      <c r="S269" s="1" t="str">
        <f t="shared" ref="S269:S332" si="84">IF(is_cat,_xlfn.NUMBERVALUE(tracked_rank &amp; budget_rank),"")</f>
        <v/>
      </c>
      <c r="T269" t="str">
        <f t="shared" ref="T269:T332" si="85">IF(is_cat,ADDRESS(sort_min_row,COLUMN(comb_rank))&amp; ":" &amp; ADDRESS(sort_max_row,COLUMN(comb_rank)),"")</f>
        <v/>
      </c>
      <c r="U269" t="str">
        <f t="shared" ref="U269:U332" ca="1" si="86">IF(is_cat,RANK(comb_rank,INDIRECT(comb_rank_range),1),"")</f>
        <v/>
      </c>
      <c r="V269" t="str">
        <f t="shared" ref="V269:V332" si="87">IF(is_cat,ADDRESS(sort_min_row,COLUMN(comb_rank_norm))&amp; ":" &amp; ADDRESS(ROW(),COLUMN(comb_rank_norm)),"")</f>
        <v/>
      </c>
      <c r="W269" s="2" t="str">
        <f t="shared" ref="W269:W332" ca="1" si="88">IF(is_cat,comb_rank_norm+COUNTIF(INDIRECT(comb_rank_norm_run_range),comb_rank_norm)-1,"")</f>
        <v/>
      </c>
      <c r="X269" s="59">
        <f t="shared" ref="X269:X332" si="89">IF(is_cat,header_row_id+comb_rank_unique,row_id)</f>
        <v>-1</v>
      </c>
      <c r="Y269" s="66" t="str">
        <f t="shared" ref="Y269:Y332" si="90">IF(is_empty,"",INDEX($J:$J,MATCH(row_id,$X:$X,0)))</f>
        <v/>
      </c>
      <c r="Z269" s="36" t="str">
        <f t="shared" ref="Z269:Z332" si="91">IF(is_empty,"",IF(is_header,"TRACKED",INDEX($K:$K,MATCH(row_id,$X:$X,0))))</f>
        <v/>
      </c>
      <c r="AA269" s="36" t="str">
        <f t="shared" ref="AA269:AA332" si="92">IF(is_empty,"",IF(is_header,"BUDGET",INDEX($L:$L,MATCH(row_id,$X:$X,0))))</f>
        <v/>
      </c>
      <c r="AB269" s="67" t="str">
        <f t="shared" si="76"/>
        <v/>
      </c>
      <c r="AC269" s="36" t="str">
        <f t="shared" ref="AC269:AC332" si="93">IF(is_empty,"",IF(is_header,"Remaining",IF(OUT_BUDGET-OUT_TRACKED&gt;0,OUT_BUDGET-OUT_TRACKED,0)))</f>
        <v/>
      </c>
      <c r="AD269" s="36" t="str">
        <f t="shared" ref="AD269:AD332" si="94">IF(is_empty,"",IF(is_header,"Excess",IF(OUT_BUDGET-OUT_TRACKED&lt;0,OUT_TRACKED-OUT_BUDGET,0)))</f>
        <v/>
      </c>
    </row>
    <row r="270" spans="3:30" x14ac:dyDescent="0.3">
      <c r="C270" s="52" cm="1">
        <f t="array" ref="C270">IF(C269=-1, -1, IF(C269&lt;income_max, C269+1, IF(C269=income_max, income_total, IF(C269=income_total, "/1", IF(C269="/1", Expenses_header_row, IF(C269&lt;expenses_max_row, C269+1, IF(C269=expenses_max_row, expenses_total_row, IF(C269=expenses_total_row, "/2", IF(C269="/2", Savings_header_row, IF(C269&lt;savings_max_row, C269+1, IF(C269=savings_max_row, savings_total, -1)))))))))))</f>
        <v>-1</v>
      </c>
      <c r="D270" s="53">
        <f t="shared" si="77"/>
        <v>-1</v>
      </c>
      <c r="E270" s="52" cm="1">
        <f t="array" ref="E270">1*OR(row_id=income_header_row,row_id=Expenses_header_row,row_id=Savings_header_row)</f>
        <v>0</v>
      </c>
      <c r="F270" s="35">
        <f t="shared" si="78"/>
        <v>0</v>
      </c>
      <c r="G270" s="35" cm="1">
        <f t="array" ref="G270">1*OR(row_id=income_total,row_id=expenses_total_row,row_id=savings_total)</f>
        <v>0</v>
      </c>
      <c r="H270" s="53">
        <f t="shared" si="79"/>
        <v>1</v>
      </c>
      <c r="I270" s="52" t="str" cm="1">
        <f t="array" ref="I270">IFERROR(INDEX('Budget Planning'!$C:$C,header_row_id)," " )</f>
        <v xml:space="preserve"> </v>
      </c>
      <c r="J270" s="54" t="str" cm="1">
        <f t="array" ref="J270">IFERROR(INDEX('Budget Planning'!$C:$C,row_id)," ")</f>
        <v xml:space="preserve"> </v>
      </c>
      <c r="K270" s="55" t="str" cm="1">
        <f t="array" ref="K270">IF(OR(is_header, is_empty), "",
    IF(is_total,
        IF(selected_period="Total Year",
            SUM(Tracking[Amount] * (Tracking[Type]=type) * (YEAR(Tracking[Effective Date])=Selected_year)),
            SUM(Tracking[Amount] * (Tracking[Type]=type) * (YEAR(Tracking[Effective Date])=Selected_year) * (MONTH(Tracking[Effective Date])=selected_period))
        ),
        IF(selected_period="Total Year",
            SUM(Tracking[Amount] * (Tracking[Type]=type) * (Tracking[Category]=item) * (YEAR(Tracking[Effective Date])=Selected_year)),
            SUM(Tracking[Amount] * (Tracking[Type]=type) * (Tracking[Category]=item) * (YEAR(Tracking[Effective Date])=Selected_year) * (MONTH(Tracking[Effective Date])=selected_period))
        )
    )
)</f>
        <v/>
      </c>
      <c r="L270" s="35" t="str" cm="1">
        <f t="array" ref="L270">IF(OR(is_header, is_empty), "",
    IFERROR(
        INDEX('Budget Planning'!$E:$DY, row_id,
            MATCH(TRUE, INDEX('Budget Planning'!$E$5:$DY$5 = Selected_year, 0), 0)
            + IF(selected_period = "Total Year", 12, selected_period - 1)
        ),
        ""
    )
)</f>
        <v/>
      </c>
      <c r="M270" s="1" t="str" cm="1">
        <f t="array" ref="M270">IF(is_cat,IF(header_row_id=income_header_row,MATCH(income_min_row,$C:$C,0),IF(header_row_id=Expenses_header_row,MATCH(expenses_min_row,$C:$C,0),IF(header_row_id=Savings_header_row,MATCH(savings_min_row,$C:$C,0),""))),"")</f>
        <v/>
      </c>
      <c r="N270" s="2" t="str" cm="1">
        <f t="array" ref="N270">IF(is_cat,IF(header_row_id=income_header_row,MATCH(income_max,$C:$C,0),IF(header_row_id=Expenses_header_row,MATCH(expenses_max_row,$C:$C,0),IF(header_row_id=Savings_header_row,MATCH(savings_max_row,$C:$C,0),""))),"")</f>
        <v/>
      </c>
      <c r="O270" s="1" t="str">
        <f t="shared" si="80"/>
        <v/>
      </c>
      <c r="P270" t="str">
        <f t="shared" ca="1" si="81"/>
        <v/>
      </c>
      <c r="Q270" t="str">
        <f t="shared" si="82"/>
        <v/>
      </c>
      <c r="R270" s="2" t="str">
        <f t="shared" ca="1" si="83"/>
        <v/>
      </c>
      <c r="S270" s="1" t="str">
        <f t="shared" si="84"/>
        <v/>
      </c>
      <c r="T270" t="str">
        <f t="shared" si="85"/>
        <v/>
      </c>
      <c r="U270" t="str">
        <f t="shared" ca="1" si="86"/>
        <v/>
      </c>
      <c r="V270" t="str">
        <f t="shared" si="87"/>
        <v/>
      </c>
      <c r="W270" s="2" t="str">
        <f t="shared" ca="1" si="88"/>
        <v/>
      </c>
      <c r="X270" s="59">
        <f t="shared" si="89"/>
        <v>-1</v>
      </c>
      <c r="Y270" s="66" t="str">
        <f t="shared" si="90"/>
        <v/>
      </c>
      <c r="Z270" s="36" t="str">
        <f t="shared" si="91"/>
        <v/>
      </c>
      <c r="AA270" s="36" t="str">
        <f t="shared" si="92"/>
        <v/>
      </c>
      <c r="AB270" s="67" t="str">
        <f t="shared" ref="AB270:AB333" si="95">IF(is_empty,"",IF(is_header,"%Compl",IFERROR(OUT_TRACKED/OUT_BUDGET,"-")))</f>
        <v/>
      </c>
      <c r="AC270" s="36" t="str">
        <f t="shared" si="93"/>
        <v/>
      </c>
      <c r="AD270" s="36" t="str">
        <f t="shared" si="94"/>
        <v/>
      </c>
    </row>
    <row r="271" spans="3:30" x14ac:dyDescent="0.3">
      <c r="C271" s="52" cm="1">
        <f t="array" ref="C271">IF(C270=-1, -1, IF(C270&lt;income_max, C270+1, IF(C270=income_max, income_total, IF(C270=income_total, "/1", IF(C270="/1", Expenses_header_row, IF(C270&lt;expenses_max_row, C270+1, IF(C270=expenses_max_row, expenses_total_row, IF(C270=expenses_total_row, "/2", IF(C270="/2", Savings_header_row, IF(C270&lt;savings_max_row, C270+1, IF(C270=savings_max_row, savings_total, -1)))))))))))</f>
        <v>-1</v>
      </c>
      <c r="D271" s="53">
        <f t="shared" si="77"/>
        <v>-1</v>
      </c>
      <c r="E271" s="52" cm="1">
        <f t="array" ref="E271">1*OR(row_id=income_header_row,row_id=Expenses_header_row,row_id=Savings_header_row)</f>
        <v>0</v>
      </c>
      <c r="F271" s="35">
        <f t="shared" si="78"/>
        <v>0</v>
      </c>
      <c r="G271" s="35" cm="1">
        <f t="array" ref="G271">1*OR(row_id=income_total,row_id=expenses_total_row,row_id=savings_total)</f>
        <v>0</v>
      </c>
      <c r="H271" s="53">
        <f t="shared" si="79"/>
        <v>1</v>
      </c>
      <c r="I271" s="52" t="str" cm="1">
        <f t="array" ref="I271">IFERROR(INDEX('Budget Planning'!$C:$C,header_row_id)," " )</f>
        <v xml:space="preserve"> </v>
      </c>
      <c r="J271" s="54" t="str" cm="1">
        <f t="array" ref="J271">IFERROR(INDEX('Budget Planning'!$C:$C,row_id)," ")</f>
        <v xml:space="preserve"> </v>
      </c>
      <c r="K271" s="55" t="str" cm="1">
        <f t="array" ref="K271">IF(OR(is_header, is_empty), "",
    IF(is_total,
        IF(selected_period="Total Year",
            SUM(Tracking[Amount] * (Tracking[Type]=type) * (YEAR(Tracking[Effective Date])=Selected_year)),
            SUM(Tracking[Amount] * (Tracking[Type]=type) * (YEAR(Tracking[Effective Date])=Selected_year) * (MONTH(Tracking[Effective Date])=selected_period))
        ),
        IF(selected_period="Total Year",
            SUM(Tracking[Amount] * (Tracking[Type]=type) * (Tracking[Category]=item) * (YEAR(Tracking[Effective Date])=Selected_year)),
            SUM(Tracking[Amount] * (Tracking[Type]=type) * (Tracking[Category]=item) * (YEAR(Tracking[Effective Date])=Selected_year) * (MONTH(Tracking[Effective Date])=selected_period))
        )
    )
)</f>
        <v/>
      </c>
      <c r="L271" s="35" t="str" cm="1">
        <f t="array" ref="L271">IF(OR(is_header, is_empty), "",
    IFERROR(
        INDEX('Budget Planning'!$E:$DY, row_id,
            MATCH(TRUE, INDEX('Budget Planning'!$E$5:$DY$5 = Selected_year, 0), 0)
            + IF(selected_period = "Total Year", 12, selected_period - 1)
        ),
        ""
    )
)</f>
        <v/>
      </c>
      <c r="M271" s="1" t="str" cm="1">
        <f t="array" ref="M271">IF(is_cat,IF(header_row_id=income_header_row,MATCH(income_min_row,$C:$C,0),IF(header_row_id=Expenses_header_row,MATCH(expenses_min_row,$C:$C,0),IF(header_row_id=Savings_header_row,MATCH(savings_min_row,$C:$C,0),""))),"")</f>
        <v/>
      </c>
      <c r="N271" s="2" t="str" cm="1">
        <f t="array" ref="N271">IF(is_cat,IF(header_row_id=income_header_row,MATCH(income_max,$C:$C,0),IF(header_row_id=Expenses_header_row,MATCH(expenses_max_row,$C:$C,0),IF(header_row_id=Savings_header_row,MATCH(savings_max_row,$C:$C,0),""))),"")</f>
        <v/>
      </c>
      <c r="O271" s="1" t="str">
        <f t="shared" si="80"/>
        <v/>
      </c>
      <c r="P271" t="str">
        <f t="shared" ca="1" si="81"/>
        <v/>
      </c>
      <c r="Q271" t="str">
        <f t="shared" si="82"/>
        <v/>
      </c>
      <c r="R271" s="2" t="str">
        <f t="shared" ca="1" si="83"/>
        <v/>
      </c>
      <c r="S271" s="1" t="str">
        <f t="shared" si="84"/>
        <v/>
      </c>
      <c r="T271" t="str">
        <f t="shared" si="85"/>
        <v/>
      </c>
      <c r="U271" t="str">
        <f t="shared" ca="1" si="86"/>
        <v/>
      </c>
      <c r="V271" t="str">
        <f t="shared" si="87"/>
        <v/>
      </c>
      <c r="W271" s="2" t="str">
        <f t="shared" ca="1" si="88"/>
        <v/>
      </c>
      <c r="X271" s="59">
        <f t="shared" si="89"/>
        <v>-1</v>
      </c>
      <c r="Y271" s="66" t="str">
        <f t="shared" si="90"/>
        <v/>
      </c>
      <c r="Z271" s="36" t="str">
        <f t="shared" si="91"/>
        <v/>
      </c>
      <c r="AA271" s="36" t="str">
        <f t="shared" si="92"/>
        <v/>
      </c>
      <c r="AB271" s="67" t="str">
        <f t="shared" si="95"/>
        <v/>
      </c>
      <c r="AC271" s="36" t="str">
        <f t="shared" si="93"/>
        <v/>
      </c>
      <c r="AD271" s="36" t="str">
        <f t="shared" si="94"/>
        <v/>
      </c>
    </row>
    <row r="272" spans="3:30" x14ac:dyDescent="0.3">
      <c r="C272" s="52" cm="1">
        <f t="array" ref="C272">IF(C271=-1, -1, IF(C271&lt;income_max, C271+1, IF(C271=income_max, income_total, IF(C271=income_total, "/1", IF(C271="/1", Expenses_header_row, IF(C271&lt;expenses_max_row, C271+1, IF(C271=expenses_max_row, expenses_total_row, IF(C271=expenses_total_row, "/2", IF(C271="/2", Savings_header_row, IF(C271&lt;savings_max_row, C271+1, IF(C271=savings_max_row, savings_total, -1)))))))))))</f>
        <v>-1</v>
      </c>
      <c r="D272" s="53">
        <f t="shared" si="77"/>
        <v>-1</v>
      </c>
      <c r="E272" s="52" cm="1">
        <f t="array" ref="E272">1*OR(row_id=income_header_row,row_id=Expenses_header_row,row_id=Savings_header_row)</f>
        <v>0</v>
      </c>
      <c r="F272" s="35">
        <f t="shared" si="78"/>
        <v>0</v>
      </c>
      <c r="G272" s="35" cm="1">
        <f t="array" ref="G272">1*OR(row_id=income_total,row_id=expenses_total_row,row_id=savings_total)</f>
        <v>0</v>
      </c>
      <c r="H272" s="53">
        <f t="shared" si="79"/>
        <v>1</v>
      </c>
      <c r="I272" s="52" t="str" cm="1">
        <f t="array" ref="I272">IFERROR(INDEX('Budget Planning'!$C:$C,header_row_id)," " )</f>
        <v xml:space="preserve"> </v>
      </c>
      <c r="J272" s="54" t="str" cm="1">
        <f t="array" ref="J272">IFERROR(INDEX('Budget Planning'!$C:$C,row_id)," ")</f>
        <v xml:space="preserve"> </v>
      </c>
      <c r="K272" s="55" t="str" cm="1">
        <f t="array" ref="K272">IF(OR(is_header, is_empty), "",
    IF(is_total,
        IF(selected_period="Total Year",
            SUM(Tracking[Amount] * (Tracking[Type]=type) * (YEAR(Tracking[Effective Date])=Selected_year)),
            SUM(Tracking[Amount] * (Tracking[Type]=type) * (YEAR(Tracking[Effective Date])=Selected_year) * (MONTH(Tracking[Effective Date])=selected_period))
        ),
        IF(selected_period="Total Year",
            SUM(Tracking[Amount] * (Tracking[Type]=type) * (Tracking[Category]=item) * (YEAR(Tracking[Effective Date])=Selected_year)),
            SUM(Tracking[Amount] * (Tracking[Type]=type) * (Tracking[Category]=item) * (YEAR(Tracking[Effective Date])=Selected_year) * (MONTH(Tracking[Effective Date])=selected_period))
        )
    )
)</f>
        <v/>
      </c>
      <c r="L272" s="35" t="str" cm="1">
        <f t="array" ref="L272">IF(OR(is_header, is_empty), "",
    IFERROR(
        INDEX('Budget Planning'!$E:$DY, row_id,
            MATCH(TRUE, INDEX('Budget Planning'!$E$5:$DY$5 = Selected_year, 0), 0)
            + IF(selected_period = "Total Year", 12, selected_period - 1)
        ),
        ""
    )
)</f>
        <v/>
      </c>
      <c r="M272" s="1" t="str" cm="1">
        <f t="array" ref="M272">IF(is_cat,IF(header_row_id=income_header_row,MATCH(income_min_row,$C:$C,0),IF(header_row_id=Expenses_header_row,MATCH(expenses_min_row,$C:$C,0),IF(header_row_id=Savings_header_row,MATCH(savings_min_row,$C:$C,0),""))),"")</f>
        <v/>
      </c>
      <c r="N272" s="2" t="str" cm="1">
        <f t="array" ref="N272">IF(is_cat,IF(header_row_id=income_header_row,MATCH(income_max,$C:$C,0),IF(header_row_id=Expenses_header_row,MATCH(expenses_max_row,$C:$C,0),IF(header_row_id=Savings_header_row,MATCH(savings_max_row,$C:$C,0),""))),"")</f>
        <v/>
      </c>
      <c r="O272" s="1" t="str">
        <f t="shared" si="80"/>
        <v/>
      </c>
      <c r="P272" t="str">
        <f t="shared" ca="1" si="81"/>
        <v/>
      </c>
      <c r="Q272" t="str">
        <f t="shared" si="82"/>
        <v/>
      </c>
      <c r="R272" s="2" t="str">
        <f t="shared" ca="1" si="83"/>
        <v/>
      </c>
      <c r="S272" s="1" t="str">
        <f t="shared" si="84"/>
        <v/>
      </c>
      <c r="T272" t="str">
        <f t="shared" si="85"/>
        <v/>
      </c>
      <c r="U272" t="str">
        <f t="shared" ca="1" si="86"/>
        <v/>
      </c>
      <c r="V272" t="str">
        <f t="shared" si="87"/>
        <v/>
      </c>
      <c r="W272" s="2" t="str">
        <f t="shared" ca="1" si="88"/>
        <v/>
      </c>
      <c r="X272" s="59">
        <f t="shared" si="89"/>
        <v>-1</v>
      </c>
      <c r="Y272" s="66" t="str">
        <f t="shared" si="90"/>
        <v/>
      </c>
      <c r="Z272" s="36" t="str">
        <f t="shared" si="91"/>
        <v/>
      </c>
      <c r="AA272" s="36" t="str">
        <f t="shared" si="92"/>
        <v/>
      </c>
      <c r="AB272" s="67" t="str">
        <f t="shared" si="95"/>
        <v/>
      </c>
      <c r="AC272" s="36" t="str">
        <f t="shared" si="93"/>
        <v/>
      </c>
      <c r="AD272" s="36" t="str">
        <f t="shared" si="94"/>
        <v/>
      </c>
    </row>
    <row r="273" spans="3:30" x14ac:dyDescent="0.3">
      <c r="C273" s="52" cm="1">
        <f t="array" ref="C273">IF(C272=-1, -1, IF(C272&lt;income_max, C272+1, IF(C272=income_max, income_total, IF(C272=income_total, "/1", IF(C272="/1", Expenses_header_row, IF(C272&lt;expenses_max_row, C272+1, IF(C272=expenses_max_row, expenses_total_row, IF(C272=expenses_total_row, "/2", IF(C272="/2", Savings_header_row, IF(C272&lt;savings_max_row, C272+1, IF(C272=savings_max_row, savings_total, -1)))))))))))</f>
        <v>-1</v>
      </c>
      <c r="D273" s="53">
        <f t="shared" si="77"/>
        <v>-1</v>
      </c>
      <c r="E273" s="52" cm="1">
        <f t="array" ref="E273">1*OR(row_id=income_header_row,row_id=Expenses_header_row,row_id=Savings_header_row)</f>
        <v>0</v>
      </c>
      <c r="F273" s="35">
        <f t="shared" si="78"/>
        <v>0</v>
      </c>
      <c r="G273" s="35" cm="1">
        <f t="array" ref="G273">1*OR(row_id=income_total,row_id=expenses_total_row,row_id=savings_total)</f>
        <v>0</v>
      </c>
      <c r="H273" s="53">
        <f t="shared" si="79"/>
        <v>1</v>
      </c>
      <c r="I273" s="52" t="str" cm="1">
        <f t="array" ref="I273">IFERROR(INDEX('Budget Planning'!$C:$C,header_row_id)," " )</f>
        <v xml:space="preserve"> </v>
      </c>
      <c r="J273" s="54" t="str" cm="1">
        <f t="array" ref="J273">IFERROR(INDEX('Budget Planning'!$C:$C,row_id)," ")</f>
        <v xml:space="preserve"> </v>
      </c>
      <c r="K273" s="55" t="str" cm="1">
        <f t="array" ref="K273">IF(OR(is_header, is_empty), "",
    IF(is_total,
        IF(selected_period="Total Year",
            SUM(Tracking[Amount] * (Tracking[Type]=type) * (YEAR(Tracking[Effective Date])=Selected_year)),
            SUM(Tracking[Amount] * (Tracking[Type]=type) * (YEAR(Tracking[Effective Date])=Selected_year) * (MONTH(Tracking[Effective Date])=selected_period))
        ),
        IF(selected_period="Total Year",
            SUM(Tracking[Amount] * (Tracking[Type]=type) * (Tracking[Category]=item) * (YEAR(Tracking[Effective Date])=Selected_year)),
            SUM(Tracking[Amount] * (Tracking[Type]=type) * (Tracking[Category]=item) * (YEAR(Tracking[Effective Date])=Selected_year) * (MONTH(Tracking[Effective Date])=selected_period))
        )
    )
)</f>
        <v/>
      </c>
      <c r="L273" s="35" t="str" cm="1">
        <f t="array" ref="L273">IF(OR(is_header, is_empty), "",
    IFERROR(
        INDEX('Budget Planning'!$E:$DY, row_id,
            MATCH(TRUE, INDEX('Budget Planning'!$E$5:$DY$5 = Selected_year, 0), 0)
            + IF(selected_period = "Total Year", 12, selected_period - 1)
        ),
        ""
    )
)</f>
        <v/>
      </c>
      <c r="M273" s="1" t="str" cm="1">
        <f t="array" ref="M273">IF(is_cat,IF(header_row_id=income_header_row,MATCH(income_min_row,$C:$C,0),IF(header_row_id=Expenses_header_row,MATCH(expenses_min_row,$C:$C,0),IF(header_row_id=Savings_header_row,MATCH(savings_min_row,$C:$C,0),""))),"")</f>
        <v/>
      </c>
      <c r="N273" s="2" t="str" cm="1">
        <f t="array" ref="N273">IF(is_cat,IF(header_row_id=income_header_row,MATCH(income_max,$C:$C,0),IF(header_row_id=Expenses_header_row,MATCH(expenses_max_row,$C:$C,0),IF(header_row_id=Savings_header_row,MATCH(savings_max_row,$C:$C,0),""))),"")</f>
        <v/>
      </c>
      <c r="O273" s="1" t="str">
        <f t="shared" si="80"/>
        <v/>
      </c>
      <c r="P273" t="str">
        <f t="shared" ca="1" si="81"/>
        <v/>
      </c>
      <c r="Q273" t="str">
        <f t="shared" si="82"/>
        <v/>
      </c>
      <c r="R273" s="2" t="str">
        <f t="shared" ca="1" si="83"/>
        <v/>
      </c>
      <c r="S273" s="1" t="str">
        <f t="shared" si="84"/>
        <v/>
      </c>
      <c r="T273" t="str">
        <f t="shared" si="85"/>
        <v/>
      </c>
      <c r="U273" t="str">
        <f t="shared" ca="1" si="86"/>
        <v/>
      </c>
      <c r="V273" t="str">
        <f t="shared" si="87"/>
        <v/>
      </c>
      <c r="W273" s="2" t="str">
        <f t="shared" ca="1" si="88"/>
        <v/>
      </c>
      <c r="X273" s="59">
        <f t="shared" si="89"/>
        <v>-1</v>
      </c>
      <c r="Y273" s="66" t="str">
        <f t="shared" si="90"/>
        <v/>
      </c>
      <c r="Z273" s="36" t="str">
        <f t="shared" si="91"/>
        <v/>
      </c>
      <c r="AA273" s="36" t="str">
        <f t="shared" si="92"/>
        <v/>
      </c>
      <c r="AB273" s="67" t="str">
        <f t="shared" si="95"/>
        <v/>
      </c>
      <c r="AC273" s="36" t="str">
        <f t="shared" si="93"/>
        <v/>
      </c>
      <c r="AD273" s="36" t="str">
        <f t="shared" si="94"/>
        <v/>
      </c>
    </row>
    <row r="274" spans="3:30" x14ac:dyDescent="0.3">
      <c r="C274" s="52" cm="1">
        <f t="array" ref="C274">IF(C273=-1, -1, IF(C273&lt;income_max, C273+1, IF(C273=income_max, income_total, IF(C273=income_total, "/1", IF(C273="/1", Expenses_header_row, IF(C273&lt;expenses_max_row, C273+1, IF(C273=expenses_max_row, expenses_total_row, IF(C273=expenses_total_row, "/2", IF(C273="/2", Savings_header_row, IF(C273&lt;savings_max_row, C273+1, IF(C273=savings_max_row, savings_total, -1)))))))))))</f>
        <v>-1</v>
      </c>
      <c r="D274" s="53">
        <f t="shared" si="77"/>
        <v>-1</v>
      </c>
      <c r="E274" s="52" cm="1">
        <f t="array" ref="E274">1*OR(row_id=income_header_row,row_id=Expenses_header_row,row_id=Savings_header_row)</f>
        <v>0</v>
      </c>
      <c r="F274" s="35">
        <f t="shared" si="78"/>
        <v>0</v>
      </c>
      <c r="G274" s="35" cm="1">
        <f t="array" ref="G274">1*OR(row_id=income_total,row_id=expenses_total_row,row_id=savings_total)</f>
        <v>0</v>
      </c>
      <c r="H274" s="53">
        <f t="shared" si="79"/>
        <v>1</v>
      </c>
      <c r="I274" s="52" t="str" cm="1">
        <f t="array" ref="I274">IFERROR(INDEX('Budget Planning'!$C:$C,header_row_id)," " )</f>
        <v xml:space="preserve"> </v>
      </c>
      <c r="J274" s="54" t="str" cm="1">
        <f t="array" ref="J274">IFERROR(INDEX('Budget Planning'!$C:$C,row_id)," ")</f>
        <v xml:space="preserve"> </v>
      </c>
      <c r="K274" s="55" t="str" cm="1">
        <f t="array" ref="K274">IF(OR(is_header, is_empty), "",
    IF(is_total,
        IF(selected_period="Total Year",
            SUM(Tracking[Amount] * (Tracking[Type]=type) * (YEAR(Tracking[Effective Date])=Selected_year)),
            SUM(Tracking[Amount] * (Tracking[Type]=type) * (YEAR(Tracking[Effective Date])=Selected_year) * (MONTH(Tracking[Effective Date])=selected_period))
        ),
        IF(selected_period="Total Year",
            SUM(Tracking[Amount] * (Tracking[Type]=type) * (Tracking[Category]=item) * (YEAR(Tracking[Effective Date])=Selected_year)),
            SUM(Tracking[Amount] * (Tracking[Type]=type) * (Tracking[Category]=item) * (YEAR(Tracking[Effective Date])=Selected_year) * (MONTH(Tracking[Effective Date])=selected_period))
        )
    )
)</f>
        <v/>
      </c>
      <c r="L274" s="35" t="str" cm="1">
        <f t="array" ref="L274">IF(OR(is_header, is_empty), "",
    IFERROR(
        INDEX('Budget Planning'!$E:$DY, row_id,
            MATCH(TRUE, INDEX('Budget Planning'!$E$5:$DY$5 = Selected_year, 0), 0)
            + IF(selected_period = "Total Year", 12, selected_period - 1)
        ),
        ""
    )
)</f>
        <v/>
      </c>
      <c r="M274" s="1" t="str" cm="1">
        <f t="array" ref="M274">IF(is_cat,IF(header_row_id=income_header_row,MATCH(income_min_row,$C:$C,0),IF(header_row_id=Expenses_header_row,MATCH(expenses_min_row,$C:$C,0),IF(header_row_id=Savings_header_row,MATCH(savings_min_row,$C:$C,0),""))),"")</f>
        <v/>
      </c>
      <c r="N274" s="2" t="str" cm="1">
        <f t="array" ref="N274">IF(is_cat,IF(header_row_id=income_header_row,MATCH(income_max,$C:$C,0),IF(header_row_id=Expenses_header_row,MATCH(expenses_max_row,$C:$C,0),IF(header_row_id=Savings_header_row,MATCH(savings_max_row,$C:$C,0),""))),"")</f>
        <v/>
      </c>
      <c r="O274" s="1" t="str">
        <f t="shared" si="80"/>
        <v/>
      </c>
      <c r="P274" t="str">
        <f t="shared" ca="1" si="81"/>
        <v/>
      </c>
      <c r="Q274" t="str">
        <f t="shared" si="82"/>
        <v/>
      </c>
      <c r="R274" s="2" t="str">
        <f t="shared" ca="1" si="83"/>
        <v/>
      </c>
      <c r="S274" s="1" t="str">
        <f t="shared" si="84"/>
        <v/>
      </c>
      <c r="T274" t="str">
        <f t="shared" si="85"/>
        <v/>
      </c>
      <c r="U274" t="str">
        <f t="shared" ca="1" si="86"/>
        <v/>
      </c>
      <c r="V274" t="str">
        <f t="shared" si="87"/>
        <v/>
      </c>
      <c r="W274" s="2" t="str">
        <f t="shared" ca="1" si="88"/>
        <v/>
      </c>
      <c r="X274" s="59">
        <f t="shared" si="89"/>
        <v>-1</v>
      </c>
      <c r="Y274" s="66" t="str">
        <f t="shared" si="90"/>
        <v/>
      </c>
      <c r="Z274" s="36" t="str">
        <f t="shared" si="91"/>
        <v/>
      </c>
      <c r="AA274" s="36" t="str">
        <f t="shared" si="92"/>
        <v/>
      </c>
      <c r="AB274" s="67" t="str">
        <f t="shared" si="95"/>
        <v/>
      </c>
      <c r="AC274" s="36" t="str">
        <f t="shared" si="93"/>
        <v/>
      </c>
      <c r="AD274" s="36" t="str">
        <f t="shared" si="94"/>
        <v/>
      </c>
    </row>
    <row r="275" spans="3:30" x14ac:dyDescent="0.3">
      <c r="C275" s="52" cm="1">
        <f t="array" ref="C275">IF(C274=-1, -1, IF(C274&lt;income_max, C274+1, IF(C274=income_max, income_total, IF(C274=income_total, "/1", IF(C274="/1", Expenses_header_row, IF(C274&lt;expenses_max_row, C274+1, IF(C274=expenses_max_row, expenses_total_row, IF(C274=expenses_total_row, "/2", IF(C274="/2", Savings_header_row, IF(C274&lt;savings_max_row, C274+1, IF(C274=savings_max_row, savings_total, -1)))))))))))</f>
        <v>-1</v>
      </c>
      <c r="D275" s="53">
        <f t="shared" si="77"/>
        <v>-1</v>
      </c>
      <c r="E275" s="52" cm="1">
        <f t="array" ref="E275">1*OR(row_id=income_header_row,row_id=Expenses_header_row,row_id=Savings_header_row)</f>
        <v>0</v>
      </c>
      <c r="F275" s="35">
        <f t="shared" si="78"/>
        <v>0</v>
      </c>
      <c r="G275" s="35" cm="1">
        <f t="array" ref="G275">1*OR(row_id=income_total,row_id=expenses_total_row,row_id=savings_total)</f>
        <v>0</v>
      </c>
      <c r="H275" s="53">
        <f t="shared" si="79"/>
        <v>1</v>
      </c>
      <c r="I275" s="52" t="str" cm="1">
        <f t="array" ref="I275">IFERROR(INDEX('Budget Planning'!$C:$C,header_row_id)," " )</f>
        <v xml:space="preserve"> </v>
      </c>
      <c r="J275" s="54" t="str" cm="1">
        <f t="array" ref="J275">IFERROR(INDEX('Budget Planning'!$C:$C,row_id)," ")</f>
        <v xml:space="preserve"> </v>
      </c>
      <c r="K275" s="55" t="str" cm="1">
        <f t="array" ref="K275">IF(OR(is_header, is_empty), "",
    IF(is_total,
        IF(selected_period="Total Year",
            SUM(Tracking[Amount] * (Tracking[Type]=type) * (YEAR(Tracking[Effective Date])=Selected_year)),
            SUM(Tracking[Amount] * (Tracking[Type]=type) * (YEAR(Tracking[Effective Date])=Selected_year) * (MONTH(Tracking[Effective Date])=selected_period))
        ),
        IF(selected_period="Total Year",
            SUM(Tracking[Amount] * (Tracking[Type]=type) * (Tracking[Category]=item) * (YEAR(Tracking[Effective Date])=Selected_year)),
            SUM(Tracking[Amount] * (Tracking[Type]=type) * (Tracking[Category]=item) * (YEAR(Tracking[Effective Date])=Selected_year) * (MONTH(Tracking[Effective Date])=selected_period))
        )
    )
)</f>
        <v/>
      </c>
      <c r="L275" s="35" t="str" cm="1">
        <f t="array" ref="L275">IF(OR(is_header, is_empty), "",
    IFERROR(
        INDEX('Budget Planning'!$E:$DY, row_id,
            MATCH(TRUE, INDEX('Budget Planning'!$E$5:$DY$5 = Selected_year, 0), 0)
            + IF(selected_period = "Total Year", 12, selected_period - 1)
        ),
        ""
    )
)</f>
        <v/>
      </c>
      <c r="M275" s="1" t="str" cm="1">
        <f t="array" ref="M275">IF(is_cat,IF(header_row_id=income_header_row,MATCH(income_min_row,$C:$C,0),IF(header_row_id=Expenses_header_row,MATCH(expenses_min_row,$C:$C,0),IF(header_row_id=Savings_header_row,MATCH(savings_min_row,$C:$C,0),""))),"")</f>
        <v/>
      </c>
      <c r="N275" s="2" t="str" cm="1">
        <f t="array" ref="N275">IF(is_cat,IF(header_row_id=income_header_row,MATCH(income_max,$C:$C,0),IF(header_row_id=Expenses_header_row,MATCH(expenses_max_row,$C:$C,0),IF(header_row_id=Savings_header_row,MATCH(savings_max_row,$C:$C,0),""))),"")</f>
        <v/>
      </c>
      <c r="O275" s="1" t="str">
        <f t="shared" si="80"/>
        <v/>
      </c>
      <c r="P275" t="str">
        <f t="shared" ca="1" si="81"/>
        <v/>
      </c>
      <c r="Q275" t="str">
        <f t="shared" si="82"/>
        <v/>
      </c>
      <c r="R275" s="2" t="str">
        <f t="shared" ca="1" si="83"/>
        <v/>
      </c>
      <c r="S275" s="1" t="str">
        <f t="shared" si="84"/>
        <v/>
      </c>
      <c r="T275" t="str">
        <f t="shared" si="85"/>
        <v/>
      </c>
      <c r="U275" t="str">
        <f t="shared" ca="1" si="86"/>
        <v/>
      </c>
      <c r="V275" t="str">
        <f t="shared" si="87"/>
        <v/>
      </c>
      <c r="W275" s="2" t="str">
        <f t="shared" ca="1" si="88"/>
        <v/>
      </c>
      <c r="X275" s="59">
        <f t="shared" si="89"/>
        <v>-1</v>
      </c>
      <c r="Y275" s="66" t="str">
        <f t="shared" si="90"/>
        <v/>
      </c>
      <c r="Z275" s="36" t="str">
        <f t="shared" si="91"/>
        <v/>
      </c>
      <c r="AA275" s="36" t="str">
        <f t="shared" si="92"/>
        <v/>
      </c>
      <c r="AB275" s="67" t="str">
        <f t="shared" si="95"/>
        <v/>
      </c>
      <c r="AC275" s="36" t="str">
        <f t="shared" si="93"/>
        <v/>
      </c>
      <c r="AD275" s="36" t="str">
        <f t="shared" si="94"/>
        <v/>
      </c>
    </row>
    <row r="276" spans="3:30" x14ac:dyDescent="0.3">
      <c r="C276" s="52" cm="1">
        <f t="array" ref="C276">IF(C275=-1, -1, IF(C275&lt;income_max, C275+1, IF(C275=income_max, income_total, IF(C275=income_total, "/1", IF(C275="/1", Expenses_header_row, IF(C275&lt;expenses_max_row, C275+1, IF(C275=expenses_max_row, expenses_total_row, IF(C275=expenses_total_row, "/2", IF(C275="/2", Savings_header_row, IF(C275&lt;savings_max_row, C275+1, IF(C275=savings_max_row, savings_total, -1)))))))))))</f>
        <v>-1</v>
      </c>
      <c r="D276" s="53">
        <f t="shared" si="77"/>
        <v>-1</v>
      </c>
      <c r="E276" s="52" cm="1">
        <f t="array" ref="E276">1*OR(row_id=income_header_row,row_id=Expenses_header_row,row_id=Savings_header_row)</f>
        <v>0</v>
      </c>
      <c r="F276" s="35">
        <f t="shared" si="78"/>
        <v>0</v>
      </c>
      <c r="G276" s="35" cm="1">
        <f t="array" ref="G276">1*OR(row_id=income_total,row_id=expenses_total_row,row_id=savings_total)</f>
        <v>0</v>
      </c>
      <c r="H276" s="53">
        <f t="shared" si="79"/>
        <v>1</v>
      </c>
      <c r="I276" s="52" t="str" cm="1">
        <f t="array" ref="I276">IFERROR(INDEX('Budget Planning'!$C:$C,header_row_id)," " )</f>
        <v xml:space="preserve"> </v>
      </c>
      <c r="J276" s="54" t="str" cm="1">
        <f t="array" ref="J276">IFERROR(INDEX('Budget Planning'!$C:$C,row_id)," ")</f>
        <v xml:space="preserve"> </v>
      </c>
      <c r="K276" s="55" t="str" cm="1">
        <f t="array" ref="K276">IF(OR(is_header, is_empty), "",
    IF(is_total,
        IF(selected_period="Total Year",
            SUM(Tracking[Amount] * (Tracking[Type]=type) * (YEAR(Tracking[Effective Date])=Selected_year)),
            SUM(Tracking[Amount] * (Tracking[Type]=type) * (YEAR(Tracking[Effective Date])=Selected_year) * (MONTH(Tracking[Effective Date])=selected_period))
        ),
        IF(selected_period="Total Year",
            SUM(Tracking[Amount] * (Tracking[Type]=type) * (Tracking[Category]=item) * (YEAR(Tracking[Effective Date])=Selected_year)),
            SUM(Tracking[Amount] * (Tracking[Type]=type) * (Tracking[Category]=item) * (YEAR(Tracking[Effective Date])=Selected_year) * (MONTH(Tracking[Effective Date])=selected_period))
        )
    )
)</f>
        <v/>
      </c>
      <c r="L276" s="35" t="str" cm="1">
        <f t="array" ref="L276">IF(OR(is_header, is_empty), "",
    IFERROR(
        INDEX('Budget Planning'!$E:$DY, row_id,
            MATCH(TRUE, INDEX('Budget Planning'!$E$5:$DY$5 = Selected_year, 0), 0)
            + IF(selected_period = "Total Year", 12, selected_period - 1)
        ),
        ""
    )
)</f>
        <v/>
      </c>
      <c r="M276" s="1" t="str" cm="1">
        <f t="array" ref="M276">IF(is_cat,IF(header_row_id=income_header_row,MATCH(income_min_row,$C:$C,0),IF(header_row_id=Expenses_header_row,MATCH(expenses_min_row,$C:$C,0),IF(header_row_id=Savings_header_row,MATCH(savings_min_row,$C:$C,0),""))),"")</f>
        <v/>
      </c>
      <c r="N276" s="2" t="str" cm="1">
        <f t="array" ref="N276">IF(is_cat,IF(header_row_id=income_header_row,MATCH(income_max,$C:$C,0),IF(header_row_id=Expenses_header_row,MATCH(expenses_max_row,$C:$C,0),IF(header_row_id=Savings_header_row,MATCH(savings_max_row,$C:$C,0),""))),"")</f>
        <v/>
      </c>
      <c r="O276" s="1" t="str">
        <f t="shared" si="80"/>
        <v/>
      </c>
      <c r="P276" t="str">
        <f t="shared" ca="1" si="81"/>
        <v/>
      </c>
      <c r="Q276" t="str">
        <f t="shared" si="82"/>
        <v/>
      </c>
      <c r="R276" s="2" t="str">
        <f t="shared" ca="1" si="83"/>
        <v/>
      </c>
      <c r="S276" s="1" t="str">
        <f t="shared" si="84"/>
        <v/>
      </c>
      <c r="T276" t="str">
        <f t="shared" si="85"/>
        <v/>
      </c>
      <c r="U276" t="str">
        <f t="shared" ca="1" si="86"/>
        <v/>
      </c>
      <c r="V276" t="str">
        <f t="shared" si="87"/>
        <v/>
      </c>
      <c r="W276" s="2" t="str">
        <f t="shared" ca="1" si="88"/>
        <v/>
      </c>
      <c r="X276" s="59">
        <f t="shared" si="89"/>
        <v>-1</v>
      </c>
      <c r="Y276" s="66" t="str">
        <f t="shared" si="90"/>
        <v/>
      </c>
      <c r="Z276" s="36" t="str">
        <f t="shared" si="91"/>
        <v/>
      </c>
      <c r="AA276" s="36" t="str">
        <f t="shared" si="92"/>
        <v/>
      </c>
      <c r="AB276" s="67" t="str">
        <f t="shared" si="95"/>
        <v/>
      </c>
      <c r="AC276" s="36" t="str">
        <f t="shared" si="93"/>
        <v/>
      </c>
      <c r="AD276" s="36" t="str">
        <f t="shared" si="94"/>
        <v/>
      </c>
    </row>
    <row r="277" spans="3:30" x14ac:dyDescent="0.3">
      <c r="C277" s="52" cm="1">
        <f t="array" ref="C277">IF(C276=-1, -1, IF(C276&lt;income_max, C276+1, IF(C276=income_max, income_total, IF(C276=income_total, "/1", IF(C276="/1", Expenses_header_row, IF(C276&lt;expenses_max_row, C276+1, IF(C276=expenses_max_row, expenses_total_row, IF(C276=expenses_total_row, "/2", IF(C276="/2", Savings_header_row, IF(C276&lt;savings_max_row, C276+1, IF(C276=savings_max_row, savings_total, -1)))))))))))</f>
        <v>-1</v>
      </c>
      <c r="D277" s="53">
        <f t="shared" si="77"/>
        <v>-1</v>
      </c>
      <c r="E277" s="52" cm="1">
        <f t="array" ref="E277">1*OR(row_id=income_header_row,row_id=Expenses_header_row,row_id=Savings_header_row)</f>
        <v>0</v>
      </c>
      <c r="F277" s="35">
        <f t="shared" si="78"/>
        <v>0</v>
      </c>
      <c r="G277" s="35" cm="1">
        <f t="array" ref="G277">1*OR(row_id=income_total,row_id=expenses_total_row,row_id=savings_total)</f>
        <v>0</v>
      </c>
      <c r="H277" s="53">
        <f t="shared" si="79"/>
        <v>1</v>
      </c>
      <c r="I277" s="52" t="str" cm="1">
        <f t="array" ref="I277">IFERROR(INDEX('Budget Planning'!$C:$C,header_row_id)," " )</f>
        <v xml:space="preserve"> </v>
      </c>
      <c r="J277" s="54" t="str" cm="1">
        <f t="array" ref="J277">IFERROR(INDEX('Budget Planning'!$C:$C,row_id)," ")</f>
        <v xml:space="preserve"> </v>
      </c>
      <c r="K277" s="55" t="str" cm="1">
        <f t="array" ref="K277">IF(OR(is_header, is_empty), "",
    IF(is_total,
        IF(selected_period="Total Year",
            SUM(Tracking[Amount] * (Tracking[Type]=type) * (YEAR(Tracking[Effective Date])=Selected_year)),
            SUM(Tracking[Amount] * (Tracking[Type]=type) * (YEAR(Tracking[Effective Date])=Selected_year) * (MONTH(Tracking[Effective Date])=selected_period))
        ),
        IF(selected_period="Total Year",
            SUM(Tracking[Amount] * (Tracking[Type]=type) * (Tracking[Category]=item) * (YEAR(Tracking[Effective Date])=Selected_year)),
            SUM(Tracking[Amount] * (Tracking[Type]=type) * (Tracking[Category]=item) * (YEAR(Tracking[Effective Date])=Selected_year) * (MONTH(Tracking[Effective Date])=selected_period))
        )
    )
)</f>
        <v/>
      </c>
      <c r="L277" s="35" t="str" cm="1">
        <f t="array" ref="L277">IF(OR(is_header, is_empty), "",
    IFERROR(
        INDEX('Budget Planning'!$E:$DY, row_id,
            MATCH(TRUE, INDEX('Budget Planning'!$E$5:$DY$5 = Selected_year, 0), 0)
            + IF(selected_period = "Total Year", 12, selected_period - 1)
        ),
        ""
    )
)</f>
        <v/>
      </c>
      <c r="M277" s="1" t="str" cm="1">
        <f t="array" ref="M277">IF(is_cat,IF(header_row_id=income_header_row,MATCH(income_min_row,$C:$C,0),IF(header_row_id=Expenses_header_row,MATCH(expenses_min_row,$C:$C,0),IF(header_row_id=Savings_header_row,MATCH(savings_min_row,$C:$C,0),""))),"")</f>
        <v/>
      </c>
      <c r="N277" s="2" t="str" cm="1">
        <f t="array" ref="N277">IF(is_cat,IF(header_row_id=income_header_row,MATCH(income_max,$C:$C,0),IF(header_row_id=Expenses_header_row,MATCH(expenses_max_row,$C:$C,0),IF(header_row_id=Savings_header_row,MATCH(savings_max_row,$C:$C,0),""))),"")</f>
        <v/>
      </c>
      <c r="O277" s="1" t="str">
        <f t="shared" si="80"/>
        <v/>
      </c>
      <c r="P277" t="str">
        <f t="shared" ca="1" si="81"/>
        <v/>
      </c>
      <c r="Q277" t="str">
        <f t="shared" si="82"/>
        <v/>
      </c>
      <c r="R277" s="2" t="str">
        <f t="shared" ca="1" si="83"/>
        <v/>
      </c>
      <c r="S277" s="1" t="str">
        <f t="shared" si="84"/>
        <v/>
      </c>
      <c r="T277" t="str">
        <f t="shared" si="85"/>
        <v/>
      </c>
      <c r="U277" t="str">
        <f t="shared" ca="1" si="86"/>
        <v/>
      </c>
      <c r="V277" t="str">
        <f t="shared" si="87"/>
        <v/>
      </c>
      <c r="W277" s="2" t="str">
        <f t="shared" ca="1" si="88"/>
        <v/>
      </c>
      <c r="X277" s="59">
        <f t="shared" si="89"/>
        <v>-1</v>
      </c>
      <c r="Y277" s="66" t="str">
        <f t="shared" si="90"/>
        <v/>
      </c>
      <c r="Z277" s="36" t="str">
        <f t="shared" si="91"/>
        <v/>
      </c>
      <c r="AA277" s="36" t="str">
        <f t="shared" si="92"/>
        <v/>
      </c>
      <c r="AB277" s="67" t="str">
        <f t="shared" si="95"/>
        <v/>
      </c>
      <c r="AC277" s="36" t="str">
        <f t="shared" si="93"/>
        <v/>
      </c>
      <c r="AD277" s="36" t="str">
        <f t="shared" si="94"/>
        <v/>
      </c>
    </row>
    <row r="278" spans="3:30" x14ac:dyDescent="0.3">
      <c r="C278" s="52" cm="1">
        <f t="array" ref="C278">IF(C277=-1, -1, IF(C277&lt;income_max, C277+1, IF(C277=income_max, income_total, IF(C277=income_total, "/1", IF(C277="/1", Expenses_header_row, IF(C277&lt;expenses_max_row, C277+1, IF(C277=expenses_max_row, expenses_total_row, IF(C277=expenses_total_row, "/2", IF(C277="/2", Savings_header_row, IF(C277&lt;savings_max_row, C277+1, IF(C277=savings_max_row, savings_total, -1)))))))))))</f>
        <v>-1</v>
      </c>
      <c r="D278" s="53">
        <f t="shared" si="77"/>
        <v>-1</v>
      </c>
      <c r="E278" s="52" cm="1">
        <f t="array" ref="E278">1*OR(row_id=income_header_row,row_id=Expenses_header_row,row_id=Savings_header_row)</f>
        <v>0</v>
      </c>
      <c r="F278" s="35">
        <f t="shared" si="78"/>
        <v>0</v>
      </c>
      <c r="G278" s="35" cm="1">
        <f t="array" ref="G278">1*OR(row_id=income_total,row_id=expenses_total_row,row_id=savings_total)</f>
        <v>0</v>
      </c>
      <c r="H278" s="53">
        <f t="shared" si="79"/>
        <v>1</v>
      </c>
      <c r="I278" s="52" t="str" cm="1">
        <f t="array" ref="I278">IFERROR(INDEX('Budget Planning'!$C:$C,header_row_id)," " )</f>
        <v xml:space="preserve"> </v>
      </c>
      <c r="J278" s="54" t="str" cm="1">
        <f t="array" ref="J278">IFERROR(INDEX('Budget Planning'!$C:$C,row_id)," ")</f>
        <v xml:space="preserve"> </v>
      </c>
      <c r="K278" s="55" t="str" cm="1">
        <f t="array" ref="K278">IF(OR(is_header, is_empty), "",
    IF(is_total,
        IF(selected_period="Total Year",
            SUM(Tracking[Amount] * (Tracking[Type]=type) * (YEAR(Tracking[Effective Date])=Selected_year)),
            SUM(Tracking[Amount] * (Tracking[Type]=type) * (YEAR(Tracking[Effective Date])=Selected_year) * (MONTH(Tracking[Effective Date])=selected_period))
        ),
        IF(selected_period="Total Year",
            SUM(Tracking[Amount] * (Tracking[Type]=type) * (Tracking[Category]=item) * (YEAR(Tracking[Effective Date])=Selected_year)),
            SUM(Tracking[Amount] * (Tracking[Type]=type) * (Tracking[Category]=item) * (YEAR(Tracking[Effective Date])=Selected_year) * (MONTH(Tracking[Effective Date])=selected_period))
        )
    )
)</f>
        <v/>
      </c>
      <c r="L278" s="35" t="str" cm="1">
        <f t="array" ref="L278">IF(OR(is_header, is_empty), "",
    IFERROR(
        INDEX('Budget Planning'!$E:$DY, row_id,
            MATCH(TRUE, INDEX('Budget Planning'!$E$5:$DY$5 = Selected_year, 0), 0)
            + IF(selected_period = "Total Year", 12, selected_period - 1)
        ),
        ""
    )
)</f>
        <v/>
      </c>
      <c r="M278" s="1" t="str" cm="1">
        <f t="array" ref="M278">IF(is_cat,IF(header_row_id=income_header_row,MATCH(income_min_row,$C:$C,0),IF(header_row_id=Expenses_header_row,MATCH(expenses_min_row,$C:$C,0),IF(header_row_id=Savings_header_row,MATCH(savings_min_row,$C:$C,0),""))),"")</f>
        <v/>
      </c>
      <c r="N278" s="2" t="str" cm="1">
        <f t="array" ref="N278">IF(is_cat,IF(header_row_id=income_header_row,MATCH(income_max,$C:$C,0),IF(header_row_id=Expenses_header_row,MATCH(expenses_max_row,$C:$C,0),IF(header_row_id=Savings_header_row,MATCH(savings_max_row,$C:$C,0),""))),"")</f>
        <v/>
      </c>
      <c r="O278" s="1" t="str">
        <f t="shared" si="80"/>
        <v/>
      </c>
      <c r="P278" t="str">
        <f t="shared" ca="1" si="81"/>
        <v/>
      </c>
      <c r="Q278" t="str">
        <f t="shared" si="82"/>
        <v/>
      </c>
      <c r="R278" s="2" t="str">
        <f t="shared" ca="1" si="83"/>
        <v/>
      </c>
      <c r="S278" s="1" t="str">
        <f t="shared" si="84"/>
        <v/>
      </c>
      <c r="T278" t="str">
        <f t="shared" si="85"/>
        <v/>
      </c>
      <c r="U278" t="str">
        <f t="shared" ca="1" si="86"/>
        <v/>
      </c>
      <c r="V278" t="str">
        <f t="shared" si="87"/>
        <v/>
      </c>
      <c r="W278" s="2" t="str">
        <f t="shared" ca="1" si="88"/>
        <v/>
      </c>
      <c r="X278" s="59">
        <f t="shared" si="89"/>
        <v>-1</v>
      </c>
      <c r="Y278" s="66" t="str">
        <f t="shared" si="90"/>
        <v/>
      </c>
      <c r="Z278" s="36" t="str">
        <f t="shared" si="91"/>
        <v/>
      </c>
      <c r="AA278" s="36" t="str">
        <f t="shared" si="92"/>
        <v/>
      </c>
      <c r="AB278" s="67" t="str">
        <f t="shared" si="95"/>
        <v/>
      </c>
      <c r="AC278" s="36" t="str">
        <f t="shared" si="93"/>
        <v/>
      </c>
      <c r="AD278" s="36" t="str">
        <f t="shared" si="94"/>
        <v/>
      </c>
    </row>
    <row r="279" spans="3:30" x14ac:dyDescent="0.3">
      <c r="C279" s="52" cm="1">
        <f t="array" ref="C279">IF(C278=-1, -1, IF(C278&lt;income_max, C278+1, IF(C278=income_max, income_total, IF(C278=income_total, "/1", IF(C278="/1", Expenses_header_row, IF(C278&lt;expenses_max_row, C278+1, IF(C278=expenses_max_row, expenses_total_row, IF(C278=expenses_total_row, "/2", IF(C278="/2", Savings_header_row, IF(C278&lt;savings_max_row, C278+1, IF(C278=savings_max_row, savings_total, -1)))))))))))</f>
        <v>-1</v>
      </c>
      <c r="D279" s="53">
        <f t="shared" si="77"/>
        <v>-1</v>
      </c>
      <c r="E279" s="52" cm="1">
        <f t="array" ref="E279">1*OR(row_id=income_header_row,row_id=Expenses_header_row,row_id=Savings_header_row)</f>
        <v>0</v>
      </c>
      <c r="F279" s="35">
        <f t="shared" si="78"/>
        <v>0</v>
      </c>
      <c r="G279" s="35" cm="1">
        <f t="array" ref="G279">1*OR(row_id=income_total,row_id=expenses_total_row,row_id=savings_total)</f>
        <v>0</v>
      </c>
      <c r="H279" s="53">
        <f t="shared" si="79"/>
        <v>1</v>
      </c>
      <c r="I279" s="52" t="str" cm="1">
        <f t="array" ref="I279">IFERROR(INDEX('Budget Planning'!$C:$C,header_row_id)," " )</f>
        <v xml:space="preserve"> </v>
      </c>
      <c r="J279" s="54" t="str" cm="1">
        <f t="array" ref="J279">IFERROR(INDEX('Budget Planning'!$C:$C,row_id)," ")</f>
        <v xml:space="preserve"> </v>
      </c>
      <c r="K279" s="55" t="str" cm="1">
        <f t="array" ref="K279">IF(OR(is_header, is_empty), "",
    IF(is_total,
        IF(selected_period="Total Year",
            SUM(Tracking[Amount] * (Tracking[Type]=type) * (YEAR(Tracking[Effective Date])=Selected_year)),
            SUM(Tracking[Amount] * (Tracking[Type]=type) * (YEAR(Tracking[Effective Date])=Selected_year) * (MONTH(Tracking[Effective Date])=selected_period))
        ),
        IF(selected_period="Total Year",
            SUM(Tracking[Amount] * (Tracking[Type]=type) * (Tracking[Category]=item) * (YEAR(Tracking[Effective Date])=Selected_year)),
            SUM(Tracking[Amount] * (Tracking[Type]=type) * (Tracking[Category]=item) * (YEAR(Tracking[Effective Date])=Selected_year) * (MONTH(Tracking[Effective Date])=selected_period))
        )
    )
)</f>
        <v/>
      </c>
      <c r="L279" s="35" t="str" cm="1">
        <f t="array" ref="L279">IF(OR(is_header, is_empty), "",
    IFERROR(
        INDEX('Budget Planning'!$E:$DY, row_id,
            MATCH(TRUE, INDEX('Budget Planning'!$E$5:$DY$5 = Selected_year, 0), 0)
            + IF(selected_period = "Total Year", 12, selected_period - 1)
        ),
        ""
    )
)</f>
        <v/>
      </c>
      <c r="M279" s="1" t="str" cm="1">
        <f t="array" ref="M279">IF(is_cat,IF(header_row_id=income_header_row,MATCH(income_min_row,$C:$C,0),IF(header_row_id=Expenses_header_row,MATCH(expenses_min_row,$C:$C,0),IF(header_row_id=Savings_header_row,MATCH(savings_min_row,$C:$C,0),""))),"")</f>
        <v/>
      </c>
      <c r="N279" s="2" t="str" cm="1">
        <f t="array" ref="N279">IF(is_cat,IF(header_row_id=income_header_row,MATCH(income_max,$C:$C,0),IF(header_row_id=Expenses_header_row,MATCH(expenses_max_row,$C:$C,0),IF(header_row_id=Savings_header_row,MATCH(savings_max_row,$C:$C,0),""))),"")</f>
        <v/>
      </c>
      <c r="O279" s="1" t="str">
        <f t="shared" si="80"/>
        <v/>
      </c>
      <c r="P279" t="str">
        <f t="shared" ca="1" si="81"/>
        <v/>
      </c>
      <c r="Q279" t="str">
        <f t="shared" si="82"/>
        <v/>
      </c>
      <c r="R279" s="2" t="str">
        <f t="shared" ca="1" si="83"/>
        <v/>
      </c>
      <c r="S279" s="1" t="str">
        <f t="shared" si="84"/>
        <v/>
      </c>
      <c r="T279" t="str">
        <f t="shared" si="85"/>
        <v/>
      </c>
      <c r="U279" t="str">
        <f t="shared" ca="1" si="86"/>
        <v/>
      </c>
      <c r="V279" t="str">
        <f t="shared" si="87"/>
        <v/>
      </c>
      <c r="W279" s="2" t="str">
        <f t="shared" ca="1" si="88"/>
        <v/>
      </c>
      <c r="X279" s="59">
        <f t="shared" si="89"/>
        <v>-1</v>
      </c>
      <c r="Y279" s="66" t="str">
        <f t="shared" si="90"/>
        <v/>
      </c>
      <c r="Z279" s="36" t="str">
        <f t="shared" si="91"/>
        <v/>
      </c>
      <c r="AA279" s="36" t="str">
        <f t="shared" si="92"/>
        <v/>
      </c>
      <c r="AB279" s="67" t="str">
        <f t="shared" si="95"/>
        <v/>
      </c>
      <c r="AC279" s="36" t="str">
        <f t="shared" si="93"/>
        <v/>
      </c>
      <c r="AD279" s="36" t="str">
        <f t="shared" si="94"/>
        <v/>
      </c>
    </row>
    <row r="280" spans="3:30" x14ac:dyDescent="0.3">
      <c r="C280" s="52" cm="1">
        <f t="array" ref="C280">IF(C279=-1, -1, IF(C279&lt;income_max, C279+1, IF(C279=income_max, income_total, IF(C279=income_total, "/1", IF(C279="/1", Expenses_header_row, IF(C279&lt;expenses_max_row, C279+1, IF(C279=expenses_max_row, expenses_total_row, IF(C279=expenses_total_row, "/2", IF(C279="/2", Savings_header_row, IF(C279&lt;savings_max_row, C279+1, IF(C279=savings_max_row, savings_total, -1)))))))))))</f>
        <v>-1</v>
      </c>
      <c r="D280" s="53">
        <f t="shared" si="77"/>
        <v>-1</v>
      </c>
      <c r="E280" s="52" cm="1">
        <f t="array" ref="E280">1*OR(row_id=income_header_row,row_id=Expenses_header_row,row_id=Savings_header_row)</f>
        <v>0</v>
      </c>
      <c r="F280" s="35">
        <f t="shared" si="78"/>
        <v>0</v>
      </c>
      <c r="G280" s="35" cm="1">
        <f t="array" ref="G280">1*OR(row_id=income_total,row_id=expenses_total_row,row_id=savings_total)</f>
        <v>0</v>
      </c>
      <c r="H280" s="53">
        <f t="shared" si="79"/>
        <v>1</v>
      </c>
      <c r="I280" s="52" t="str" cm="1">
        <f t="array" ref="I280">IFERROR(INDEX('Budget Planning'!$C:$C,header_row_id)," " )</f>
        <v xml:space="preserve"> </v>
      </c>
      <c r="J280" s="54" t="str" cm="1">
        <f t="array" ref="J280">IFERROR(INDEX('Budget Planning'!$C:$C,row_id)," ")</f>
        <v xml:space="preserve"> </v>
      </c>
      <c r="K280" s="55" t="str" cm="1">
        <f t="array" ref="K280">IF(OR(is_header, is_empty), "",
    IF(is_total,
        IF(selected_period="Total Year",
            SUM(Tracking[Amount] * (Tracking[Type]=type) * (YEAR(Tracking[Effective Date])=Selected_year)),
            SUM(Tracking[Amount] * (Tracking[Type]=type) * (YEAR(Tracking[Effective Date])=Selected_year) * (MONTH(Tracking[Effective Date])=selected_period))
        ),
        IF(selected_period="Total Year",
            SUM(Tracking[Amount] * (Tracking[Type]=type) * (Tracking[Category]=item) * (YEAR(Tracking[Effective Date])=Selected_year)),
            SUM(Tracking[Amount] * (Tracking[Type]=type) * (Tracking[Category]=item) * (YEAR(Tracking[Effective Date])=Selected_year) * (MONTH(Tracking[Effective Date])=selected_period))
        )
    )
)</f>
        <v/>
      </c>
      <c r="L280" s="35" t="str" cm="1">
        <f t="array" ref="L280">IF(OR(is_header, is_empty), "",
    IFERROR(
        INDEX('Budget Planning'!$E:$DY, row_id,
            MATCH(TRUE, INDEX('Budget Planning'!$E$5:$DY$5 = Selected_year, 0), 0)
            + IF(selected_period = "Total Year", 12, selected_period - 1)
        ),
        ""
    )
)</f>
        <v/>
      </c>
      <c r="M280" s="1" t="str" cm="1">
        <f t="array" ref="M280">IF(is_cat,IF(header_row_id=income_header_row,MATCH(income_min_row,$C:$C,0),IF(header_row_id=Expenses_header_row,MATCH(expenses_min_row,$C:$C,0),IF(header_row_id=Savings_header_row,MATCH(savings_min_row,$C:$C,0),""))),"")</f>
        <v/>
      </c>
      <c r="N280" s="2" t="str" cm="1">
        <f t="array" ref="N280">IF(is_cat,IF(header_row_id=income_header_row,MATCH(income_max,$C:$C,0),IF(header_row_id=Expenses_header_row,MATCH(expenses_max_row,$C:$C,0),IF(header_row_id=Savings_header_row,MATCH(savings_max_row,$C:$C,0),""))),"")</f>
        <v/>
      </c>
      <c r="O280" s="1" t="str">
        <f t="shared" si="80"/>
        <v/>
      </c>
      <c r="P280" t="str">
        <f t="shared" ca="1" si="81"/>
        <v/>
      </c>
      <c r="Q280" t="str">
        <f t="shared" si="82"/>
        <v/>
      </c>
      <c r="R280" s="2" t="str">
        <f t="shared" ca="1" si="83"/>
        <v/>
      </c>
      <c r="S280" s="1" t="str">
        <f t="shared" si="84"/>
        <v/>
      </c>
      <c r="T280" t="str">
        <f t="shared" si="85"/>
        <v/>
      </c>
      <c r="U280" t="str">
        <f t="shared" ca="1" si="86"/>
        <v/>
      </c>
      <c r="V280" t="str">
        <f t="shared" si="87"/>
        <v/>
      </c>
      <c r="W280" s="2" t="str">
        <f t="shared" ca="1" si="88"/>
        <v/>
      </c>
      <c r="X280" s="59">
        <f t="shared" si="89"/>
        <v>-1</v>
      </c>
      <c r="Y280" s="66" t="str">
        <f t="shared" si="90"/>
        <v/>
      </c>
      <c r="Z280" s="36" t="str">
        <f t="shared" si="91"/>
        <v/>
      </c>
      <c r="AA280" s="36" t="str">
        <f t="shared" si="92"/>
        <v/>
      </c>
      <c r="AB280" s="67" t="str">
        <f t="shared" si="95"/>
        <v/>
      </c>
      <c r="AC280" s="36" t="str">
        <f t="shared" si="93"/>
        <v/>
      </c>
      <c r="AD280" s="36" t="str">
        <f t="shared" si="94"/>
        <v/>
      </c>
    </row>
    <row r="281" spans="3:30" x14ac:dyDescent="0.3">
      <c r="C281" s="52" cm="1">
        <f t="array" ref="C281">IF(C280=-1, -1, IF(C280&lt;income_max, C280+1, IF(C280=income_max, income_total, IF(C280=income_total, "/1", IF(C280="/1", Expenses_header_row, IF(C280&lt;expenses_max_row, C280+1, IF(C280=expenses_max_row, expenses_total_row, IF(C280=expenses_total_row, "/2", IF(C280="/2", Savings_header_row, IF(C280&lt;savings_max_row, C280+1, IF(C280=savings_max_row, savings_total, -1)))))))))))</f>
        <v>-1</v>
      </c>
      <c r="D281" s="53">
        <f t="shared" si="77"/>
        <v>-1</v>
      </c>
      <c r="E281" s="52" cm="1">
        <f t="array" ref="E281">1*OR(row_id=income_header_row,row_id=Expenses_header_row,row_id=Savings_header_row)</f>
        <v>0</v>
      </c>
      <c r="F281" s="35">
        <f t="shared" si="78"/>
        <v>0</v>
      </c>
      <c r="G281" s="35" cm="1">
        <f t="array" ref="G281">1*OR(row_id=income_total,row_id=expenses_total_row,row_id=savings_total)</f>
        <v>0</v>
      </c>
      <c r="H281" s="53">
        <f t="shared" si="79"/>
        <v>1</v>
      </c>
      <c r="I281" s="52" t="str" cm="1">
        <f t="array" ref="I281">IFERROR(INDEX('Budget Planning'!$C:$C,header_row_id)," " )</f>
        <v xml:space="preserve"> </v>
      </c>
      <c r="J281" s="54" t="str" cm="1">
        <f t="array" ref="J281">IFERROR(INDEX('Budget Planning'!$C:$C,row_id)," ")</f>
        <v xml:space="preserve"> </v>
      </c>
      <c r="K281" s="55" t="str" cm="1">
        <f t="array" ref="K281">IF(OR(is_header, is_empty), "",
    IF(is_total,
        IF(selected_period="Total Year",
            SUM(Tracking[Amount] * (Tracking[Type]=type) * (YEAR(Tracking[Effective Date])=Selected_year)),
            SUM(Tracking[Amount] * (Tracking[Type]=type) * (YEAR(Tracking[Effective Date])=Selected_year) * (MONTH(Tracking[Effective Date])=selected_period))
        ),
        IF(selected_period="Total Year",
            SUM(Tracking[Amount] * (Tracking[Type]=type) * (Tracking[Category]=item) * (YEAR(Tracking[Effective Date])=Selected_year)),
            SUM(Tracking[Amount] * (Tracking[Type]=type) * (Tracking[Category]=item) * (YEAR(Tracking[Effective Date])=Selected_year) * (MONTH(Tracking[Effective Date])=selected_period))
        )
    )
)</f>
        <v/>
      </c>
      <c r="L281" s="35" t="str" cm="1">
        <f t="array" ref="L281">IF(OR(is_header, is_empty), "",
    IFERROR(
        INDEX('Budget Planning'!$E:$DY, row_id,
            MATCH(TRUE, INDEX('Budget Planning'!$E$5:$DY$5 = Selected_year, 0), 0)
            + IF(selected_period = "Total Year", 12, selected_period - 1)
        ),
        ""
    )
)</f>
        <v/>
      </c>
      <c r="M281" s="1" t="str" cm="1">
        <f t="array" ref="M281">IF(is_cat,IF(header_row_id=income_header_row,MATCH(income_min_row,$C:$C,0),IF(header_row_id=Expenses_header_row,MATCH(expenses_min_row,$C:$C,0),IF(header_row_id=Savings_header_row,MATCH(savings_min_row,$C:$C,0),""))),"")</f>
        <v/>
      </c>
      <c r="N281" s="2" t="str" cm="1">
        <f t="array" ref="N281">IF(is_cat,IF(header_row_id=income_header_row,MATCH(income_max,$C:$C,0),IF(header_row_id=Expenses_header_row,MATCH(expenses_max_row,$C:$C,0),IF(header_row_id=Savings_header_row,MATCH(savings_max_row,$C:$C,0),""))),"")</f>
        <v/>
      </c>
      <c r="O281" s="1" t="str">
        <f t="shared" si="80"/>
        <v/>
      </c>
      <c r="P281" t="str">
        <f t="shared" ca="1" si="81"/>
        <v/>
      </c>
      <c r="Q281" t="str">
        <f t="shared" si="82"/>
        <v/>
      </c>
      <c r="R281" s="2" t="str">
        <f t="shared" ca="1" si="83"/>
        <v/>
      </c>
      <c r="S281" s="1" t="str">
        <f t="shared" si="84"/>
        <v/>
      </c>
      <c r="T281" t="str">
        <f t="shared" si="85"/>
        <v/>
      </c>
      <c r="U281" t="str">
        <f t="shared" ca="1" si="86"/>
        <v/>
      </c>
      <c r="V281" t="str">
        <f t="shared" si="87"/>
        <v/>
      </c>
      <c r="W281" s="2" t="str">
        <f t="shared" ca="1" si="88"/>
        <v/>
      </c>
      <c r="X281" s="59">
        <f t="shared" si="89"/>
        <v>-1</v>
      </c>
      <c r="Y281" s="66" t="str">
        <f t="shared" si="90"/>
        <v/>
      </c>
      <c r="Z281" s="36" t="str">
        <f t="shared" si="91"/>
        <v/>
      </c>
      <c r="AA281" s="36" t="str">
        <f t="shared" si="92"/>
        <v/>
      </c>
      <c r="AB281" s="67" t="str">
        <f t="shared" si="95"/>
        <v/>
      </c>
      <c r="AC281" s="36" t="str">
        <f t="shared" si="93"/>
        <v/>
      </c>
      <c r="AD281" s="36" t="str">
        <f t="shared" si="94"/>
        <v/>
      </c>
    </row>
    <row r="282" spans="3:30" x14ac:dyDescent="0.3">
      <c r="C282" s="52" cm="1">
        <f t="array" ref="C282">IF(C281=-1, -1, IF(C281&lt;income_max, C281+1, IF(C281=income_max, income_total, IF(C281=income_total, "/1", IF(C281="/1", Expenses_header_row, IF(C281&lt;expenses_max_row, C281+1, IF(C281=expenses_max_row, expenses_total_row, IF(C281=expenses_total_row, "/2", IF(C281="/2", Savings_header_row, IF(C281&lt;savings_max_row, C281+1, IF(C281=savings_max_row, savings_total, -1)))))))))))</f>
        <v>-1</v>
      </c>
      <c r="D282" s="53">
        <f t="shared" si="77"/>
        <v>-1</v>
      </c>
      <c r="E282" s="52" cm="1">
        <f t="array" ref="E282">1*OR(row_id=income_header_row,row_id=Expenses_header_row,row_id=Savings_header_row)</f>
        <v>0</v>
      </c>
      <c r="F282" s="35">
        <f t="shared" si="78"/>
        <v>0</v>
      </c>
      <c r="G282" s="35" cm="1">
        <f t="array" ref="G282">1*OR(row_id=income_total,row_id=expenses_total_row,row_id=savings_total)</f>
        <v>0</v>
      </c>
      <c r="H282" s="53">
        <f t="shared" si="79"/>
        <v>1</v>
      </c>
      <c r="I282" s="52" t="str" cm="1">
        <f t="array" ref="I282">IFERROR(INDEX('Budget Planning'!$C:$C,header_row_id)," " )</f>
        <v xml:space="preserve"> </v>
      </c>
      <c r="J282" s="54" t="str" cm="1">
        <f t="array" ref="J282">IFERROR(INDEX('Budget Planning'!$C:$C,row_id)," ")</f>
        <v xml:space="preserve"> </v>
      </c>
      <c r="K282" s="55" t="str" cm="1">
        <f t="array" ref="K282">IF(OR(is_header, is_empty), "",
    IF(is_total,
        IF(selected_period="Total Year",
            SUM(Tracking[Amount] * (Tracking[Type]=type) * (YEAR(Tracking[Effective Date])=Selected_year)),
            SUM(Tracking[Amount] * (Tracking[Type]=type) * (YEAR(Tracking[Effective Date])=Selected_year) * (MONTH(Tracking[Effective Date])=selected_period))
        ),
        IF(selected_period="Total Year",
            SUM(Tracking[Amount] * (Tracking[Type]=type) * (Tracking[Category]=item) * (YEAR(Tracking[Effective Date])=Selected_year)),
            SUM(Tracking[Amount] * (Tracking[Type]=type) * (Tracking[Category]=item) * (YEAR(Tracking[Effective Date])=Selected_year) * (MONTH(Tracking[Effective Date])=selected_period))
        )
    )
)</f>
        <v/>
      </c>
      <c r="L282" s="35" t="str" cm="1">
        <f t="array" ref="L282">IF(OR(is_header, is_empty), "",
    IFERROR(
        INDEX('Budget Planning'!$E:$DY, row_id,
            MATCH(TRUE, INDEX('Budget Planning'!$E$5:$DY$5 = Selected_year, 0), 0)
            + IF(selected_period = "Total Year", 12, selected_period - 1)
        ),
        ""
    )
)</f>
        <v/>
      </c>
      <c r="M282" s="1" t="str" cm="1">
        <f t="array" ref="M282">IF(is_cat,IF(header_row_id=income_header_row,MATCH(income_min_row,$C:$C,0),IF(header_row_id=Expenses_header_row,MATCH(expenses_min_row,$C:$C,0),IF(header_row_id=Savings_header_row,MATCH(savings_min_row,$C:$C,0),""))),"")</f>
        <v/>
      </c>
      <c r="N282" s="2" t="str" cm="1">
        <f t="array" ref="N282">IF(is_cat,IF(header_row_id=income_header_row,MATCH(income_max,$C:$C,0),IF(header_row_id=Expenses_header_row,MATCH(expenses_max_row,$C:$C,0),IF(header_row_id=Savings_header_row,MATCH(savings_max_row,$C:$C,0),""))),"")</f>
        <v/>
      </c>
      <c r="O282" s="1" t="str">
        <f t="shared" si="80"/>
        <v/>
      </c>
      <c r="P282" t="str">
        <f t="shared" ca="1" si="81"/>
        <v/>
      </c>
      <c r="Q282" t="str">
        <f t="shared" si="82"/>
        <v/>
      </c>
      <c r="R282" s="2" t="str">
        <f t="shared" ca="1" si="83"/>
        <v/>
      </c>
      <c r="S282" s="1" t="str">
        <f t="shared" si="84"/>
        <v/>
      </c>
      <c r="T282" t="str">
        <f t="shared" si="85"/>
        <v/>
      </c>
      <c r="U282" t="str">
        <f t="shared" ca="1" si="86"/>
        <v/>
      </c>
      <c r="V282" t="str">
        <f t="shared" si="87"/>
        <v/>
      </c>
      <c r="W282" s="2" t="str">
        <f t="shared" ca="1" si="88"/>
        <v/>
      </c>
      <c r="X282" s="59">
        <f t="shared" si="89"/>
        <v>-1</v>
      </c>
      <c r="Y282" s="66" t="str">
        <f t="shared" si="90"/>
        <v/>
      </c>
      <c r="Z282" s="36" t="str">
        <f t="shared" si="91"/>
        <v/>
      </c>
      <c r="AA282" s="36" t="str">
        <f t="shared" si="92"/>
        <v/>
      </c>
      <c r="AB282" s="67" t="str">
        <f t="shared" si="95"/>
        <v/>
      </c>
      <c r="AC282" s="36" t="str">
        <f t="shared" si="93"/>
        <v/>
      </c>
      <c r="AD282" s="36" t="str">
        <f t="shared" si="94"/>
        <v/>
      </c>
    </row>
    <row r="283" spans="3:30" x14ac:dyDescent="0.3">
      <c r="C283" s="52" cm="1">
        <f t="array" ref="C283">IF(C282=-1, -1, IF(C282&lt;income_max, C282+1, IF(C282=income_max, income_total, IF(C282=income_total, "/1", IF(C282="/1", Expenses_header_row, IF(C282&lt;expenses_max_row, C282+1, IF(C282=expenses_max_row, expenses_total_row, IF(C282=expenses_total_row, "/2", IF(C282="/2", Savings_header_row, IF(C282&lt;savings_max_row, C282+1, IF(C282=savings_max_row, savings_total, -1)))))))))))</f>
        <v>-1</v>
      </c>
      <c r="D283" s="53">
        <f t="shared" si="77"/>
        <v>-1</v>
      </c>
      <c r="E283" s="52" cm="1">
        <f t="array" ref="E283">1*OR(row_id=income_header_row,row_id=Expenses_header_row,row_id=Savings_header_row)</f>
        <v>0</v>
      </c>
      <c r="F283" s="35">
        <f t="shared" si="78"/>
        <v>0</v>
      </c>
      <c r="G283" s="35" cm="1">
        <f t="array" ref="G283">1*OR(row_id=income_total,row_id=expenses_total_row,row_id=savings_total)</f>
        <v>0</v>
      </c>
      <c r="H283" s="53">
        <f t="shared" si="79"/>
        <v>1</v>
      </c>
      <c r="I283" s="52" t="str" cm="1">
        <f t="array" ref="I283">IFERROR(INDEX('Budget Planning'!$C:$C,header_row_id)," " )</f>
        <v xml:space="preserve"> </v>
      </c>
      <c r="J283" s="54" t="str" cm="1">
        <f t="array" ref="J283">IFERROR(INDEX('Budget Planning'!$C:$C,row_id)," ")</f>
        <v xml:space="preserve"> </v>
      </c>
      <c r="K283" s="55" t="str" cm="1">
        <f t="array" ref="K283">IF(OR(is_header, is_empty), "",
    IF(is_total,
        IF(selected_period="Total Year",
            SUM(Tracking[Amount] * (Tracking[Type]=type) * (YEAR(Tracking[Effective Date])=Selected_year)),
            SUM(Tracking[Amount] * (Tracking[Type]=type) * (YEAR(Tracking[Effective Date])=Selected_year) * (MONTH(Tracking[Effective Date])=selected_period))
        ),
        IF(selected_period="Total Year",
            SUM(Tracking[Amount] * (Tracking[Type]=type) * (Tracking[Category]=item) * (YEAR(Tracking[Effective Date])=Selected_year)),
            SUM(Tracking[Amount] * (Tracking[Type]=type) * (Tracking[Category]=item) * (YEAR(Tracking[Effective Date])=Selected_year) * (MONTH(Tracking[Effective Date])=selected_period))
        )
    )
)</f>
        <v/>
      </c>
      <c r="L283" s="35" t="str" cm="1">
        <f t="array" ref="L283">IF(OR(is_header, is_empty), "",
    IFERROR(
        INDEX('Budget Planning'!$E:$DY, row_id,
            MATCH(TRUE, INDEX('Budget Planning'!$E$5:$DY$5 = Selected_year, 0), 0)
            + IF(selected_period = "Total Year", 12, selected_period - 1)
        ),
        ""
    )
)</f>
        <v/>
      </c>
      <c r="M283" s="1" t="str" cm="1">
        <f t="array" ref="M283">IF(is_cat,IF(header_row_id=income_header_row,MATCH(income_min_row,$C:$C,0),IF(header_row_id=Expenses_header_row,MATCH(expenses_min_row,$C:$C,0),IF(header_row_id=Savings_header_row,MATCH(savings_min_row,$C:$C,0),""))),"")</f>
        <v/>
      </c>
      <c r="N283" s="2" t="str" cm="1">
        <f t="array" ref="N283">IF(is_cat,IF(header_row_id=income_header_row,MATCH(income_max,$C:$C,0),IF(header_row_id=Expenses_header_row,MATCH(expenses_max_row,$C:$C,0),IF(header_row_id=Savings_header_row,MATCH(savings_max_row,$C:$C,0),""))),"")</f>
        <v/>
      </c>
      <c r="O283" s="1" t="str">
        <f t="shared" si="80"/>
        <v/>
      </c>
      <c r="P283" t="str">
        <f t="shared" ca="1" si="81"/>
        <v/>
      </c>
      <c r="Q283" t="str">
        <f t="shared" si="82"/>
        <v/>
      </c>
      <c r="R283" s="2" t="str">
        <f t="shared" ca="1" si="83"/>
        <v/>
      </c>
      <c r="S283" s="1" t="str">
        <f t="shared" si="84"/>
        <v/>
      </c>
      <c r="T283" t="str">
        <f t="shared" si="85"/>
        <v/>
      </c>
      <c r="U283" t="str">
        <f t="shared" ca="1" si="86"/>
        <v/>
      </c>
      <c r="V283" t="str">
        <f t="shared" si="87"/>
        <v/>
      </c>
      <c r="W283" s="2" t="str">
        <f t="shared" ca="1" si="88"/>
        <v/>
      </c>
      <c r="X283" s="59">
        <f t="shared" si="89"/>
        <v>-1</v>
      </c>
      <c r="Y283" s="66" t="str">
        <f t="shared" si="90"/>
        <v/>
      </c>
      <c r="Z283" s="36" t="str">
        <f t="shared" si="91"/>
        <v/>
      </c>
      <c r="AA283" s="36" t="str">
        <f t="shared" si="92"/>
        <v/>
      </c>
      <c r="AB283" s="67" t="str">
        <f t="shared" si="95"/>
        <v/>
      </c>
      <c r="AC283" s="36" t="str">
        <f t="shared" si="93"/>
        <v/>
      </c>
      <c r="AD283" s="36" t="str">
        <f t="shared" si="94"/>
        <v/>
      </c>
    </row>
    <row r="284" spans="3:30" x14ac:dyDescent="0.3">
      <c r="C284" s="52" cm="1">
        <f t="array" ref="C284">IF(C283=-1, -1, IF(C283&lt;income_max, C283+1, IF(C283=income_max, income_total, IF(C283=income_total, "/1", IF(C283="/1", Expenses_header_row, IF(C283&lt;expenses_max_row, C283+1, IF(C283=expenses_max_row, expenses_total_row, IF(C283=expenses_total_row, "/2", IF(C283="/2", Savings_header_row, IF(C283&lt;savings_max_row, C283+1, IF(C283=savings_max_row, savings_total, -1)))))))))))</f>
        <v>-1</v>
      </c>
      <c r="D284" s="53">
        <f t="shared" si="77"/>
        <v>-1</v>
      </c>
      <c r="E284" s="52" cm="1">
        <f t="array" ref="E284">1*OR(row_id=income_header_row,row_id=Expenses_header_row,row_id=Savings_header_row)</f>
        <v>0</v>
      </c>
      <c r="F284" s="35">
        <f t="shared" si="78"/>
        <v>0</v>
      </c>
      <c r="G284" s="35" cm="1">
        <f t="array" ref="G284">1*OR(row_id=income_total,row_id=expenses_total_row,row_id=savings_total)</f>
        <v>0</v>
      </c>
      <c r="H284" s="53">
        <f t="shared" si="79"/>
        <v>1</v>
      </c>
      <c r="I284" s="52" t="str" cm="1">
        <f t="array" ref="I284">IFERROR(INDEX('Budget Planning'!$C:$C,header_row_id)," " )</f>
        <v xml:space="preserve"> </v>
      </c>
      <c r="J284" s="54" t="str" cm="1">
        <f t="array" ref="J284">IFERROR(INDEX('Budget Planning'!$C:$C,row_id)," ")</f>
        <v xml:space="preserve"> </v>
      </c>
      <c r="K284" s="55" t="str" cm="1">
        <f t="array" ref="K284">IF(OR(is_header, is_empty), "",
    IF(is_total,
        IF(selected_period="Total Year",
            SUM(Tracking[Amount] * (Tracking[Type]=type) * (YEAR(Tracking[Effective Date])=Selected_year)),
            SUM(Tracking[Amount] * (Tracking[Type]=type) * (YEAR(Tracking[Effective Date])=Selected_year) * (MONTH(Tracking[Effective Date])=selected_period))
        ),
        IF(selected_period="Total Year",
            SUM(Tracking[Amount] * (Tracking[Type]=type) * (Tracking[Category]=item) * (YEAR(Tracking[Effective Date])=Selected_year)),
            SUM(Tracking[Amount] * (Tracking[Type]=type) * (Tracking[Category]=item) * (YEAR(Tracking[Effective Date])=Selected_year) * (MONTH(Tracking[Effective Date])=selected_period))
        )
    )
)</f>
        <v/>
      </c>
      <c r="L284" s="35" t="str" cm="1">
        <f t="array" ref="L284">IF(OR(is_header, is_empty), "",
    IFERROR(
        INDEX('Budget Planning'!$E:$DY, row_id,
            MATCH(TRUE, INDEX('Budget Planning'!$E$5:$DY$5 = Selected_year, 0), 0)
            + IF(selected_period = "Total Year", 12, selected_period - 1)
        ),
        ""
    )
)</f>
        <v/>
      </c>
      <c r="M284" s="1" t="str" cm="1">
        <f t="array" ref="M284">IF(is_cat,IF(header_row_id=income_header_row,MATCH(income_min_row,$C:$C,0),IF(header_row_id=Expenses_header_row,MATCH(expenses_min_row,$C:$C,0),IF(header_row_id=Savings_header_row,MATCH(savings_min_row,$C:$C,0),""))),"")</f>
        <v/>
      </c>
      <c r="N284" s="2" t="str" cm="1">
        <f t="array" ref="N284">IF(is_cat,IF(header_row_id=income_header_row,MATCH(income_max,$C:$C,0),IF(header_row_id=Expenses_header_row,MATCH(expenses_max_row,$C:$C,0),IF(header_row_id=Savings_header_row,MATCH(savings_max_row,$C:$C,0),""))),"")</f>
        <v/>
      </c>
      <c r="O284" s="1" t="str">
        <f t="shared" si="80"/>
        <v/>
      </c>
      <c r="P284" t="str">
        <f t="shared" ca="1" si="81"/>
        <v/>
      </c>
      <c r="Q284" t="str">
        <f t="shared" si="82"/>
        <v/>
      </c>
      <c r="R284" s="2" t="str">
        <f t="shared" ca="1" si="83"/>
        <v/>
      </c>
      <c r="S284" s="1" t="str">
        <f t="shared" si="84"/>
        <v/>
      </c>
      <c r="T284" t="str">
        <f t="shared" si="85"/>
        <v/>
      </c>
      <c r="U284" t="str">
        <f t="shared" ca="1" si="86"/>
        <v/>
      </c>
      <c r="V284" t="str">
        <f t="shared" si="87"/>
        <v/>
      </c>
      <c r="W284" s="2" t="str">
        <f t="shared" ca="1" si="88"/>
        <v/>
      </c>
      <c r="X284" s="59">
        <f t="shared" si="89"/>
        <v>-1</v>
      </c>
      <c r="Y284" s="66" t="str">
        <f t="shared" si="90"/>
        <v/>
      </c>
      <c r="Z284" s="36" t="str">
        <f t="shared" si="91"/>
        <v/>
      </c>
      <c r="AA284" s="36" t="str">
        <f t="shared" si="92"/>
        <v/>
      </c>
      <c r="AB284" s="67" t="str">
        <f t="shared" si="95"/>
        <v/>
      </c>
      <c r="AC284" s="36" t="str">
        <f t="shared" si="93"/>
        <v/>
      </c>
      <c r="AD284" s="36" t="str">
        <f t="shared" si="94"/>
        <v/>
      </c>
    </row>
    <row r="285" spans="3:30" x14ac:dyDescent="0.3">
      <c r="C285" s="52" cm="1">
        <f t="array" ref="C285">IF(C284=-1, -1, IF(C284&lt;income_max, C284+1, IF(C284=income_max, income_total, IF(C284=income_total, "/1", IF(C284="/1", Expenses_header_row, IF(C284&lt;expenses_max_row, C284+1, IF(C284=expenses_max_row, expenses_total_row, IF(C284=expenses_total_row, "/2", IF(C284="/2", Savings_header_row, IF(C284&lt;savings_max_row, C284+1, IF(C284=savings_max_row, savings_total, -1)))))))))))</f>
        <v>-1</v>
      </c>
      <c r="D285" s="53">
        <f t="shared" si="77"/>
        <v>-1</v>
      </c>
      <c r="E285" s="52" cm="1">
        <f t="array" ref="E285">1*OR(row_id=income_header_row,row_id=Expenses_header_row,row_id=Savings_header_row)</f>
        <v>0</v>
      </c>
      <c r="F285" s="35">
        <f t="shared" si="78"/>
        <v>0</v>
      </c>
      <c r="G285" s="35" cm="1">
        <f t="array" ref="G285">1*OR(row_id=income_total,row_id=expenses_total_row,row_id=savings_total)</f>
        <v>0</v>
      </c>
      <c r="H285" s="53">
        <f t="shared" si="79"/>
        <v>1</v>
      </c>
      <c r="I285" s="52" t="str" cm="1">
        <f t="array" ref="I285">IFERROR(INDEX('Budget Planning'!$C:$C,header_row_id)," " )</f>
        <v xml:space="preserve"> </v>
      </c>
      <c r="J285" s="54" t="str" cm="1">
        <f t="array" ref="J285">IFERROR(INDEX('Budget Planning'!$C:$C,row_id)," ")</f>
        <v xml:space="preserve"> </v>
      </c>
      <c r="K285" s="55" t="str" cm="1">
        <f t="array" ref="K285">IF(OR(is_header, is_empty), "",
    IF(is_total,
        IF(selected_period="Total Year",
            SUM(Tracking[Amount] * (Tracking[Type]=type) * (YEAR(Tracking[Effective Date])=Selected_year)),
            SUM(Tracking[Amount] * (Tracking[Type]=type) * (YEAR(Tracking[Effective Date])=Selected_year) * (MONTH(Tracking[Effective Date])=selected_period))
        ),
        IF(selected_period="Total Year",
            SUM(Tracking[Amount] * (Tracking[Type]=type) * (Tracking[Category]=item) * (YEAR(Tracking[Effective Date])=Selected_year)),
            SUM(Tracking[Amount] * (Tracking[Type]=type) * (Tracking[Category]=item) * (YEAR(Tracking[Effective Date])=Selected_year) * (MONTH(Tracking[Effective Date])=selected_period))
        )
    )
)</f>
        <v/>
      </c>
      <c r="L285" s="35" t="str" cm="1">
        <f t="array" ref="L285">IF(OR(is_header, is_empty), "",
    IFERROR(
        INDEX('Budget Planning'!$E:$DY, row_id,
            MATCH(TRUE, INDEX('Budget Planning'!$E$5:$DY$5 = Selected_year, 0), 0)
            + IF(selected_period = "Total Year", 12, selected_period - 1)
        ),
        ""
    )
)</f>
        <v/>
      </c>
      <c r="M285" s="1" t="str" cm="1">
        <f t="array" ref="M285">IF(is_cat,IF(header_row_id=income_header_row,MATCH(income_min_row,$C:$C,0),IF(header_row_id=Expenses_header_row,MATCH(expenses_min_row,$C:$C,0),IF(header_row_id=Savings_header_row,MATCH(savings_min_row,$C:$C,0),""))),"")</f>
        <v/>
      </c>
      <c r="N285" s="2" t="str" cm="1">
        <f t="array" ref="N285">IF(is_cat,IF(header_row_id=income_header_row,MATCH(income_max,$C:$C,0),IF(header_row_id=Expenses_header_row,MATCH(expenses_max_row,$C:$C,0),IF(header_row_id=Savings_header_row,MATCH(savings_max_row,$C:$C,0),""))),"")</f>
        <v/>
      </c>
      <c r="O285" s="1" t="str">
        <f t="shared" si="80"/>
        <v/>
      </c>
      <c r="P285" t="str">
        <f t="shared" ca="1" si="81"/>
        <v/>
      </c>
      <c r="Q285" t="str">
        <f t="shared" si="82"/>
        <v/>
      </c>
      <c r="R285" s="2" t="str">
        <f t="shared" ca="1" si="83"/>
        <v/>
      </c>
      <c r="S285" s="1" t="str">
        <f t="shared" si="84"/>
        <v/>
      </c>
      <c r="T285" t="str">
        <f t="shared" si="85"/>
        <v/>
      </c>
      <c r="U285" t="str">
        <f t="shared" ca="1" si="86"/>
        <v/>
      </c>
      <c r="V285" t="str">
        <f t="shared" si="87"/>
        <v/>
      </c>
      <c r="W285" s="2" t="str">
        <f t="shared" ca="1" si="88"/>
        <v/>
      </c>
      <c r="X285" s="59">
        <f t="shared" si="89"/>
        <v>-1</v>
      </c>
      <c r="Y285" s="66" t="str">
        <f t="shared" si="90"/>
        <v/>
      </c>
      <c r="Z285" s="36" t="str">
        <f t="shared" si="91"/>
        <v/>
      </c>
      <c r="AA285" s="36" t="str">
        <f t="shared" si="92"/>
        <v/>
      </c>
      <c r="AB285" s="67" t="str">
        <f t="shared" si="95"/>
        <v/>
      </c>
      <c r="AC285" s="36" t="str">
        <f t="shared" si="93"/>
        <v/>
      </c>
      <c r="AD285" s="36" t="str">
        <f t="shared" si="94"/>
        <v/>
      </c>
    </row>
    <row r="286" spans="3:30" x14ac:dyDescent="0.3">
      <c r="C286" s="52" cm="1">
        <f t="array" ref="C286">IF(C285=-1, -1, IF(C285&lt;income_max, C285+1, IF(C285=income_max, income_total, IF(C285=income_total, "/1", IF(C285="/1", Expenses_header_row, IF(C285&lt;expenses_max_row, C285+1, IF(C285=expenses_max_row, expenses_total_row, IF(C285=expenses_total_row, "/2", IF(C285="/2", Savings_header_row, IF(C285&lt;savings_max_row, C285+1, IF(C285=savings_max_row, savings_total, -1)))))))))))</f>
        <v>-1</v>
      </c>
      <c r="D286" s="53">
        <f t="shared" si="77"/>
        <v>-1</v>
      </c>
      <c r="E286" s="52" cm="1">
        <f t="array" ref="E286">1*OR(row_id=income_header_row,row_id=Expenses_header_row,row_id=Savings_header_row)</f>
        <v>0</v>
      </c>
      <c r="F286" s="35">
        <f t="shared" si="78"/>
        <v>0</v>
      </c>
      <c r="G286" s="35" cm="1">
        <f t="array" ref="G286">1*OR(row_id=income_total,row_id=expenses_total_row,row_id=savings_total)</f>
        <v>0</v>
      </c>
      <c r="H286" s="53">
        <f t="shared" si="79"/>
        <v>1</v>
      </c>
      <c r="I286" s="52" t="str" cm="1">
        <f t="array" ref="I286">IFERROR(INDEX('Budget Planning'!$C:$C,header_row_id)," " )</f>
        <v xml:space="preserve"> </v>
      </c>
      <c r="J286" s="54" t="str" cm="1">
        <f t="array" ref="J286">IFERROR(INDEX('Budget Planning'!$C:$C,row_id)," ")</f>
        <v xml:space="preserve"> </v>
      </c>
      <c r="K286" s="55" t="str" cm="1">
        <f t="array" ref="K286">IF(OR(is_header, is_empty), "",
    IF(is_total,
        IF(selected_period="Total Year",
            SUM(Tracking[Amount] * (Tracking[Type]=type) * (YEAR(Tracking[Effective Date])=Selected_year)),
            SUM(Tracking[Amount] * (Tracking[Type]=type) * (YEAR(Tracking[Effective Date])=Selected_year) * (MONTH(Tracking[Effective Date])=selected_period))
        ),
        IF(selected_period="Total Year",
            SUM(Tracking[Amount] * (Tracking[Type]=type) * (Tracking[Category]=item) * (YEAR(Tracking[Effective Date])=Selected_year)),
            SUM(Tracking[Amount] * (Tracking[Type]=type) * (Tracking[Category]=item) * (YEAR(Tracking[Effective Date])=Selected_year) * (MONTH(Tracking[Effective Date])=selected_period))
        )
    )
)</f>
        <v/>
      </c>
      <c r="L286" s="35" t="str" cm="1">
        <f t="array" ref="L286">IF(OR(is_header, is_empty), "",
    IFERROR(
        INDEX('Budget Planning'!$E:$DY, row_id,
            MATCH(TRUE, INDEX('Budget Planning'!$E$5:$DY$5 = Selected_year, 0), 0)
            + IF(selected_period = "Total Year", 12, selected_period - 1)
        ),
        ""
    )
)</f>
        <v/>
      </c>
      <c r="M286" s="1" t="str" cm="1">
        <f t="array" ref="M286">IF(is_cat,IF(header_row_id=income_header_row,MATCH(income_min_row,$C:$C,0),IF(header_row_id=Expenses_header_row,MATCH(expenses_min_row,$C:$C,0),IF(header_row_id=Savings_header_row,MATCH(savings_min_row,$C:$C,0),""))),"")</f>
        <v/>
      </c>
      <c r="N286" s="2" t="str" cm="1">
        <f t="array" ref="N286">IF(is_cat,IF(header_row_id=income_header_row,MATCH(income_max,$C:$C,0),IF(header_row_id=Expenses_header_row,MATCH(expenses_max_row,$C:$C,0),IF(header_row_id=Savings_header_row,MATCH(savings_max_row,$C:$C,0),""))),"")</f>
        <v/>
      </c>
      <c r="O286" s="1" t="str">
        <f t="shared" si="80"/>
        <v/>
      </c>
      <c r="P286" t="str">
        <f t="shared" ca="1" si="81"/>
        <v/>
      </c>
      <c r="Q286" t="str">
        <f t="shared" si="82"/>
        <v/>
      </c>
      <c r="R286" s="2" t="str">
        <f t="shared" ca="1" si="83"/>
        <v/>
      </c>
      <c r="S286" s="1" t="str">
        <f t="shared" si="84"/>
        <v/>
      </c>
      <c r="T286" t="str">
        <f t="shared" si="85"/>
        <v/>
      </c>
      <c r="U286" t="str">
        <f t="shared" ca="1" si="86"/>
        <v/>
      </c>
      <c r="V286" t="str">
        <f t="shared" si="87"/>
        <v/>
      </c>
      <c r="W286" s="2" t="str">
        <f t="shared" ca="1" si="88"/>
        <v/>
      </c>
      <c r="X286" s="59">
        <f t="shared" si="89"/>
        <v>-1</v>
      </c>
      <c r="Y286" s="66" t="str">
        <f t="shared" si="90"/>
        <v/>
      </c>
      <c r="Z286" s="36" t="str">
        <f t="shared" si="91"/>
        <v/>
      </c>
      <c r="AA286" s="36" t="str">
        <f t="shared" si="92"/>
        <v/>
      </c>
      <c r="AB286" s="67" t="str">
        <f t="shared" si="95"/>
        <v/>
      </c>
      <c r="AC286" s="36" t="str">
        <f t="shared" si="93"/>
        <v/>
      </c>
      <c r="AD286" s="36" t="str">
        <f t="shared" si="94"/>
        <v/>
      </c>
    </row>
    <row r="287" spans="3:30" x14ac:dyDescent="0.3">
      <c r="C287" s="52" cm="1">
        <f t="array" ref="C287">IF(C286=-1, -1, IF(C286&lt;income_max, C286+1, IF(C286=income_max, income_total, IF(C286=income_total, "/1", IF(C286="/1", Expenses_header_row, IF(C286&lt;expenses_max_row, C286+1, IF(C286=expenses_max_row, expenses_total_row, IF(C286=expenses_total_row, "/2", IF(C286="/2", Savings_header_row, IF(C286&lt;savings_max_row, C286+1, IF(C286=savings_max_row, savings_total, -1)))))))))))</f>
        <v>-1</v>
      </c>
      <c r="D287" s="53">
        <f t="shared" si="77"/>
        <v>-1</v>
      </c>
      <c r="E287" s="52" cm="1">
        <f t="array" ref="E287">1*OR(row_id=income_header_row,row_id=Expenses_header_row,row_id=Savings_header_row)</f>
        <v>0</v>
      </c>
      <c r="F287" s="35">
        <f t="shared" si="78"/>
        <v>0</v>
      </c>
      <c r="G287" s="35" cm="1">
        <f t="array" ref="G287">1*OR(row_id=income_total,row_id=expenses_total_row,row_id=savings_total)</f>
        <v>0</v>
      </c>
      <c r="H287" s="53">
        <f t="shared" si="79"/>
        <v>1</v>
      </c>
      <c r="I287" s="52" t="str" cm="1">
        <f t="array" ref="I287">IFERROR(INDEX('Budget Planning'!$C:$C,header_row_id)," " )</f>
        <v xml:space="preserve"> </v>
      </c>
      <c r="J287" s="54" t="str" cm="1">
        <f t="array" ref="J287">IFERROR(INDEX('Budget Planning'!$C:$C,row_id)," ")</f>
        <v xml:space="preserve"> </v>
      </c>
      <c r="K287" s="55" t="str" cm="1">
        <f t="array" ref="K287">IF(OR(is_header, is_empty), "",
    IF(is_total,
        IF(selected_period="Total Year",
            SUM(Tracking[Amount] * (Tracking[Type]=type) * (YEAR(Tracking[Effective Date])=Selected_year)),
            SUM(Tracking[Amount] * (Tracking[Type]=type) * (YEAR(Tracking[Effective Date])=Selected_year) * (MONTH(Tracking[Effective Date])=selected_period))
        ),
        IF(selected_period="Total Year",
            SUM(Tracking[Amount] * (Tracking[Type]=type) * (Tracking[Category]=item) * (YEAR(Tracking[Effective Date])=Selected_year)),
            SUM(Tracking[Amount] * (Tracking[Type]=type) * (Tracking[Category]=item) * (YEAR(Tracking[Effective Date])=Selected_year) * (MONTH(Tracking[Effective Date])=selected_period))
        )
    )
)</f>
        <v/>
      </c>
      <c r="L287" s="35" t="str" cm="1">
        <f t="array" ref="L287">IF(OR(is_header, is_empty), "",
    IFERROR(
        INDEX('Budget Planning'!$E:$DY, row_id,
            MATCH(TRUE, INDEX('Budget Planning'!$E$5:$DY$5 = Selected_year, 0), 0)
            + IF(selected_period = "Total Year", 12, selected_period - 1)
        ),
        ""
    )
)</f>
        <v/>
      </c>
      <c r="M287" s="1" t="str" cm="1">
        <f t="array" ref="M287">IF(is_cat,IF(header_row_id=income_header_row,MATCH(income_min_row,$C:$C,0),IF(header_row_id=Expenses_header_row,MATCH(expenses_min_row,$C:$C,0),IF(header_row_id=Savings_header_row,MATCH(savings_min_row,$C:$C,0),""))),"")</f>
        <v/>
      </c>
      <c r="N287" s="2" t="str" cm="1">
        <f t="array" ref="N287">IF(is_cat,IF(header_row_id=income_header_row,MATCH(income_max,$C:$C,0),IF(header_row_id=Expenses_header_row,MATCH(expenses_max_row,$C:$C,0),IF(header_row_id=Savings_header_row,MATCH(savings_max_row,$C:$C,0),""))),"")</f>
        <v/>
      </c>
      <c r="O287" s="1" t="str">
        <f t="shared" si="80"/>
        <v/>
      </c>
      <c r="P287" t="str">
        <f t="shared" ca="1" si="81"/>
        <v/>
      </c>
      <c r="Q287" t="str">
        <f t="shared" si="82"/>
        <v/>
      </c>
      <c r="R287" s="2" t="str">
        <f t="shared" ca="1" si="83"/>
        <v/>
      </c>
      <c r="S287" s="1" t="str">
        <f t="shared" si="84"/>
        <v/>
      </c>
      <c r="T287" t="str">
        <f t="shared" si="85"/>
        <v/>
      </c>
      <c r="U287" t="str">
        <f t="shared" ca="1" si="86"/>
        <v/>
      </c>
      <c r="V287" t="str">
        <f t="shared" si="87"/>
        <v/>
      </c>
      <c r="W287" s="2" t="str">
        <f t="shared" ca="1" si="88"/>
        <v/>
      </c>
      <c r="X287" s="59">
        <f t="shared" si="89"/>
        <v>-1</v>
      </c>
      <c r="Y287" s="66" t="str">
        <f t="shared" si="90"/>
        <v/>
      </c>
      <c r="Z287" s="36" t="str">
        <f t="shared" si="91"/>
        <v/>
      </c>
      <c r="AA287" s="36" t="str">
        <f t="shared" si="92"/>
        <v/>
      </c>
      <c r="AB287" s="67" t="str">
        <f t="shared" si="95"/>
        <v/>
      </c>
      <c r="AC287" s="36" t="str">
        <f t="shared" si="93"/>
        <v/>
      </c>
      <c r="AD287" s="36" t="str">
        <f t="shared" si="94"/>
        <v/>
      </c>
    </row>
    <row r="288" spans="3:30" x14ac:dyDescent="0.3">
      <c r="C288" s="52" cm="1">
        <f t="array" ref="C288">IF(C287=-1, -1, IF(C287&lt;income_max, C287+1, IF(C287=income_max, income_total, IF(C287=income_total, "/1", IF(C287="/1", Expenses_header_row, IF(C287&lt;expenses_max_row, C287+1, IF(C287=expenses_max_row, expenses_total_row, IF(C287=expenses_total_row, "/2", IF(C287="/2", Savings_header_row, IF(C287&lt;savings_max_row, C287+1, IF(C287=savings_max_row, savings_total, -1)))))))))))</f>
        <v>-1</v>
      </c>
      <c r="D288" s="53">
        <f t="shared" si="77"/>
        <v>-1</v>
      </c>
      <c r="E288" s="52" cm="1">
        <f t="array" ref="E288">1*OR(row_id=income_header_row,row_id=Expenses_header_row,row_id=Savings_header_row)</f>
        <v>0</v>
      </c>
      <c r="F288" s="35">
        <f t="shared" si="78"/>
        <v>0</v>
      </c>
      <c r="G288" s="35" cm="1">
        <f t="array" ref="G288">1*OR(row_id=income_total,row_id=expenses_total_row,row_id=savings_total)</f>
        <v>0</v>
      </c>
      <c r="H288" s="53">
        <f t="shared" si="79"/>
        <v>1</v>
      </c>
      <c r="I288" s="52" t="str" cm="1">
        <f t="array" ref="I288">IFERROR(INDEX('Budget Planning'!$C:$C,header_row_id)," " )</f>
        <v xml:space="preserve"> </v>
      </c>
      <c r="J288" s="54" t="str" cm="1">
        <f t="array" ref="J288">IFERROR(INDEX('Budget Planning'!$C:$C,row_id)," ")</f>
        <v xml:space="preserve"> </v>
      </c>
      <c r="K288" s="55" t="str" cm="1">
        <f t="array" ref="K288">IF(OR(is_header, is_empty), "",
    IF(is_total,
        IF(selected_period="Total Year",
            SUM(Tracking[Amount] * (Tracking[Type]=type) * (YEAR(Tracking[Effective Date])=Selected_year)),
            SUM(Tracking[Amount] * (Tracking[Type]=type) * (YEAR(Tracking[Effective Date])=Selected_year) * (MONTH(Tracking[Effective Date])=selected_period))
        ),
        IF(selected_period="Total Year",
            SUM(Tracking[Amount] * (Tracking[Type]=type) * (Tracking[Category]=item) * (YEAR(Tracking[Effective Date])=Selected_year)),
            SUM(Tracking[Amount] * (Tracking[Type]=type) * (Tracking[Category]=item) * (YEAR(Tracking[Effective Date])=Selected_year) * (MONTH(Tracking[Effective Date])=selected_period))
        )
    )
)</f>
        <v/>
      </c>
      <c r="L288" s="35" t="str" cm="1">
        <f t="array" ref="L288">IF(OR(is_header, is_empty), "",
    IFERROR(
        INDEX('Budget Planning'!$E:$DY, row_id,
            MATCH(TRUE, INDEX('Budget Planning'!$E$5:$DY$5 = Selected_year, 0), 0)
            + IF(selected_period = "Total Year", 12, selected_period - 1)
        ),
        ""
    )
)</f>
        <v/>
      </c>
      <c r="M288" s="1" t="str" cm="1">
        <f t="array" ref="M288">IF(is_cat,IF(header_row_id=income_header_row,MATCH(income_min_row,$C:$C,0),IF(header_row_id=Expenses_header_row,MATCH(expenses_min_row,$C:$C,0),IF(header_row_id=Savings_header_row,MATCH(savings_min_row,$C:$C,0),""))),"")</f>
        <v/>
      </c>
      <c r="N288" s="2" t="str" cm="1">
        <f t="array" ref="N288">IF(is_cat,IF(header_row_id=income_header_row,MATCH(income_max,$C:$C,0),IF(header_row_id=Expenses_header_row,MATCH(expenses_max_row,$C:$C,0),IF(header_row_id=Savings_header_row,MATCH(savings_max_row,$C:$C,0),""))),"")</f>
        <v/>
      </c>
      <c r="O288" s="1" t="str">
        <f t="shared" si="80"/>
        <v/>
      </c>
      <c r="P288" t="str">
        <f t="shared" ca="1" si="81"/>
        <v/>
      </c>
      <c r="Q288" t="str">
        <f t="shared" si="82"/>
        <v/>
      </c>
      <c r="R288" s="2" t="str">
        <f t="shared" ca="1" si="83"/>
        <v/>
      </c>
      <c r="S288" s="1" t="str">
        <f t="shared" si="84"/>
        <v/>
      </c>
      <c r="T288" t="str">
        <f t="shared" si="85"/>
        <v/>
      </c>
      <c r="U288" t="str">
        <f t="shared" ca="1" si="86"/>
        <v/>
      </c>
      <c r="V288" t="str">
        <f t="shared" si="87"/>
        <v/>
      </c>
      <c r="W288" s="2" t="str">
        <f t="shared" ca="1" si="88"/>
        <v/>
      </c>
      <c r="X288" s="59">
        <f t="shared" si="89"/>
        <v>-1</v>
      </c>
      <c r="Y288" s="66" t="str">
        <f t="shared" si="90"/>
        <v/>
      </c>
      <c r="Z288" s="36" t="str">
        <f t="shared" si="91"/>
        <v/>
      </c>
      <c r="AA288" s="36" t="str">
        <f t="shared" si="92"/>
        <v/>
      </c>
      <c r="AB288" s="67" t="str">
        <f t="shared" si="95"/>
        <v/>
      </c>
      <c r="AC288" s="36" t="str">
        <f t="shared" si="93"/>
        <v/>
      </c>
      <c r="AD288" s="36" t="str">
        <f t="shared" si="94"/>
        <v/>
      </c>
    </row>
    <row r="289" spans="3:30" x14ac:dyDescent="0.3">
      <c r="C289" s="52" cm="1">
        <f t="array" ref="C289">IF(C288=-1, -1, IF(C288&lt;income_max, C288+1, IF(C288=income_max, income_total, IF(C288=income_total, "/1", IF(C288="/1", Expenses_header_row, IF(C288&lt;expenses_max_row, C288+1, IF(C288=expenses_max_row, expenses_total_row, IF(C288=expenses_total_row, "/2", IF(C288="/2", Savings_header_row, IF(C288&lt;savings_max_row, C288+1, IF(C288=savings_max_row, savings_total, -1)))))))))))</f>
        <v>-1</v>
      </c>
      <c r="D289" s="53">
        <f t="shared" si="77"/>
        <v>-1</v>
      </c>
      <c r="E289" s="52" cm="1">
        <f t="array" ref="E289">1*OR(row_id=income_header_row,row_id=Expenses_header_row,row_id=Savings_header_row)</f>
        <v>0</v>
      </c>
      <c r="F289" s="35">
        <f t="shared" si="78"/>
        <v>0</v>
      </c>
      <c r="G289" s="35" cm="1">
        <f t="array" ref="G289">1*OR(row_id=income_total,row_id=expenses_total_row,row_id=savings_total)</f>
        <v>0</v>
      </c>
      <c r="H289" s="53">
        <f t="shared" si="79"/>
        <v>1</v>
      </c>
      <c r="I289" s="52" t="str" cm="1">
        <f t="array" ref="I289">IFERROR(INDEX('Budget Planning'!$C:$C,header_row_id)," " )</f>
        <v xml:space="preserve"> </v>
      </c>
      <c r="J289" s="54" t="str" cm="1">
        <f t="array" ref="J289">IFERROR(INDEX('Budget Planning'!$C:$C,row_id)," ")</f>
        <v xml:space="preserve"> </v>
      </c>
      <c r="K289" s="55" t="str" cm="1">
        <f t="array" ref="K289">IF(OR(is_header, is_empty), "",
    IF(is_total,
        IF(selected_period="Total Year",
            SUM(Tracking[Amount] * (Tracking[Type]=type) * (YEAR(Tracking[Effective Date])=Selected_year)),
            SUM(Tracking[Amount] * (Tracking[Type]=type) * (YEAR(Tracking[Effective Date])=Selected_year) * (MONTH(Tracking[Effective Date])=selected_period))
        ),
        IF(selected_period="Total Year",
            SUM(Tracking[Amount] * (Tracking[Type]=type) * (Tracking[Category]=item) * (YEAR(Tracking[Effective Date])=Selected_year)),
            SUM(Tracking[Amount] * (Tracking[Type]=type) * (Tracking[Category]=item) * (YEAR(Tracking[Effective Date])=Selected_year) * (MONTH(Tracking[Effective Date])=selected_period))
        )
    )
)</f>
        <v/>
      </c>
      <c r="L289" s="35" t="str" cm="1">
        <f t="array" ref="L289">IF(OR(is_header, is_empty), "",
    IFERROR(
        INDEX('Budget Planning'!$E:$DY, row_id,
            MATCH(TRUE, INDEX('Budget Planning'!$E$5:$DY$5 = Selected_year, 0), 0)
            + IF(selected_period = "Total Year", 12, selected_period - 1)
        ),
        ""
    )
)</f>
        <v/>
      </c>
      <c r="M289" s="1" t="str" cm="1">
        <f t="array" ref="M289">IF(is_cat,IF(header_row_id=income_header_row,MATCH(income_min_row,$C:$C,0),IF(header_row_id=Expenses_header_row,MATCH(expenses_min_row,$C:$C,0),IF(header_row_id=Savings_header_row,MATCH(savings_min_row,$C:$C,0),""))),"")</f>
        <v/>
      </c>
      <c r="N289" s="2" t="str" cm="1">
        <f t="array" ref="N289">IF(is_cat,IF(header_row_id=income_header_row,MATCH(income_max,$C:$C,0),IF(header_row_id=Expenses_header_row,MATCH(expenses_max_row,$C:$C,0),IF(header_row_id=Savings_header_row,MATCH(savings_max_row,$C:$C,0),""))),"")</f>
        <v/>
      </c>
      <c r="O289" s="1" t="str">
        <f t="shared" si="80"/>
        <v/>
      </c>
      <c r="P289" t="str">
        <f t="shared" ca="1" si="81"/>
        <v/>
      </c>
      <c r="Q289" t="str">
        <f t="shared" si="82"/>
        <v/>
      </c>
      <c r="R289" s="2" t="str">
        <f t="shared" ca="1" si="83"/>
        <v/>
      </c>
      <c r="S289" s="1" t="str">
        <f t="shared" si="84"/>
        <v/>
      </c>
      <c r="T289" t="str">
        <f t="shared" si="85"/>
        <v/>
      </c>
      <c r="U289" t="str">
        <f t="shared" ca="1" si="86"/>
        <v/>
      </c>
      <c r="V289" t="str">
        <f t="shared" si="87"/>
        <v/>
      </c>
      <c r="W289" s="2" t="str">
        <f t="shared" ca="1" si="88"/>
        <v/>
      </c>
      <c r="X289" s="59">
        <f t="shared" si="89"/>
        <v>-1</v>
      </c>
      <c r="Y289" s="66" t="str">
        <f t="shared" si="90"/>
        <v/>
      </c>
      <c r="Z289" s="36" t="str">
        <f t="shared" si="91"/>
        <v/>
      </c>
      <c r="AA289" s="36" t="str">
        <f t="shared" si="92"/>
        <v/>
      </c>
      <c r="AB289" s="67" t="str">
        <f t="shared" si="95"/>
        <v/>
      </c>
      <c r="AC289" s="36" t="str">
        <f t="shared" si="93"/>
        <v/>
      </c>
      <c r="AD289" s="36" t="str">
        <f t="shared" si="94"/>
        <v/>
      </c>
    </row>
    <row r="290" spans="3:30" x14ac:dyDescent="0.3">
      <c r="C290" s="52" cm="1">
        <f t="array" ref="C290">IF(C289=-1, -1, IF(C289&lt;income_max, C289+1, IF(C289=income_max, income_total, IF(C289=income_total, "/1", IF(C289="/1", Expenses_header_row, IF(C289&lt;expenses_max_row, C289+1, IF(C289=expenses_max_row, expenses_total_row, IF(C289=expenses_total_row, "/2", IF(C289="/2", Savings_header_row, IF(C289&lt;savings_max_row, C289+1, IF(C289=savings_max_row, savings_total, -1)))))))))))</f>
        <v>-1</v>
      </c>
      <c r="D290" s="53">
        <f t="shared" si="77"/>
        <v>-1</v>
      </c>
      <c r="E290" s="52" cm="1">
        <f t="array" ref="E290">1*OR(row_id=income_header_row,row_id=Expenses_header_row,row_id=Savings_header_row)</f>
        <v>0</v>
      </c>
      <c r="F290" s="35">
        <f t="shared" si="78"/>
        <v>0</v>
      </c>
      <c r="G290" s="35" cm="1">
        <f t="array" ref="G290">1*OR(row_id=income_total,row_id=expenses_total_row,row_id=savings_total)</f>
        <v>0</v>
      </c>
      <c r="H290" s="53">
        <f t="shared" si="79"/>
        <v>1</v>
      </c>
      <c r="I290" s="52" t="str" cm="1">
        <f t="array" ref="I290">IFERROR(INDEX('Budget Planning'!$C:$C,header_row_id)," " )</f>
        <v xml:space="preserve"> </v>
      </c>
      <c r="J290" s="54" t="str" cm="1">
        <f t="array" ref="J290">IFERROR(INDEX('Budget Planning'!$C:$C,row_id)," ")</f>
        <v xml:space="preserve"> </v>
      </c>
      <c r="K290" s="55" t="str" cm="1">
        <f t="array" ref="K290">IF(OR(is_header, is_empty), "",
    IF(is_total,
        IF(selected_period="Total Year",
            SUM(Tracking[Amount] * (Tracking[Type]=type) * (YEAR(Tracking[Effective Date])=Selected_year)),
            SUM(Tracking[Amount] * (Tracking[Type]=type) * (YEAR(Tracking[Effective Date])=Selected_year) * (MONTH(Tracking[Effective Date])=selected_period))
        ),
        IF(selected_period="Total Year",
            SUM(Tracking[Amount] * (Tracking[Type]=type) * (Tracking[Category]=item) * (YEAR(Tracking[Effective Date])=Selected_year)),
            SUM(Tracking[Amount] * (Tracking[Type]=type) * (Tracking[Category]=item) * (YEAR(Tracking[Effective Date])=Selected_year) * (MONTH(Tracking[Effective Date])=selected_period))
        )
    )
)</f>
        <v/>
      </c>
      <c r="L290" s="35" t="str" cm="1">
        <f t="array" ref="L290">IF(OR(is_header, is_empty), "",
    IFERROR(
        INDEX('Budget Planning'!$E:$DY, row_id,
            MATCH(TRUE, INDEX('Budget Planning'!$E$5:$DY$5 = Selected_year, 0), 0)
            + IF(selected_period = "Total Year", 12, selected_period - 1)
        ),
        ""
    )
)</f>
        <v/>
      </c>
      <c r="M290" s="1" t="str" cm="1">
        <f t="array" ref="M290">IF(is_cat,IF(header_row_id=income_header_row,MATCH(income_min_row,$C:$C,0),IF(header_row_id=Expenses_header_row,MATCH(expenses_min_row,$C:$C,0),IF(header_row_id=Savings_header_row,MATCH(savings_min_row,$C:$C,0),""))),"")</f>
        <v/>
      </c>
      <c r="N290" s="2" t="str" cm="1">
        <f t="array" ref="N290">IF(is_cat,IF(header_row_id=income_header_row,MATCH(income_max,$C:$C,0),IF(header_row_id=Expenses_header_row,MATCH(expenses_max_row,$C:$C,0),IF(header_row_id=Savings_header_row,MATCH(savings_max_row,$C:$C,0),""))),"")</f>
        <v/>
      </c>
      <c r="O290" s="1" t="str">
        <f t="shared" si="80"/>
        <v/>
      </c>
      <c r="P290" t="str">
        <f t="shared" ca="1" si="81"/>
        <v/>
      </c>
      <c r="Q290" t="str">
        <f t="shared" si="82"/>
        <v/>
      </c>
      <c r="R290" s="2" t="str">
        <f t="shared" ca="1" si="83"/>
        <v/>
      </c>
      <c r="S290" s="1" t="str">
        <f t="shared" si="84"/>
        <v/>
      </c>
      <c r="T290" t="str">
        <f t="shared" si="85"/>
        <v/>
      </c>
      <c r="U290" t="str">
        <f t="shared" ca="1" si="86"/>
        <v/>
      </c>
      <c r="V290" t="str">
        <f t="shared" si="87"/>
        <v/>
      </c>
      <c r="W290" s="2" t="str">
        <f t="shared" ca="1" si="88"/>
        <v/>
      </c>
      <c r="X290" s="59">
        <f t="shared" si="89"/>
        <v>-1</v>
      </c>
      <c r="Y290" s="66" t="str">
        <f t="shared" si="90"/>
        <v/>
      </c>
      <c r="Z290" s="36" t="str">
        <f t="shared" si="91"/>
        <v/>
      </c>
      <c r="AA290" s="36" t="str">
        <f t="shared" si="92"/>
        <v/>
      </c>
      <c r="AB290" s="67" t="str">
        <f t="shared" si="95"/>
        <v/>
      </c>
      <c r="AC290" s="36" t="str">
        <f t="shared" si="93"/>
        <v/>
      </c>
      <c r="AD290" s="36" t="str">
        <f t="shared" si="94"/>
        <v/>
      </c>
    </row>
    <row r="291" spans="3:30" x14ac:dyDescent="0.3">
      <c r="C291" s="52" cm="1">
        <f t="array" ref="C291">IF(C290=-1, -1, IF(C290&lt;income_max, C290+1, IF(C290=income_max, income_total, IF(C290=income_total, "/1", IF(C290="/1", Expenses_header_row, IF(C290&lt;expenses_max_row, C290+1, IF(C290=expenses_max_row, expenses_total_row, IF(C290=expenses_total_row, "/2", IF(C290="/2", Savings_header_row, IF(C290&lt;savings_max_row, C290+1, IF(C290=savings_max_row, savings_total, -1)))))))))))</f>
        <v>-1</v>
      </c>
      <c r="D291" s="53">
        <f t="shared" si="77"/>
        <v>-1</v>
      </c>
      <c r="E291" s="52" cm="1">
        <f t="array" ref="E291">1*OR(row_id=income_header_row,row_id=Expenses_header_row,row_id=Savings_header_row)</f>
        <v>0</v>
      </c>
      <c r="F291" s="35">
        <f t="shared" si="78"/>
        <v>0</v>
      </c>
      <c r="G291" s="35" cm="1">
        <f t="array" ref="G291">1*OR(row_id=income_total,row_id=expenses_total_row,row_id=savings_total)</f>
        <v>0</v>
      </c>
      <c r="H291" s="53">
        <f t="shared" si="79"/>
        <v>1</v>
      </c>
      <c r="I291" s="52" t="str" cm="1">
        <f t="array" ref="I291">IFERROR(INDEX('Budget Planning'!$C:$C,header_row_id)," " )</f>
        <v xml:space="preserve"> </v>
      </c>
      <c r="J291" s="54" t="str" cm="1">
        <f t="array" ref="J291">IFERROR(INDEX('Budget Planning'!$C:$C,row_id)," ")</f>
        <v xml:space="preserve"> </v>
      </c>
      <c r="K291" s="55" t="str" cm="1">
        <f t="array" ref="K291">IF(OR(is_header, is_empty), "",
    IF(is_total,
        IF(selected_period="Total Year",
            SUM(Tracking[Amount] * (Tracking[Type]=type) * (YEAR(Tracking[Effective Date])=Selected_year)),
            SUM(Tracking[Amount] * (Tracking[Type]=type) * (YEAR(Tracking[Effective Date])=Selected_year) * (MONTH(Tracking[Effective Date])=selected_period))
        ),
        IF(selected_period="Total Year",
            SUM(Tracking[Amount] * (Tracking[Type]=type) * (Tracking[Category]=item) * (YEAR(Tracking[Effective Date])=Selected_year)),
            SUM(Tracking[Amount] * (Tracking[Type]=type) * (Tracking[Category]=item) * (YEAR(Tracking[Effective Date])=Selected_year) * (MONTH(Tracking[Effective Date])=selected_period))
        )
    )
)</f>
        <v/>
      </c>
      <c r="L291" s="35" t="str" cm="1">
        <f t="array" ref="L291">IF(OR(is_header, is_empty), "",
    IFERROR(
        INDEX('Budget Planning'!$E:$DY, row_id,
            MATCH(TRUE, INDEX('Budget Planning'!$E$5:$DY$5 = Selected_year, 0), 0)
            + IF(selected_period = "Total Year", 12, selected_period - 1)
        ),
        ""
    )
)</f>
        <v/>
      </c>
      <c r="M291" s="1" t="str" cm="1">
        <f t="array" ref="M291">IF(is_cat,IF(header_row_id=income_header_row,MATCH(income_min_row,$C:$C,0),IF(header_row_id=Expenses_header_row,MATCH(expenses_min_row,$C:$C,0),IF(header_row_id=Savings_header_row,MATCH(savings_min_row,$C:$C,0),""))),"")</f>
        <v/>
      </c>
      <c r="N291" s="2" t="str" cm="1">
        <f t="array" ref="N291">IF(is_cat,IF(header_row_id=income_header_row,MATCH(income_max,$C:$C,0),IF(header_row_id=Expenses_header_row,MATCH(expenses_max_row,$C:$C,0),IF(header_row_id=Savings_header_row,MATCH(savings_max_row,$C:$C,0),""))),"")</f>
        <v/>
      </c>
      <c r="O291" s="1" t="str">
        <f t="shared" si="80"/>
        <v/>
      </c>
      <c r="P291" t="str">
        <f t="shared" ca="1" si="81"/>
        <v/>
      </c>
      <c r="Q291" t="str">
        <f t="shared" si="82"/>
        <v/>
      </c>
      <c r="R291" s="2" t="str">
        <f t="shared" ca="1" si="83"/>
        <v/>
      </c>
      <c r="S291" s="1" t="str">
        <f t="shared" si="84"/>
        <v/>
      </c>
      <c r="T291" t="str">
        <f t="shared" si="85"/>
        <v/>
      </c>
      <c r="U291" t="str">
        <f t="shared" ca="1" si="86"/>
        <v/>
      </c>
      <c r="V291" t="str">
        <f t="shared" si="87"/>
        <v/>
      </c>
      <c r="W291" s="2" t="str">
        <f t="shared" ca="1" si="88"/>
        <v/>
      </c>
      <c r="X291" s="59">
        <f t="shared" si="89"/>
        <v>-1</v>
      </c>
      <c r="Y291" s="66" t="str">
        <f t="shared" si="90"/>
        <v/>
      </c>
      <c r="Z291" s="36" t="str">
        <f t="shared" si="91"/>
        <v/>
      </c>
      <c r="AA291" s="36" t="str">
        <f t="shared" si="92"/>
        <v/>
      </c>
      <c r="AB291" s="67" t="str">
        <f t="shared" si="95"/>
        <v/>
      </c>
      <c r="AC291" s="36" t="str">
        <f t="shared" si="93"/>
        <v/>
      </c>
      <c r="AD291" s="36" t="str">
        <f t="shared" si="94"/>
        <v/>
      </c>
    </row>
    <row r="292" spans="3:30" x14ac:dyDescent="0.3">
      <c r="C292" s="52" cm="1">
        <f t="array" ref="C292">IF(C291=-1, -1, IF(C291&lt;income_max, C291+1, IF(C291=income_max, income_total, IF(C291=income_total, "/1", IF(C291="/1", Expenses_header_row, IF(C291&lt;expenses_max_row, C291+1, IF(C291=expenses_max_row, expenses_total_row, IF(C291=expenses_total_row, "/2", IF(C291="/2", Savings_header_row, IF(C291&lt;savings_max_row, C291+1, IF(C291=savings_max_row, savings_total, -1)))))))))))</f>
        <v>-1</v>
      </c>
      <c r="D292" s="53">
        <f t="shared" si="77"/>
        <v>-1</v>
      </c>
      <c r="E292" s="52" cm="1">
        <f t="array" ref="E292">1*OR(row_id=income_header_row,row_id=Expenses_header_row,row_id=Savings_header_row)</f>
        <v>0</v>
      </c>
      <c r="F292" s="35">
        <f t="shared" si="78"/>
        <v>0</v>
      </c>
      <c r="G292" s="35" cm="1">
        <f t="array" ref="G292">1*OR(row_id=income_total,row_id=expenses_total_row,row_id=savings_total)</f>
        <v>0</v>
      </c>
      <c r="H292" s="53">
        <f t="shared" si="79"/>
        <v>1</v>
      </c>
      <c r="I292" s="52" t="str" cm="1">
        <f t="array" ref="I292">IFERROR(INDEX('Budget Planning'!$C:$C,header_row_id)," " )</f>
        <v xml:space="preserve"> </v>
      </c>
      <c r="J292" s="54" t="str" cm="1">
        <f t="array" ref="J292">IFERROR(INDEX('Budget Planning'!$C:$C,row_id)," ")</f>
        <v xml:space="preserve"> </v>
      </c>
      <c r="K292" s="55" t="str" cm="1">
        <f t="array" ref="K292">IF(OR(is_header, is_empty), "",
    IF(is_total,
        IF(selected_period="Total Year",
            SUM(Tracking[Amount] * (Tracking[Type]=type) * (YEAR(Tracking[Effective Date])=Selected_year)),
            SUM(Tracking[Amount] * (Tracking[Type]=type) * (YEAR(Tracking[Effective Date])=Selected_year) * (MONTH(Tracking[Effective Date])=selected_period))
        ),
        IF(selected_period="Total Year",
            SUM(Tracking[Amount] * (Tracking[Type]=type) * (Tracking[Category]=item) * (YEAR(Tracking[Effective Date])=Selected_year)),
            SUM(Tracking[Amount] * (Tracking[Type]=type) * (Tracking[Category]=item) * (YEAR(Tracking[Effective Date])=Selected_year) * (MONTH(Tracking[Effective Date])=selected_period))
        )
    )
)</f>
        <v/>
      </c>
      <c r="L292" s="35" t="str" cm="1">
        <f t="array" ref="L292">IF(OR(is_header, is_empty), "",
    IFERROR(
        INDEX('Budget Planning'!$E:$DY, row_id,
            MATCH(TRUE, INDEX('Budget Planning'!$E$5:$DY$5 = Selected_year, 0), 0)
            + IF(selected_period = "Total Year", 12, selected_period - 1)
        ),
        ""
    )
)</f>
        <v/>
      </c>
      <c r="M292" s="1" t="str" cm="1">
        <f t="array" ref="M292">IF(is_cat,IF(header_row_id=income_header_row,MATCH(income_min_row,$C:$C,0),IF(header_row_id=Expenses_header_row,MATCH(expenses_min_row,$C:$C,0),IF(header_row_id=Savings_header_row,MATCH(savings_min_row,$C:$C,0),""))),"")</f>
        <v/>
      </c>
      <c r="N292" s="2" t="str" cm="1">
        <f t="array" ref="N292">IF(is_cat,IF(header_row_id=income_header_row,MATCH(income_max,$C:$C,0),IF(header_row_id=Expenses_header_row,MATCH(expenses_max_row,$C:$C,0),IF(header_row_id=Savings_header_row,MATCH(savings_max_row,$C:$C,0),""))),"")</f>
        <v/>
      </c>
      <c r="O292" s="1" t="str">
        <f t="shared" si="80"/>
        <v/>
      </c>
      <c r="P292" t="str">
        <f t="shared" ca="1" si="81"/>
        <v/>
      </c>
      <c r="Q292" t="str">
        <f t="shared" si="82"/>
        <v/>
      </c>
      <c r="R292" s="2" t="str">
        <f t="shared" ca="1" si="83"/>
        <v/>
      </c>
      <c r="S292" s="1" t="str">
        <f t="shared" si="84"/>
        <v/>
      </c>
      <c r="T292" t="str">
        <f t="shared" si="85"/>
        <v/>
      </c>
      <c r="U292" t="str">
        <f t="shared" ca="1" si="86"/>
        <v/>
      </c>
      <c r="V292" t="str">
        <f t="shared" si="87"/>
        <v/>
      </c>
      <c r="W292" s="2" t="str">
        <f t="shared" ca="1" si="88"/>
        <v/>
      </c>
      <c r="X292" s="59">
        <f t="shared" si="89"/>
        <v>-1</v>
      </c>
      <c r="Y292" s="66" t="str">
        <f t="shared" si="90"/>
        <v/>
      </c>
      <c r="Z292" s="36" t="str">
        <f t="shared" si="91"/>
        <v/>
      </c>
      <c r="AA292" s="36" t="str">
        <f t="shared" si="92"/>
        <v/>
      </c>
      <c r="AB292" s="67" t="str">
        <f t="shared" si="95"/>
        <v/>
      </c>
      <c r="AC292" s="36" t="str">
        <f t="shared" si="93"/>
        <v/>
      </c>
      <c r="AD292" s="36" t="str">
        <f t="shared" si="94"/>
        <v/>
      </c>
    </row>
    <row r="293" spans="3:30" x14ac:dyDescent="0.3">
      <c r="C293" s="52" cm="1">
        <f t="array" ref="C293">IF(C292=-1, -1, IF(C292&lt;income_max, C292+1, IF(C292=income_max, income_total, IF(C292=income_total, "/1", IF(C292="/1", Expenses_header_row, IF(C292&lt;expenses_max_row, C292+1, IF(C292=expenses_max_row, expenses_total_row, IF(C292=expenses_total_row, "/2", IF(C292="/2", Savings_header_row, IF(C292&lt;savings_max_row, C292+1, IF(C292=savings_max_row, savings_total, -1)))))))))))</f>
        <v>-1</v>
      </c>
      <c r="D293" s="53">
        <f t="shared" si="77"/>
        <v>-1</v>
      </c>
      <c r="E293" s="52" cm="1">
        <f t="array" ref="E293">1*OR(row_id=income_header_row,row_id=Expenses_header_row,row_id=Savings_header_row)</f>
        <v>0</v>
      </c>
      <c r="F293" s="35">
        <f t="shared" si="78"/>
        <v>0</v>
      </c>
      <c r="G293" s="35" cm="1">
        <f t="array" ref="G293">1*OR(row_id=income_total,row_id=expenses_total_row,row_id=savings_total)</f>
        <v>0</v>
      </c>
      <c r="H293" s="53">
        <f t="shared" si="79"/>
        <v>1</v>
      </c>
      <c r="I293" s="52" t="str" cm="1">
        <f t="array" ref="I293">IFERROR(INDEX('Budget Planning'!$C:$C,header_row_id)," " )</f>
        <v xml:space="preserve"> </v>
      </c>
      <c r="J293" s="54" t="str" cm="1">
        <f t="array" ref="J293">IFERROR(INDEX('Budget Planning'!$C:$C,row_id)," ")</f>
        <v xml:space="preserve"> </v>
      </c>
      <c r="K293" s="55" t="str" cm="1">
        <f t="array" ref="K293">IF(OR(is_header, is_empty), "",
    IF(is_total,
        IF(selected_period="Total Year",
            SUM(Tracking[Amount] * (Tracking[Type]=type) * (YEAR(Tracking[Effective Date])=Selected_year)),
            SUM(Tracking[Amount] * (Tracking[Type]=type) * (YEAR(Tracking[Effective Date])=Selected_year) * (MONTH(Tracking[Effective Date])=selected_period))
        ),
        IF(selected_period="Total Year",
            SUM(Tracking[Amount] * (Tracking[Type]=type) * (Tracking[Category]=item) * (YEAR(Tracking[Effective Date])=Selected_year)),
            SUM(Tracking[Amount] * (Tracking[Type]=type) * (Tracking[Category]=item) * (YEAR(Tracking[Effective Date])=Selected_year) * (MONTH(Tracking[Effective Date])=selected_period))
        )
    )
)</f>
        <v/>
      </c>
      <c r="L293" s="35" t="str" cm="1">
        <f t="array" ref="L293">IF(OR(is_header, is_empty), "",
    IFERROR(
        INDEX('Budget Planning'!$E:$DY, row_id,
            MATCH(TRUE, INDEX('Budget Planning'!$E$5:$DY$5 = Selected_year, 0), 0)
            + IF(selected_period = "Total Year", 12, selected_period - 1)
        ),
        ""
    )
)</f>
        <v/>
      </c>
      <c r="M293" s="1" t="str" cm="1">
        <f t="array" ref="M293">IF(is_cat,IF(header_row_id=income_header_row,MATCH(income_min_row,$C:$C,0),IF(header_row_id=Expenses_header_row,MATCH(expenses_min_row,$C:$C,0),IF(header_row_id=Savings_header_row,MATCH(savings_min_row,$C:$C,0),""))),"")</f>
        <v/>
      </c>
      <c r="N293" s="2" t="str" cm="1">
        <f t="array" ref="N293">IF(is_cat,IF(header_row_id=income_header_row,MATCH(income_max,$C:$C,0),IF(header_row_id=Expenses_header_row,MATCH(expenses_max_row,$C:$C,0),IF(header_row_id=Savings_header_row,MATCH(savings_max_row,$C:$C,0),""))),"")</f>
        <v/>
      </c>
      <c r="O293" s="1" t="str">
        <f t="shared" si="80"/>
        <v/>
      </c>
      <c r="P293" t="str">
        <f t="shared" ca="1" si="81"/>
        <v/>
      </c>
      <c r="Q293" t="str">
        <f t="shared" si="82"/>
        <v/>
      </c>
      <c r="R293" s="2" t="str">
        <f t="shared" ca="1" si="83"/>
        <v/>
      </c>
      <c r="S293" s="1" t="str">
        <f t="shared" si="84"/>
        <v/>
      </c>
      <c r="T293" t="str">
        <f t="shared" si="85"/>
        <v/>
      </c>
      <c r="U293" t="str">
        <f t="shared" ca="1" si="86"/>
        <v/>
      </c>
      <c r="V293" t="str">
        <f t="shared" si="87"/>
        <v/>
      </c>
      <c r="W293" s="2" t="str">
        <f t="shared" ca="1" si="88"/>
        <v/>
      </c>
      <c r="X293" s="59">
        <f t="shared" si="89"/>
        <v>-1</v>
      </c>
      <c r="Y293" s="66" t="str">
        <f t="shared" si="90"/>
        <v/>
      </c>
      <c r="Z293" s="36" t="str">
        <f t="shared" si="91"/>
        <v/>
      </c>
      <c r="AA293" s="36" t="str">
        <f t="shared" si="92"/>
        <v/>
      </c>
      <c r="AB293" s="67" t="str">
        <f t="shared" si="95"/>
        <v/>
      </c>
      <c r="AC293" s="36" t="str">
        <f t="shared" si="93"/>
        <v/>
      </c>
      <c r="AD293" s="36" t="str">
        <f t="shared" si="94"/>
        <v/>
      </c>
    </row>
    <row r="294" spans="3:30" x14ac:dyDescent="0.3">
      <c r="C294" s="52" cm="1">
        <f t="array" ref="C294">IF(C293=-1, -1, IF(C293&lt;income_max, C293+1, IF(C293=income_max, income_total, IF(C293=income_total, "/1", IF(C293="/1", Expenses_header_row, IF(C293&lt;expenses_max_row, C293+1, IF(C293=expenses_max_row, expenses_total_row, IF(C293=expenses_total_row, "/2", IF(C293="/2", Savings_header_row, IF(C293&lt;savings_max_row, C293+1, IF(C293=savings_max_row, savings_total, -1)))))))))))</f>
        <v>-1</v>
      </c>
      <c r="D294" s="53">
        <f t="shared" si="77"/>
        <v>-1</v>
      </c>
      <c r="E294" s="52" cm="1">
        <f t="array" ref="E294">1*OR(row_id=income_header_row,row_id=Expenses_header_row,row_id=Savings_header_row)</f>
        <v>0</v>
      </c>
      <c r="F294" s="35">
        <f t="shared" si="78"/>
        <v>0</v>
      </c>
      <c r="G294" s="35" cm="1">
        <f t="array" ref="G294">1*OR(row_id=income_total,row_id=expenses_total_row,row_id=savings_total)</f>
        <v>0</v>
      </c>
      <c r="H294" s="53">
        <f t="shared" si="79"/>
        <v>1</v>
      </c>
      <c r="I294" s="52" t="str" cm="1">
        <f t="array" ref="I294">IFERROR(INDEX('Budget Planning'!$C:$C,header_row_id)," " )</f>
        <v xml:space="preserve"> </v>
      </c>
      <c r="J294" s="54" t="str" cm="1">
        <f t="array" ref="J294">IFERROR(INDEX('Budget Planning'!$C:$C,row_id)," ")</f>
        <v xml:space="preserve"> </v>
      </c>
      <c r="K294" s="55" t="str" cm="1">
        <f t="array" ref="K294">IF(OR(is_header, is_empty), "",
    IF(is_total,
        IF(selected_period="Total Year",
            SUM(Tracking[Amount] * (Tracking[Type]=type) * (YEAR(Tracking[Effective Date])=Selected_year)),
            SUM(Tracking[Amount] * (Tracking[Type]=type) * (YEAR(Tracking[Effective Date])=Selected_year) * (MONTH(Tracking[Effective Date])=selected_period))
        ),
        IF(selected_period="Total Year",
            SUM(Tracking[Amount] * (Tracking[Type]=type) * (Tracking[Category]=item) * (YEAR(Tracking[Effective Date])=Selected_year)),
            SUM(Tracking[Amount] * (Tracking[Type]=type) * (Tracking[Category]=item) * (YEAR(Tracking[Effective Date])=Selected_year) * (MONTH(Tracking[Effective Date])=selected_period))
        )
    )
)</f>
        <v/>
      </c>
      <c r="L294" s="35" t="str" cm="1">
        <f t="array" ref="L294">IF(OR(is_header, is_empty), "",
    IFERROR(
        INDEX('Budget Planning'!$E:$DY, row_id,
            MATCH(TRUE, INDEX('Budget Planning'!$E$5:$DY$5 = Selected_year, 0), 0)
            + IF(selected_period = "Total Year", 12, selected_period - 1)
        ),
        ""
    )
)</f>
        <v/>
      </c>
      <c r="M294" s="1" t="str" cm="1">
        <f t="array" ref="M294">IF(is_cat,IF(header_row_id=income_header_row,MATCH(income_min_row,$C:$C,0),IF(header_row_id=Expenses_header_row,MATCH(expenses_min_row,$C:$C,0),IF(header_row_id=Savings_header_row,MATCH(savings_min_row,$C:$C,0),""))),"")</f>
        <v/>
      </c>
      <c r="N294" s="2" t="str" cm="1">
        <f t="array" ref="N294">IF(is_cat,IF(header_row_id=income_header_row,MATCH(income_max,$C:$C,0),IF(header_row_id=Expenses_header_row,MATCH(expenses_max_row,$C:$C,0),IF(header_row_id=Savings_header_row,MATCH(savings_max_row,$C:$C,0),""))),"")</f>
        <v/>
      </c>
      <c r="O294" s="1" t="str">
        <f t="shared" si="80"/>
        <v/>
      </c>
      <c r="P294" t="str">
        <f t="shared" ca="1" si="81"/>
        <v/>
      </c>
      <c r="Q294" t="str">
        <f t="shared" si="82"/>
        <v/>
      </c>
      <c r="R294" s="2" t="str">
        <f t="shared" ca="1" si="83"/>
        <v/>
      </c>
      <c r="S294" s="1" t="str">
        <f t="shared" si="84"/>
        <v/>
      </c>
      <c r="T294" t="str">
        <f t="shared" si="85"/>
        <v/>
      </c>
      <c r="U294" t="str">
        <f t="shared" ca="1" si="86"/>
        <v/>
      </c>
      <c r="V294" t="str">
        <f t="shared" si="87"/>
        <v/>
      </c>
      <c r="W294" s="2" t="str">
        <f t="shared" ca="1" si="88"/>
        <v/>
      </c>
      <c r="X294" s="59">
        <f t="shared" si="89"/>
        <v>-1</v>
      </c>
      <c r="Y294" s="66" t="str">
        <f t="shared" si="90"/>
        <v/>
      </c>
      <c r="Z294" s="36" t="str">
        <f t="shared" si="91"/>
        <v/>
      </c>
      <c r="AA294" s="36" t="str">
        <f t="shared" si="92"/>
        <v/>
      </c>
      <c r="AB294" s="67" t="str">
        <f t="shared" si="95"/>
        <v/>
      </c>
      <c r="AC294" s="36" t="str">
        <f t="shared" si="93"/>
        <v/>
      </c>
      <c r="AD294" s="36" t="str">
        <f t="shared" si="94"/>
        <v/>
      </c>
    </row>
    <row r="295" spans="3:30" x14ac:dyDescent="0.3">
      <c r="C295" s="52" cm="1">
        <f t="array" ref="C295">IF(C294=-1, -1, IF(C294&lt;income_max, C294+1, IF(C294=income_max, income_total, IF(C294=income_total, "/1", IF(C294="/1", Expenses_header_row, IF(C294&lt;expenses_max_row, C294+1, IF(C294=expenses_max_row, expenses_total_row, IF(C294=expenses_total_row, "/2", IF(C294="/2", Savings_header_row, IF(C294&lt;savings_max_row, C294+1, IF(C294=savings_max_row, savings_total, -1)))))))))))</f>
        <v>-1</v>
      </c>
      <c r="D295" s="53">
        <f t="shared" si="77"/>
        <v>-1</v>
      </c>
      <c r="E295" s="52" cm="1">
        <f t="array" ref="E295">1*OR(row_id=income_header_row,row_id=Expenses_header_row,row_id=Savings_header_row)</f>
        <v>0</v>
      </c>
      <c r="F295" s="35">
        <f t="shared" si="78"/>
        <v>0</v>
      </c>
      <c r="G295" s="35" cm="1">
        <f t="array" ref="G295">1*OR(row_id=income_total,row_id=expenses_total_row,row_id=savings_total)</f>
        <v>0</v>
      </c>
      <c r="H295" s="53">
        <f t="shared" si="79"/>
        <v>1</v>
      </c>
      <c r="I295" s="52" t="str" cm="1">
        <f t="array" ref="I295">IFERROR(INDEX('Budget Planning'!$C:$C,header_row_id)," " )</f>
        <v xml:space="preserve"> </v>
      </c>
      <c r="J295" s="54" t="str" cm="1">
        <f t="array" ref="J295">IFERROR(INDEX('Budget Planning'!$C:$C,row_id)," ")</f>
        <v xml:space="preserve"> </v>
      </c>
      <c r="K295" s="55" t="str" cm="1">
        <f t="array" ref="K295">IF(OR(is_header, is_empty), "",
    IF(is_total,
        IF(selected_period="Total Year",
            SUM(Tracking[Amount] * (Tracking[Type]=type) * (YEAR(Tracking[Effective Date])=Selected_year)),
            SUM(Tracking[Amount] * (Tracking[Type]=type) * (YEAR(Tracking[Effective Date])=Selected_year) * (MONTH(Tracking[Effective Date])=selected_period))
        ),
        IF(selected_period="Total Year",
            SUM(Tracking[Amount] * (Tracking[Type]=type) * (Tracking[Category]=item) * (YEAR(Tracking[Effective Date])=Selected_year)),
            SUM(Tracking[Amount] * (Tracking[Type]=type) * (Tracking[Category]=item) * (YEAR(Tracking[Effective Date])=Selected_year) * (MONTH(Tracking[Effective Date])=selected_period))
        )
    )
)</f>
        <v/>
      </c>
      <c r="L295" s="35" t="str" cm="1">
        <f t="array" ref="L295">IF(OR(is_header, is_empty), "",
    IFERROR(
        INDEX('Budget Planning'!$E:$DY, row_id,
            MATCH(TRUE, INDEX('Budget Planning'!$E$5:$DY$5 = Selected_year, 0), 0)
            + IF(selected_period = "Total Year", 12, selected_period - 1)
        ),
        ""
    )
)</f>
        <v/>
      </c>
      <c r="M295" s="1" t="str" cm="1">
        <f t="array" ref="M295">IF(is_cat,IF(header_row_id=income_header_row,MATCH(income_min_row,$C:$C,0),IF(header_row_id=Expenses_header_row,MATCH(expenses_min_row,$C:$C,0),IF(header_row_id=Savings_header_row,MATCH(savings_min_row,$C:$C,0),""))),"")</f>
        <v/>
      </c>
      <c r="N295" s="2" t="str" cm="1">
        <f t="array" ref="N295">IF(is_cat,IF(header_row_id=income_header_row,MATCH(income_max,$C:$C,0),IF(header_row_id=Expenses_header_row,MATCH(expenses_max_row,$C:$C,0),IF(header_row_id=Savings_header_row,MATCH(savings_max_row,$C:$C,0),""))),"")</f>
        <v/>
      </c>
      <c r="O295" s="1" t="str">
        <f t="shared" si="80"/>
        <v/>
      </c>
      <c r="P295" t="str">
        <f t="shared" ca="1" si="81"/>
        <v/>
      </c>
      <c r="Q295" t="str">
        <f t="shared" si="82"/>
        <v/>
      </c>
      <c r="R295" s="2" t="str">
        <f t="shared" ca="1" si="83"/>
        <v/>
      </c>
      <c r="S295" s="1" t="str">
        <f t="shared" si="84"/>
        <v/>
      </c>
      <c r="T295" t="str">
        <f t="shared" si="85"/>
        <v/>
      </c>
      <c r="U295" t="str">
        <f t="shared" ca="1" si="86"/>
        <v/>
      </c>
      <c r="V295" t="str">
        <f t="shared" si="87"/>
        <v/>
      </c>
      <c r="W295" s="2" t="str">
        <f t="shared" ca="1" si="88"/>
        <v/>
      </c>
      <c r="X295" s="59">
        <f t="shared" si="89"/>
        <v>-1</v>
      </c>
      <c r="Y295" s="66" t="str">
        <f t="shared" si="90"/>
        <v/>
      </c>
      <c r="Z295" s="36" t="str">
        <f t="shared" si="91"/>
        <v/>
      </c>
      <c r="AA295" s="36" t="str">
        <f t="shared" si="92"/>
        <v/>
      </c>
      <c r="AB295" s="67" t="str">
        <f t="shared" si="95"/>
        <v/>
      </c>
      <c r="AC295" s="36" t="str">
        <f t="shared" si="93"/>
        <v/>
      </c>
      <c r="AD295" s="36" t="str">
        <f t="shared" si="94"/>
        <v/>
      </c>
    </row>
    <row r="296" spans="3:30" x14ac:dyDescent="0.3">
      <c r="C296" s="52" cm="1">
        <f t="array" ref="C296">IF(C295=-1, -1, IF(C295&lt;income_max, C295+1, IF(C295=income_max, income_total, IF(C295=income_total, "/1", IF(C295="/1", Expenses_header_row, IF(C295&lt;expenses_max_row, C295+1, IF(C295=expenses_max_row, expenses_total_row, IF(C295=expenses_total_row, "/2", IF(C295="/2", Savings_header_row, IF(C295&lt;savings_max_row, C295+1, IF(C295=savings_max_row, savings_total, -1)))))))))))</f>
        <v>-1</v>
      </c>
      <c r="D296" s="53">
        <f t="shared" si="77"/>
        <v>-1</v>
      </c>
      <c r="E296" s="52" cm="1">
        <f t="array" ref="E296">1*OR(row_id=income_header_row,row_id=Expenses_header_row,row_id=Savings_header_row)</f>
        <v>0</v>
      </c>
      <c r="F296" s="35">
        <f t="shared" si="78"/>
        <v>0</v>
      </c>
      <c r="G296" s="35" cm="1">
        <f t="array" ref="G296">1*OR(row_id=income_total,row_id=expenses_total_row,row_id=savings_total)</f>
        <v>0</v>
      </c>
      <c r="H296" s="53">
        <f t="shared" si="79"/>
        <v>1</v>
      </c>
      <c r="I296" s="52" t="str" cm="1">
        <f t="array" ref="I296">IFERROR(INDEX('Budget Planning'!$C:$C,header_row_id)," " )</f>
        <v xml:space="preserve"> </v>
      </c>
      <c r="J296" s="54" t="str" cm="1">
        <f t="array" ref="J296">IFERROR(INDEX('Budget Planning'!$C:$C,row_id)," ")</f>
        <v xml:space="preserve"> </v>
      </c>
      <c r="K296" s="55" t="str" cm="1">
        <f t="array" ref="K296">IF(OR(is_header, is_empty), "",
    IF(is_total,
        IF(selected_period="Total Year",
            SUM(Tracking[Amount] * (Tracking[Type]=type) * (YEAR(Tracking[Effective Date])=Selected_year)),
            SUM(Tracking[Amount] * (Tracking[Type]=type) * (YEAR(Tracking[Effective Date])=Selected_year) * (MONTH(Tracking[Effective Date])=selected_period))
        ),
        IF(selected_period="Total Year",
            SUM(Tracking[Amount] * (Tracking[Type]=type) * (Tracking[Category]=item) * (YEAR(Tracking[Effective Date])=Selected_year)),
            SUM(Tracking[Amount] * (Tracking[Type]=type) * (Tracking[Category]=item) * (YEAR(Tracking[Effective Date])=Selected_year) * (MONTH(Tracking[Effective Date])=selected_period))
        )
    )
)</f>
        <v/>
      </c>
      <c r="L296" s="35" t="str" cm="1">
        <f t="array" ref="L296">IF(OR(is_header, is_empty), "",
    IFERROR(
        INDEX('Budget Planning'!$E:$DY, row_id,
            MATCH(TRUE, INDEX('Budget Planning'!$E$5:$DY$5 = Selected_year, 0), 0)
            + IF(selected_period = "Total Year", 12, selected_period - 1)
        ),
        ""
    )
)</f>
        <v/>
      </c>
      <c r="M296" s="1" t="str" cm="1">
        <f t="array" ref="M296">IF(is_cat,IF(header_row_id=income_header_row,MATCH(income_min_row,$C:$C,0),IF(header_row_id=Expenses_header_row,MATCH(expenses_min_row,$C:$C,0),IF(header_row_id=Savings_header_row,MATCH(savings_min_row,$C:$C,0),""))),"")</f>
        <v/>
      </c>
      <c r="N296" s="2" t="str" cm="1">
        <f t="array" ref="N296">IF(is_cat,IF(header_row_id=income_header_row,MATCH(income_max,$C:$C,0),IF(header_row_id=Expenses_header_row,MATCH(expenses_max_row,$C:$C,0),IF(header_row_id=Savings_header_row,MATCH(savings_max_row,$C:$C,0),""))),"")</f>
        <v/>
      </c>
      <c r="O296" s="1" t="str">
        <f t="shared" si="80"/>
        <v/>
      </c>
      <c r="P296" t="str">
        <f t="shared" ca="1" si="81"/>
        <v/>
      </c>
      <c r="Q296" t="str">
        <f t="shared" si="82"/>
        <v/>
      </c>
      <c r="R296" s="2" t="str">
        <f t="shared" ca="1" si="83"/>
        <v/>
      </c>
      <c r="S296" s="1" t="str">
        <f t="shared" si="84"/>
        <v/>
      </c>
      <c r="T296" t="str">
        <f t="shared" si="85"/>
        <v/>
      </c>
      <c r="U296" t="str">
        <f t="shared" ca="1" si="86"/>
        <v/>
      </c>
      <c r="V296" t="str">
        <f t="shared" si="87"/>
        <v/>
      </c>
      <c r="W296" s="2" t="str">
        <f t="shared" ca="1" si="88"/>
        <v/>
      </c>
      <c r="X296" s="59">
        <f t="shared" si="89"/>
        <v>-1</v>
      </c>
      <c r="Y296" s="66" t="str">
        <f t="shared" si="90"/>
        <v/>
      </c>
      <c r="Z296" s="36" t="str">
        <f t="shared" si="91"/>
        <v/>
      </c>
      <c r="AA296" s="36" t="str">
        <f t="shared" si="92"/>
        <v/>
      </c>
      <c r="AB296" s="67" t="str">
        <f t="shared" si="95"/>
        <v/>
      </c>
      <c r="AC296" s="36" t="str">
        <f t="shared" si="93"/>
        <v/>
      </c>
      <c r="AD296" s="36" t="str">
        <f t="shared" si="94"/>
        <v/>
      </c>
    </row>
    <row r="297" spans="3:30" x14ac:dyDescent="0.3">
      <c r="C297" s="52" cm="1">
        <f t="array" ref="C297">IF(C296=-1, -1, IF(C296&lt;income_max, C296+1, IF(C296=income_max, income_total, IF(C296=income_total, "/1", IF(C296="/1", Expenses_header_row, IF(C296&lt;expenses_max_row, C296+1, IF(C296=expenses_max_row, expenses_total_row, IF(C296=expenses_total_row, "/2", IF(C296="/2", Savings_header_row, IF(C296&lt;savings_max_row, C296+1, IF(C296=savings_max_row, savings_total, -1)))))))))))</f>
        <v>-1</v>
      </c>
      <c r="D297" s="53">
        <f t="shared" si="77"/>
        <v>-1</v>
      </c>
      <c r="E297" s="52" cm="1">
        <f t="array" ref="E297">1*OR(row_id=income_header_row,row_id=Expenses_header_row,row_id=Savings_header_row)</f>
        <v>0</v>
      </c>
      <c r="F297" s="35">
        <f t="shared" si="78"/>
        <v>0</v>
      </c>
      <c r="G297" s="35" cm="1">
        <f t="array" ref="G297">1*OR(row_id=income_total,row_id=expenses_total_row,row_id=savings_total)</f>
        <v>0</v>
      </c>
      <c r="H297" s="53">
        <f t="shared" si="79"/>
        <v>1</v>
      </c>
      <c r="I297" s="52" t="str" cm="1">
        <f t="array" ref="I297">IFERROR(INDEX('Budget Planning'!$C:$C,header_row_id)," " )</f>
        <v xml:space="preserve"> </v>
      </c>
      <c r="J297" s="54" t="str" cm="1">
        <f t="array" ref="J297">IFERROR(INDEX('Budget Planning'!$C:$C,row_id)," ")</f>
        <v xml:space="preserve"> </v>
      </c>
      <c r="K297" s="55" t="str" cm="1">
        <f t="array" ref="K297">IF(OR(is_header, is_empty), "",
    IF(is_total,
        IF(selected_period="Total Year",
            SUM(Tracking[Amount] * (Tracking[Type]=type) * (YEAR(Tracking[Effective Date])=Selected_year)),
            SUM(Tracking[Amount] * (Tracking[Type]=type) * (YEAR(Tracking[Effective Date])=Selected_year) * (MONTH(Tracking[Effective Date])=selected_period))
        ),
        IF(selected_period="Total Year",
            SUM(Tracking[Amount] * (Tracking[Type]=type) * (Tracking[Category]=item) * (YEAR(Tracking[Effective Date])=Selected_year)),
            SUM(Tracking[Amount] * (Tracking[Type]=type) * (Tracking[Category]=item) * (YEAR(Tracking[Effective Date])=Selected_year) * (MONTH(Tracking[Effective Date])=selected_period))
        )
    )
)</f>
        <v/>
      </c>
      <c r="L297" s="35" t="str" cm="1">
        <f t="array" ref="L297">IF(OR(is_header, is_empty), "",
    IFERROR(
        INDEX('Budget Planning'!$E:$DY, row_id,
            MATCH(TRUE, INDEX('Budget Planning'!$E$5:$DY$5 = Selected_year, 0), 0)
            + IF(selected_period = "Total Year", 12, selected_period - 1)
        ),
        ""
    )
)</f>
        <v/>
      </c>
      <c r="M297" s="1" t="str" cm="1">
        <f t="array" ref="M297">IF(is_cat,IF(header_row_id=income_header_row,MATCH(income_min_row,$C:$C,0),IF(header_row_id=Expenses_header_row,MATCH(expenses_min_row,$C:$C,0),IF(header_row_id=Savings_header_row,MATCH(savings_min_row,$C:$C,0),""))),"")</f>
        <v/>
      </c>
      <c r="N297" s="2" t="str" cm="1">
        <f t="array" ref="N297">IF(is_cat,IF(header_row_id=income_header_row,MATCH(income_max,$C:$C,0),IF(header_row_id=Expenses_header_row,MATCH(expenses_max_row,$C:$C,0),IF(header_row_id=Savings_header_row,MATCH(savings_max_row,$C:$C,0),""))),"")</f>
        <v/>
      </c>
      <c r="O297" s="1" t="str">
        <f t="shared" si="80"/>
        <v/>
      </c>
      <c r="P297" t="str">
        <f t="shared" ca="1" si="81"/>
        <v/>
      </c>
      <c r="Q297" t="str">
        <f t="shared" si="82"/>
        <v/>
      </c>
      <c r="R297" s="2" t="str">
        <f t="shared" ca="1" si="83"/>
        <v/>
      </c>
      <c r="S297" s="1" t="str">
        <f t="shared" si="84"/>
        <v/>
      </c>
      <c r="T297" t="str">
        <f t="shared" si="85"/>
        <v/>
      </c>
      <c r="U297" t="str">
        <f t="shared" ca="1" si="86"/>
        <v/>
      </c>
      <c r="V297" t="str">
        <f t="shared" si="87"/>
        <v/>
      </c>
      <c r="W297" s="2" t="str">
        <f t="shared" ca="1" si="88"/>
        <v/>
      </c>
      <c r="X297" s="59">
        <f t="shared" si="89"/>
        <v>-1</v>
      </c>
      <c r="Y297" s="66" t="str">
        <f t="shared" si="90"/>
        <v/>
      </c>
      <c r="Z297" s="36" t="str">
        <f t="shared" si="91"/>
        <v/>
      </c>
      <c r="AA297" s="36" t="str">
        <f t="shared" si="92"/>
        <v/>
      </c>
      <c r="AB297" s="67" t="str">
        <f t="shared" si="95"/>
        <v/>
      </c>
      <c r="AC297" s="36" t="str">
        <f t="shared" si="93"/>
        <v/>
      </c>
      <c r="AD297" s="36" t="str">
        <f t="shared" si="94"/>
        <v/>
      </c>
    </row>
    <row r="298" spans="3:30" x14ac:dyDescent="0.3">
      <c r="C298" s="52" cm="1">
        <f t="array" ref="C298">IF(C297=-1, -1, IF(C297&lt;income_max, C297+1, IF(C297=income_max, income_total, IF(C297=income_total, "/1", IF(C297="/1", Expenses_header_row, IF(C297&lt;expenses_max_row, C297+1, IF(C297=expenses_max_row, expenses_total_row, IF(C297=expenses_total_row, "/2", IF(C297="/2", Savings_header_row, IF(C297&lt;savings_max_row, C297+1, IF(C297=savings_max_row, savings_total, -1)))))))))))</f>
        <v>-1</v>
      </c>
      <c r="D298" s="53">
        <f t="shared" si="77"/>
        <v>-1</v>
      </c>
      <c r="E298" s="52" cm="1">
        <f t="array" ref="E298">1*OR(row_id=income_header_row,row_id=Expenses_header_row,row_id=Savings_header_row)</f>
        <v>0</v>
      </c>
      <c r="F298" s="35">
        <f t="shared" si="78"/>
        <v>0</v>
      </c>
      <c r="G298" s="35" cm="1">
        <f t="array" ref="G298">1*OR(row_id=income_total,row_id=expenses_total_row,row_id=savings_total)</f>
        <v>0</v>
      </c>
      <c r="H298" s="53">
        <f t="shared" si="79"/>
        <v>1</v>
      </c>
      <c r="I298" s="52" t="str" cm="1">
        <f t="array" ref="I298">IFERROR(INDEX('Budget Planning'!$C:$C,header_row_id)," " )</f>
        <v xml:space="preserve"> </v>
      </c>
      <c r="J298" s="54" t="str" cm="1">
        <f t="array" ref="J298">IFERROR(INDEX('Budget Planning'!$C:$C,row_id)," ")</f>
        <v xml:space="preserve"> </v>
      </c>
      <c r="K298" s="55" t="str" cm="1">
        <f t="array" ref="K298">IF(OR(is_header, is_empty), "",
    IF(is_total,
        IF(selected_period="Total Year",
            SUM(Tracking[Amount] * (Tracking[Type]=type) * (YEAR(Tracking[Effective Date])=Selected_year)),
            SUM(Tracking[Amount] * (Tracking[Type]=type) * (YEAR(Tracking[Effective Date])=Selected_year) * (MONTH(Tracking[Effective Date])=selected_period))
        ),
        IF(selected_period="Total Year",
            SUM(Tracking[Amount] * (Tracking[Type]=type) * (Tracking[Category]=item) * (YEAR(Tracking[Effective Date])=Selected_year)),
            SUM(Tracking[Amount] * (Tracking[Type]=type) * (Tracking[Category]=item) * (YEAR(Tracking[Effective Date])=Selected_year) * (MONTH(Tracking[Effective Date])=selected_period))
        )
    )
)</f>
        <v/>
      </c>
      <c r="L298" s="35" t="str" cm="1">
        <f t="array" ref="L298">IF(OR(is_header, is_empty), "",
    IFERROR(
        INDEX('Budget Planning'!$E:$DY, row_id,
            MATCH(TRUE, INDEX('Budget Planning'!$E$5:$DY$5 = Selected_year, 0), 0)
            + IF(selected_period = "Total Year", 12, selected_period - 1)
        ),
        ""
    )
)</f>
        <v/>
      </c>
      <c r="M298" s="1" t="str" cm="1">
        <f t="array" ref="M298">IF(is_cat,IF(header_row_id=income_header_row,MATCH(income_min_row,$C:$C,0),IF(header_row_id=Expenses_header_row,MATCH(expenses_min_row,$C:$C,0),IF(header_row_id=Savings_header_row,MATCH(savings_min_row,$C:$C,0),""))),"")</f>
        <v/>
      </c>
      <c r="N298" s="2" t="str" cm="1">
        <f t="array" ref="N298">IF(is_cat,IF(header_row_id=income_header_row,MATCH(income_max,$C:$C,0),IF(header_row_id=Expenses_header_row,MATCH(expenses_max_row,$C:$C,0),IF(header_row_id=Savings_header_row,MATCH(savings_max_row,$C:$C,0),""))),"")</f>
        <v/>
      </c>
      <c r="O298" s="1" t="str">
        <f t="shared" si="80"/>
        <v/>
      </c>
      <c r="P298" t="str">
        <f t="shared" ca="1" si="81"/>
        <v/>
      </c>
      <c r="Q298" t="str">
        <f t="shared" si="82"/>
        <v/>
      </c>
      <c r="R298" s="2" t="str">
        <f t="shared" ca="1" si="83"/>
        <v/>
      </c>
      <c r="S298" s="1" t="str">
        <f t="shared" si="84"/>
        <v/>
      </c>
      <c r="T298" t="str">
        <f t="shared" si="85"/>
        <v/>
      </c>
      <c r="U298" t="str">
        <f t="shared" ca="1" si="86"/>
        <v/>
      </c>
      <c r="V298" t="str">
        <f t="shared" si="87"/>
        <v/>
      </c>
      <c r="W298" s="2" t="str">
        <f t="shared" ca="1" si="88"/>
        <v/>
      </c>
      <c r="X298" s="59">
        <f t="shared" si="89"/>
        <v>-1</v>
      </c>
      <c r="Y298" s="66" t="str">
        <f t="shared" si="90"/>
        <v/>
      </c>
      <c r="Z298" s="36" t="str">
        <f t="shared" si="91"/>
        <v/>
      </c>
      <c r="AA298" s="36" t="str">
        <f t="shared" si="92"/>
        <v/>
      </c>
      <c r="AB298" s="67" t="str">
        <f t="shared" si="95"/>
        <v/>
      </c>
      <c r="AC298" s="36" t="str">
        <f t="shared" si="93"/>
        <v/>
      </c>
      <c r="AD298" s="36" t="str">
        <f t="shared" si="94"/>
        <v/>
      </c>
    </row>
    <row r="299" spans="3:30" x14ac:dyDescent="0.3">
      <c r="C299" s="52" cm="1">
        <f t="array" ref="C299">IF(C298=-1, -1, IF(C298&lt;income_max, C298+1, IF(C298=income_max, income_total, IF(C298=income_total, "/1", IF(C298="/1", Expenses_header_row, IF(C298&lt;expenses_max_row, C298+1, IF(C298=expenses_max_row, expenses_total_row, IF(C298=expenses_total_row, "/2", IF(C298="/2", Savings_header_row, IF(C298&lt;savings_max_row, C298+1, IF(C298=savings_max_row, savings_total, -1)))))))))))</f>
        <v>-1</v>
      </c>
      <c r="D299" s="53">
        <f t="shared" si="77"/>
        <v>-1</v>
      </c>
      <c r="E299" s="52" cm="1">
        <f t="array" ref="E299">1*OR(row_id=income_header_row,row_id=Expenses_header_row,row_id=Savings_header_row)</f>
        <v>0</v>
      </c>
      <c r="F299" s="35">
        <f t="shared" si="78"/>
        <v>0</v>
      </c>
      <c r="G299" s="35" cm="1">
        <f t="array" ref="G299">1*OR(row_id=income_total,row_id=expenses_total_row,row_id=savings_total)</f>
        <v>0</v>
      </c>
      <c r="H299" s="53">
        <f t="shared" si="79"/>
        <v>1</v>
      </c>
      <c r="I299" s="52" t="str" cm="1">
        <f t="array" ref="I299">IFERROR(INDEX('Budget Planning'!$C:$C,header_row_id)," " )</f>
        <v xml:space="preserve"> </v>
      </c>
      <c r="J299" s="54" t="str" cm="1">
        <f t="array" ref="J299">IFERROR(INDEX('Budget Planning'!$C:$C,row_id)," ")</f>
        <v xml:space="preserve"> </v>
      </c>
      <c r="K299" s="55" t="str" cm="1">
        <f t="array" ref="K299">IF(OR(is_header, is_empty), "",
    IF(is_total,
        IF(selected_period="Total Year",
            SUM(Tracking[Amount] * (Tracking[Type]=type) * (YEAR(Tracking[Effective Date])=Selected_year)),
            SUM(Tracking[Amount] * (Tracking[Type]=type) * (YEAR(Tracking[Effective Date])=Selected_year) * (MONTH(Tracking[Effective Date])=selected_period))
        ),
        IF(selected_period="Total Year",
            SUM(Tracking[Amount] * (Tracking[Type]=type) * (Tracking[Category]=item) * (YEAR(Tracking[Effective Date])=Selected_year)),
            SUM(Tracking[Amount] * (Tracking[Type]=type) * (Tracking[Category]=item) * (YEAR(Tracking[Effective Date])=Selected_year) * (MONTH(Tracking[Effective Date])=selected_period))
        )
    )
)</f>
        <v/>
      </c>
      <c r="L299" s="35" t="str" cm="1">
        <f t="array" ref="L299">IF(OR(is_header, is_empty), "",
    IFERROR(
        INDEX('Budget Planning'!$E:$DY, row_id,
            MATCH(TRUE, INDEX('Budget Planning'!$E$5:$DY$5 = Selected_year, 0), 0)
            + IF(selected_period = "Total Year", 12, selected_period - 1)
        ),
        ""
    )
)</f>
        <v/>
      </c>
      <c r="M299" s="1" t="str" cm="1">
        <f t="array" ref="M299">IF(is_cat,IF(header_row_id=income_header_row,MATCH(income_min_row,$C:$C,0),IF(header_row_id=Expenses_header_row,MATCH(expenses_min_row,$C:$C,0),IF(header_row_id=Savings_header_row,MATCH(savings_min_row,$C:$C,0),""))),"")</f>
        <v/>
      </c>
      <c r="N299" s="2" t="str" cm="1">
        <f t="array" ref="N299">IF(is_cat,IF(header_row_id=income_header_row,MATCH(income_max,$C:$C,0),IF(header_row_id=Expenses_header_row,MATCH(expenses_max_row,$C:$C,0),IF(header_row_id=Savings_header_row,MATCH(savings_max_row,$C:$C,0),""))),"")</f>
        <v/>
      </c>
      <c r="O299" s="1" t="str">
        <f t="shared" si="80"/>
        <v/>
      </c>
      <c r="P299" t="str">
        <f t="shared" ca="1" si="81"/>
        <v/>
      </c>
      <c r="Q299" t="str">
        <f t="shared" si="82"/>
        <v/>
      </c>
      <c r="R299" s="2" t="str">
        <f t="shared" ca="1" si="83"/>
        <v/>
      </c>
      <c r="S299" s="1" t="str">
        <f t="shared" si="84"/>
        <v/>
      </c>
      <c r="T299" t="str">
        <f t="shared" si="85"/>
        <v/>
      </c>
      <c r="U299" t="str">
        <f t="shared" ca="1" si="86"/>
        <v/>
      </c>
      <c r="V299" t="str">
        <f t="shared" si="87"/>
        <v/>
      </c>
      <c r="W299" s="2" t="str">
        <f t="shared" ca="1" si="88"/>
        <v/>
      </c>
      <c r="X299" s="59">
        <f t="shared" si="89"/>
        <v>-1</v>
      </c>
      <c r="Y299" s="66" t="str">
        <f t="shared" si="90"/>
        <v/>
      </c>
      <c r="Z299" s="36" t="str">
        <f t="shared" si="91"/>
        <v/>
      </c>
      <c r="AA299" s="36" t="str">
        <f t="shared" si="92"/>
        <v/>
      </c>
      <c r="AB299" s="67" t="str">
        <f t="shared" si="95"/>
        <v/>
      </c>
      <c r="AC299" s="36" t="str">
        <f t="shared" si="93"/>
        <v/>
      </c>
      <c r="AD299" s="36" t="str">
        <f t="shared" si="94"/>
        <v/>
      </c>
    </row>
    <row r="300" spans="3:30" x14ac:dyDescent="0.3">
      <c r="C300" s="52" cm="1">
        <f t="array" ref="C300">IF(C299=-1, -1, IF(C299&lt;income_max, C299+1, IF(C299=income_max, income_total, IF(C299=income_total, "/1", IF(C299="/1", Expenses_header_row, IF(C299&lt;expenses_max_row, C299+1, IF(C299=expenses_max_row, expenses_total_row, IF(C299=expenses_total_row, "/2", IF(C299="/2", Savings_header_row, IF(C299&lt;savings_max_row, C299+1, IF(C299=savings_max_row, savings_total, -1)))))))))))</f>
        <v>-1</v>
      </c>
      <c r="D300" s="53">
        <f t="shared" si="77"/>
        <v>-1</v>
      </c>
      <c r="E300" s="52" cm="1">
        <f t="array" ref="E300">1*OR(row_id=income_header_row,row_id=Expenses_header_row,row_id=Savings_header_row)</f>
        <v>0</v>
      </c>
      <c r="F300" s="35">
        <f t="shared" si="78"/>
        <v>0</v>
      </c>
      <c r="G300" s="35" cm="1">
        <f t="array" ref="G300">1*OR(row_id=income_total,row_id=expenses_total_row,row_id=savings_total)</f>
        <v>0</v>
      </c>
      <c r="H300" s="53">
        <f t="shared" si="79"/>
        <v>1</v>
      </c>
      <c r="I300" s="52" t="str" cm="1">
        <f t="array" ref="I300">IFERROR(INDEX('Budget Planning'!$C:$C,header_row_id)," " )</f>
        <v xml:space="preserve"> </v>
      </c>
      <c r="J300" s="54" t="str" cm="1">
        <f t="array" ref="J300">IFERROR(INDEX('Budget Planning'!$C:$C,row_id)," ")</f>
        <v xml:space="preserve"> </v>
      </c>
      <c r="K300" s="55" t="str" cm="1">
        <f t="array" ref="K300">IF(OR(is_header, is_empty), "",
    IF(is_total,
        IF(selected_period="Total Year",
            SUM(Tracking[Amount] * (Tracking[Type]=type) * (YEAR(Tracking[Effective Date])=Selected_year)),
            SUM(Tracking[Amount] * (Tracking[Type]=type) * (YEAR(Tracking[Effective Date])=Selected_year) * (MONTH(Tracking[Effective Date])=selected_period))
        ),
        IF(selected_period="Total Year",
            SUM(Tracking[Amount] * (Tracking[Type]=type) * (Tracking[Category]=item) * (YEAR(Tracking[Effective Date])=Selected_year)),
            SUM(Tracking[Amount] * (Tracking[Type]=type) * (Tracking[Category]=item) * (YEAR(Tracking[Effective Date])=Selected_year) * (MONTH(Tracking[Effective Date])=selected_period))
        )
    )
)</f>
        <v/>
      </c>
      <c r="L300" s="35" t="str" cm="1">
        <f t="array" ref="L300">IF(OR(is_header, is_empty), "",
    IFERROR(
        INDEX('Budget Planning'!$E:$DY, row_id,
            MATCH(TRUE, INDEX('Budget Planning'!$E$5:$DY$5 = Selected_year, 0), 0)
            + IF(selected_period = "Total Year", 12, selected_period - 1)
        ),
        ""
    )
)</f>
        <v/>
      </c>
      <c r="M300" s="1" t="str" cm="1">
        <f t="array" ref="M300">IF(is_cat,IF(header_row_id=income_header_row,MATCH(income_min_row,$C:$C,0),IF(header_row_id=Expenses_header_row,MATCH(expenses_min_row,$C:$C,0),IF(header_row_id=Savings_header_row,MATCH(savings_min_row,$C:$C,0),""))),"")</f>
        <v/>
      </c>
      <c r="N300" s="2" t="str" cm="1">
        <f t="array" ref="N300">IF(is_cat,IF(header_row_id=income_header_row,MATCH(income_max,$C:$C,0),IF(header_row_id=Expenses_header_row,MATCH(expenses_max_row,$C:$C,0),IF(header_row_id=Savings_header_row,MATCH(savings_max_row,$C:$C,0),""))),"")</f>
        <v/>
      </c>
      <c r="O300" s="1" t="str">
        <f t="shared" si="80"/>
        <v/>
      </c>
      <c r="P300" t="str">
        <f t="shared" ca="1" si="81"/>
        <v/>
      </c>
      <c r="Q300" t="str">
        <f t="shared" si="82"/>
        <v/>
      </c>
      <c r="R300" s="2" t="str">
        <f t="shared" ca="1" si="83"/>
        <v/>
      </c>
      <c r="S300" s="1" t="str">
        <f t="shared" si="84"/>
        <v/>
      </c>
      <c r="T300" t="str">
        <f t="shared" si="85"/>
        <v/>
      </c>
      <c r="U300" t="str">
        <f t="shared" ca="1" si="86"/>
        <v/>
      </c>
      <c r="V300" t="str">
        <f t="shared" si="87"/>
        <v/>
      </c>
      <c r="W300" s="2" t="str">
        <f t="shared" ca="1" si="88"/>
        <v/>
      </c>
      <c r="X300" s="59">
        <f t="shared" si="89"/>
        <v>-1</v>
      </c>
      <c r="Y300" s="66" t="str">
        <f t="shared" si="90"/>
        <v/>
      </c>
      <c r="Z300" s="36" t="str">
        <f t="shared" si="91"/>
        <v/>
      </c>
      <c r="AA300" s="36" t="str">
        <f t="shared" si="92"/>
        <v/>
      </c>
      <c r="AB300" s="67" t="str">
        <f t="shared" si="95"/>
        <v/>
      </c>
      <c r="AC300" s="36" t="str">
        <f t="shared" si="93"/>
        <v/>
      </c>
      <c r="AD300" s="36" t="str">
        <f t="shared" si="94"/>
        <v/>
      </c>
    </row>
    <row r="301" spans="3:30" x14ac:dyDescent="0.3">
      <c r="C301" s="52" cm="1">
        <f t="array" ref="C301">IF(C300=-1, -1, IF(C300&lt;income_max, C300+1, IF(C300=income_max, income_total, IF(C300=income_total, "/1", IF(C300="/1", Expenses_header_row, IF(C300&lt;expenses_max_row, C300+1, IF(C300=expenses_max_row, expenses_total_row, IF(C300=expenses_total_row, "/2", IF(C300="/2", Savings_header_row, IF(C300&lt;savings_max_row, C300+1, IF(C300=savings_max_row, savings_total, -1)))))))))))</f>
        <v>-1</v>
      </c>
      <c r="D301" s="53">
        <f t="shared" si="77"/>
        <v>-1</v>
      </c>
      <c r="E301" s="52" cm="1">
        <f t="array" ref="E301">1*OR(row_id=income_header_row,row_id=Expenses_header_row,row_id=Savings_header_row)</f>
        <v>0</v>
      </c>
      <c r="F301" s="35">
        <f t="shared" si="78"/>
        <v>0</v>
      </c>
      <c r="G301" s="35" cm="1">
        <f t="array" ref="G301">1*OR(row_id=income_total,row_id=expenses_total_row,row_id=savings_total)</f>
        <v>0</v>
      </c>
      <c r="H301" s="53">
        <f t="shared" si="79"/>
        <v>1</v>
      </c>
      <c r="I301" s="52" t="str" cm="1">
        <f t="array" ref="I301">IFERROR(INDEX('Budget Planning'!$C:$C,header_row_id)," " )</f>
        <v xml:space="preserve"> </v>
      </c>
      <c r="J301" s="54" t="str" cm="1">
        <f t="array" ref="J301">IFERROR(INDEX('Budget Planning'!$C:$C,row_id)," ")</f>
        <v xml:space="preserve"> </v>
      </c>
      <c r="K301" s="55" t="str" cm="1">
        <f t="array" ref="K301">IF(OR(is_header, is_empty), "",
    IF(is_total,
        IF(selected_period="Total Year",
            SUM(Tracking[Amount] * (Tracking[Type]=type) * (YEAR(Tracking[Effective Date])=Selected_year)),
            SUM(Tracking[Amount] * (Tracking[Type]=type) * (YEAR(Tracking[Effective Date])=Selected_year) * (MONTH(Tracking[Effective Date])=selected_period))
        ),
        IF(selected_period="Total Year",
            SUM(Tracking[Amount] * (Tracking[Type]=type) * (Tracking[Category]=item) * (YEAR(Tracking[Effective Date])=Selected_year)),
            SUM(Tracking[Amount] * (Tracking[Type]=type) * (Tracking[Category]=item) * (YEAR(Tracking[Effective Date])=Selected_year) * (MONTH(Tracking[Effective Date])=selected_period))
        )
    )
)</f>
        <v/>
      </c>
      <c r="L301" s="35" t="str" cm="1">
        <f t="array" ref="L301">IF(OR(is_header, is_empty), "",
    IFERROR(
        INDEX('Budget Planning'!$E:$DY, row_id,
            MATCH(TRUE, INDEX('Budget Planning'!$E$5:$DY$5 = Selected_year, 0), 0)
            + IF(selected_period = "Total Year", 12, selected_period - 1)
        ),
        ""
    )
)</f>
        <v/>
      </c>
      <c r="M301" s="1" t="str" cm="1">
        <f t="array" ref="M301">IF(is_cat,IF(header_row_id=income_header_row,MATCH(income_min_row,$C:$C,0),IF(header_row_id=Expenses_header_row,MATCH(expenses_min_row,$C:$C,0),IF(header_row_id=Savings_header_row,MATCH(savings_min_row,$C:$C,0),""))),"")</f>
        <v/>
      </c>
      <c r="N301" s="2" t="str" cm="1">
        <f t="array" ref="N301">IF(is_cat,IF(header_row_id=income_header_row,MATCH(income_max,$C:$C,0),IF(header_row_id=Expenses_header_row,MATCH(expenses_max_row,$C:$C,0),IF(header_row_id=Savings_header_row,MATCH(savings_max_row,$C:$C,0),""))),"")</f>
        <v/>
      </c>
      <c r="O301" s="1" t="str">
        <f t="shared" si="80"/>
        <v/>
      </c>
      <c r="P301" t="str">
        <f t="shared" ca="1" si="81"/>
        <v/>
      </c>
      <c r="Q301" t="str">
        <f t="shared" si="82"/>
        <v/>
      </c>
      <c r="R301" s="2" t="str">
        <f t="shared" ca="1" si="83"/>
        <v/>
      </c>
      <c r="S301" s="1" t="str">
        <f t="shared" si="84"/>
        <v/>
      </c>
      <c r="T301" t="str">
        <f t="shared" si="85"/>
        <v/>
      </c>
      <c r="U301" t="str">
        <f t="shared" ca="1" si="86"/>
        <v/>
      </c>
      <c r="V301" t="str">
        <f t="shared" si="87"/>
        <v/>
      </c>
      <c r="W301" s="2" t="str">
        <f t="shared" ca="1" si="88"/>
        <v/>
      </c>
      <c r="X301" s="59">
        <f t="shared" si="89"/>
        <v>-1</v>
      </c>
      <c r="Y301" s="66" t="str">
        <f t="shared" si="90"/>
        <v/>
      </c>
      <c r="Z301" s="36" t="str">
        <f t="shared" si="91"/>
        <v/>
      </c>
      <c r="AA301" s="36" t="str">
        <f t="shared" si="92"/>
        <v/>
      </c>
      <c r="AB301" s="67" t="str">
        <f t="shared" si="95"/>
        <v/>
      </c>
      <c r="AC301" s="36" t="str">
        <f t="shared" si="93"/>
        <v/>
      </c>
      <c r="AD301" s="36" t="str">
        <f t="shared" si="94"/>
        <v/>
      </c>
    </row>
    <row r="302" spans="3:30" x14ac:dyDescent="0.3">
      <c r="C302" s="52" cm="1">
        <f t="array" ref="C302">IF(C301=-1, -1, IF(C301&lt;income_max, C301+1, IF(C301=income_max, income_total, IF(C301=income_total, "/1", IF(C301="/1", Expenses_header_row, IF(C301&lt;expenses_max_row, C301+1, IF(C301=expenses_max_row, expenses_total_row, IF(C301=expenses_total_row, "/2", IF(C301="/2", Savings_header_row, IF(C301&lt;savings_max_row, C301+1, IF(C301=savings_max_row, savings_total, -1)))))))))))</f>
        <v>-1</v>
      </c>
      <c r="D302" s="53">
        <f t="shared" si="77"/>
        <v>-1</v>
      </c>
      <c r="E302" s="52" cm="1">
        <f t="array" ref="E302">1*OR(row_id=income_header_row,row_id=Expenses_header_row,row_id=Savings_header_row)</f>
        <v>0</v>
      </c>
      <c r="F302" s="35">
        <f t="shared" si="78"/>
        <v>0</v>
      </c>
      <c r="G302" s="35" cm="1">
        <f t="array" ref="G302">1*OR(row_id=income_total,row_id=expenses_total_row,row_id=savings_total)</f>
        <v>0</v>
      </c>
      <c r="H302" s="53">
        <f t="shared" si="79"/>
        <v>1</v>
      </c>
      <c r="I302" s="52" t="str" cm="1">
        <f t="array" ref="I302">IFERROR(INDEX('Budget Planning'!$C:$C,header_row_id)," " )</f>
        <v xml:space="preserve"> </v>
      </c>
      <c r="J302" s="54" t="str" cm="1">
        <f t="array" ref="J302">IFERROR(INDEX('Budget Planning'!$C:$C,row_id)," ")</f>
        <v xml:space="preserve"> </v>
      </c>
      <c r="K302" s="55" t="str" cm="1">
        <f t="array" ref="K302">IF(OR(is_header, is_empty), "",
    IF(is_total,
        IF(selected_period="Total Year",
            SUM(Tracking[Amount] * (Tracking[Type]=type) * (YEAR(Tracking[Effective Date])=Selected_year)),
            SUM(Tracking[Amount] * (Tracking[Type]=type) * (YEAR(Tracking[Effective Date])=Selected_year) * (MONTH(Tracking[Effective Date])=selected_period))
        ),
        IF(selected_period="Total Year",
            SUM(Tracking[Amount] * (Tracking[Type]=type) * (Tracking[Category]=item) * (YEAR(Tracking[Effective Date])=Selected_year)),
            SUM(Tracking[Amount] * (Tracking[Type]=type) * (Tracking[Category]=item) * (YEAR(Tracking[Effective Date])=Selected_year) * (MONTH(Tracking[Effective Date])=selected_period))
        )
    )
)</f>
        <v/>
      </c>
      <c r="L302" s="35" t="str" cm="1">
        <f t="array" ref="L302">IF(OR(is_header, is_empty), "",
    IFERROR(
        INDEX('Budget Planning'!$E:$DY, row_id,
            MATCH(TRUE, INDEX('Budget Planning'!$E$5:$DY$5 = Selected_year, 0), 0)
            + IF(selected_period = "Total Year", 12, selected_period - 1)
        ),
        ""
    )
)</f>
        <v/>
      </c>
      <c r="M302" s="1" t="str" cm="1">
        <f t="array" ref="M302">IF(is_cat,IF(header_row_id=income_header_row,MATCH(income_min_row,$C:$C,0),IF(header_row_id=Expenses_header_row,MATCH(expenses_min_row,$C:$C,0),IF(header_row_id=Savings_header_row,MATCH(savings_min_row,$C:$C,0),""))),"")</f>
        <v/>
      </c>
      <c r="N302" s="2" t="str" cm="1">
        <f t="array" ref="N302">IF(is_cat,IF(header_row_id=income_header_row,MATCH(income_max,$C:$C,0),IF(header_row_id=Expenses_header_row,MATCH(expenses_max_row,$C:$C,0),IF(header_row_id=Savings_header_row,MATCH(savings_max_row,$C:$C,0),""))),"")</f>
        <v/>
      </c>
      <c r="O302" s="1" t="str">
        <f t="shared" si="80"/>
        <v/>
      </c>
      <c r="P302" t="str">
        <f t="shared" ca="1" si="81"/>
        <v/>
      </c>
      <c r="Q302" t="str">
        <f t="shared" si="82"/>
        <v/>
      </c>
      <c r="R302" s="2" t="str">
        <f t="shared" ca="1" si="83"/>
        <v/>
      </c>
      <c r="S302" s="1" t="str">
        <f t="shared" si="84"/>
        <v/>
      </c>
      <c r="T302" t="str">
        <f t="shared" si="85"/>
        <v/>
      </c>
      <c r="U302" t="str">
        <f t="shared" ca="1" si="86"/>
        <v/>
      </c>
      <c r="V302" t="str">
        <f t="shared" si="87"/>
        <v/>
      </c>
      <c r="W302" s="2" t="str">
        <f t="shared" ca="1" si="88"/>
        <v/>
      </c>
      <c r="X302" s="59">
        <f t="shared" si="89"/>
        <v>-1</v>
      </c>
      <c r="Y302" s="66" t="str">
        <f t="shared" si="90"/>
        <v/>
      </c>
      <c r="Z302" s="36" t="str">
        <f t="shared" si="91"/>
        <v/>
      </c>
      <c r="AA302" s="36" t="str">
        <f t="shared" si="92"/>
        <v/>
      </c>
      <c r="AB302" s="67" t="str">
        <f t="shared" si="95"/>
        <v/>
      </c>
      <c r="AC302" s="36" t="str">
        <f t="shared" si="93"/>
        <v/>
      </c>
      <c r="AD302" s="36" t="str">
        <f t="shared" si="94"/>
        <v/>
      </c>
    </row>
    <row r="303" spans="3:30" x14ac:dyDescent="0.3">
      <c r="C303" s="52" cm="1">
        <f t="array" ref="C303">IF(C302=-1, -1, IF(C302&lt;income_max, C302+1, IF(C302=income_max, income_total, IF(C302=income_total, "/1", IF(C302="/1", Expenses_header_row, IF(C302&lt;expenses_max_row, C302+1, IF(C302=expenses_max_row, expenses_total_row, IF(C302=expenses_total_row, "/2", IF(C302="/2", Savings_header_row, IF(C302&lt;savings_max_row, C302+1, IF(C302=savings_max_row, savings_total, -1)))))))))))</f>
        <v>-1</v>
      </c>
      <c r="D303" s="53">
        <f t="shared" si="77"/>
        <v>-1</v>
      </c>
      <c r="E303" s="52" cm="1">
        <f t="array" ref="E303">1*OR(row_id=income_header_row,row_id=Expenses_header_row,row_id=Savings_header_row)</f>
        <v>0</v>
      </c>
      <c r="F303" s="35">
        <f t="shared" si="78"/>
        <v>0</v>
      </c>
      <c r="G303" s="35" cm="1">
        <f t="array" ref="G303">1*OR(row_id=income_total,row_id=expenses_total_row,row_id=savings_total)</f>
        <v>0</v>
      </c>
      <c r="H303" s="53">
        <f t="shared" si="79"/>
        <v>1</v>
      </c>
      <c r="I303" s="52" t="str" cm="1">
        <f t="array" ref="I303">IFERROR(INDEX('Budget Planning'!$C:$C,header_row_id)," " )</f>
        <v xml:space="preserve"> </v>
      </c>
      <c r="J303" s="54" t="str" cm="1">
        <f t="array" ref="J303">IFERROR(INDEX('Budget Planning'!$C:$C,row_id)," ")</f>
        <v xml:space="preserve"> </v>
      </c>
      <c r="K303" s="55" t="str" cm="1">
        <f t="array" ref="K303">IF(OR(is_header, is_empty), "",
    IF(is_total,
        IF(selected_period="Total Year",
            SUM(Tracking[Amount] * (Tracking[Type]=type) * (YEAR(Tracking[Effective Date])=Selected_year)),
            SUM(Tracking[Amount] * (Tracking[Type]=type) * (YEAR(Tracking[Effective Date])=Selected_year) * (MONTH(Tracking[Effective Date])=selected_period))
        ),
        IF(selected_period="Total Year",
            SUM(Tracking[Amount] * (Tracking[Type]=type) * (Tracking[Category]=item) * (YEAR(Tracking[Effective Date])=Selected_year)),
            SUM(Tracking[Amount] * (Tracking[Type]=type) * (Tracking[Category]=item) * (YEAR(Tracking[Effective Date])=Selected_year) * (MONTH(Tracking[Effective Date])=selected_period))
        )
    )
)</f>
        <v/>
      </c>
      <c r="L303" s="35" t="str" cm="1">
        <f t="array" ref="L303">IF(OR(is_header, is_empty), "",
    IFERROR(
        INDEX('Budget Planning'!$E:$DY, row_id,
            MATCH(TRUE, INDEX('Budget Planning'!$E$5:$DY$5 = Selected_year, 0), 0)
            + IF(selected_period = "Total Year", 12, selected_period - 1)
        ),
        ""
    )
)</f>
        <v/>
      </c>
      <c r="M303" s="1" t="str" cm="1">
        <f t="array" ref="M303">IF(is_cat,IF(header_row_id=income_header_row,MATCH(income_min_row,$C:$C,0),IF(header_row_id=Expenses_header_row,MATCH(expenses_min_row,$C:$C,0),IF(header_row_id=Savings_header_row,MATCH(savings_min_row,$C:$C,0),""))),"")</f>
        <v/>
      </c>
      <c r="N303" s="2" t="str" cm="1">
        <f t="array" ref="N303">IF(is_cat,IF(header_row_id=income_header_row,MATCH(income_max,$C:$C,0),IF(header_row_id=Expenses_header_row,MATCH(expenses_max_row,$C:$C,0),IF(header_row_id=Savings_header_row,MATCH(savings_max_row,$C:$C,0),""))),"")</f>
        <v/>
      </c>
      <c r="O303" s="1" t="str">
        <f t="shared" si="80"/>
        <v/>
      </c>
      <c r="P303" t="str">
        <f t="shared" ca="1" si="81"/>
        <v/>
      </c>
      <c r="Q303" t="str">
        <f t="shared" si="82"/>
        <v/>
      </c>
      <c r="R303" s="2" t="str">
        <f t="shared" ca="1" si="83"/>
        <v/>
      </c>
      <c r="S303" s="1" t="str">
        <f t="shared" si="84"/>
        <v/>
      </c>
      <c r="T303" t="str">
        <f t="shared" si="85"/>
        <v/>
      </c>
      <c r="U303" t="str">
        <f t="shared" ca="1" si="86"/>
        <v/>
      </c>
      <c r="V303" t="str">
        <f t="shared" si="87"/>
        <v/>
      </c>
      <c r="W303" s="2" t="str">
        <f t="shared" ca="1" si="88"/>
        <v/>
      </c>
      <c r="X303" s="59">
        <f t="shared" si="89"/>
        <v>-1</v>
      </c>
      <c r="Y303" s="66" t="str">
        <f t="shared" si="90"/>
        <v/>
      </c>
      <c r="Z303" s="36" t="str">
        <f t="shared" si="91"/>
        <v/>
      </c>
      <c r="AA303" s="36" t="str">
        <f t="shared" si="92"/>
        <v/>
      </c>
      <c r="AB303" s="67" t="str">
        <f t="shared" si="95"/>
        <v/>
      </c>
      <c r="AC303" s="36" t="str">
        <f t="shared" si="93"/>
        <v/>
      </c>
      <c r="AD303" s="36" t="str">
        <f t="shared" si="94"/>
        <v/>
      </c>
    </row>
    <row r="304" spans="3:30" x14ac:dyDescent="0.3">
      <c r="C304" s="52" cm="1">
        <f t="array" ref="C304">IF(C303=-1, -1, IF(C303&lt;income_max, C303+1, IF(C303=income_max, income_total, IF(C303=income_total, "/1", IF(C303="/1", Expenses_header_row, IF(C303&lt;expenses_max_row, C303+1, IF(C303=expenses_max_row, expenses_total_row, IF(C303=expenses_total_row, "/2", IF(C303="/2", Savings_header_row, IF(C303&lt;savings_max_row, C303+1, IF(C303=savings_max_row, savings_total, -1)))))))))))</f>
        <v>-1</v>
      </c>
      <c r="D304" s="53">
        <f t="shared" si="77"/>
        <v>-1</v>
      </c>
      <c r="E304" s="52" cm="1">
        <f t="array" ref="E304">1*OR(row_id=income_header_row,row_id=Expenses_header_row,row_id=Savings_header_row)</f>
        <v>0</v>
      </c>
      <c r="F304" s="35">
        <f t="shared" si="78"/>
        <v>0</v>
      </c>
      <c r="G304" s="35" cm="1">
        <f t="array" ref="G304">1*OR(row_id=income_total,row_id=expenses_total_row,row_id=savings_total)</f>
        <v>0</v>
      </c>
      <c r="H304" s="53">
        <f t="shared" si="79"/>
        <v>1</v>
      </c>
      <c r="I304" s="52" t="str" cm="1">
        <f t="array" ref="I304">IFERROR(INDEX('Budget Planning'!$C:$C,header_row_id)," " )</f>
        <v xml:space="preserve"> </v>
      </c>
      <c r="J304" s="54" t="str" cm="1">
        <f t="array" ref="J304">IFERROR(INDEX('Budget Planning'!$C:$C,row_id)," ")</f>
        <v xml:space="preserve"> </v>
      </c>
      <c r="K304" s="55" t="str" cm="1">
        <f t="array" ref="K304">IF(OR(is_header, is_empty), "",
    IF(is_total,
        IF(selected_period="Total Year",
            SUM(Tracking[Amount] * (Tracking[Type]=type) * (YEAR(Tracking[Effective Date])=Selected_year)),
            SUM(Tracking[Amount] * (Tracking[Type]=type) * (YEAR(Tracking[Effective Date])=Selected_year) * (MONTH(Tracking[Effective Date])=selected_period))
        ),
        IF(selected_period="Total Year",
            SUM(Tracking[Amount] * (Tracking[Type]=type) * (Tracking[Category]=item) * (YEAR(Tracking[Effective Date])=Selected_year)),
            SUM(Tracking[Amount] * (Tracking[Type]=type) * (Tracking[Category]=item) * (YEAR(Tracking[Effective Date])=Selected_year) * (MONTH(Tracking[Effective Date])=selected_period))
        )
    )
)</f>
        <v/>
      </c>
      <c r="L304" s="35" t="str" cm="1">
        <f t="array" ref="L304">IF(OR(is_header, is_empty), "",
    IFERROR(
        INDEX('Budget Planning'!$E:$DY, row_id,
            MATCH(TRUE, INDEX('Budget Planning'!$E$5:$DY$5 = Selected_year, 0), 0)
            + IF(selected_period = "Total Year", 12, selected_period - 1)
        ),
        ""
    )
)</f>
        <v/>
      </c>
      <c r="M304" s="1" t="str" cm="1">
        <f t="array" ref="M304">IF(is_cat,IF(header_row_id=income_header_row,MATCH(income_min_row,$C:$C,0),IF(header_row_id=Expenses_header_row,MATCH(expenses_min_row,$C:$C,0),IF(header_row_id=Savings_header_row,MATCH(savings_min_row,$C:$C,0),""))),"")</f>
        <v/>
      </c>
      <c r="N304" s="2" t="str" cm="1">
        <f t="array" ref="N304">IF(is_cat,IF(header_row_id=income_header_row,MATCH(income_max,$C:$C,0),IF(header_row_id=Expenses_header_row,MATCH(expenses_max_row,$C:$C,0),IF(header_row_id=Savings_header_row,MATCH(savings_max_row,$C:$C,0),""))),"")</f>
        <v/>
      </c>
      <c r="O304" s="1" t="str">
        <f t="shared" si="80"/>
        <v/>
      </c>
      <c r="P304" t="str">
        <f t="shared" ca="1" si="81"/>
        <v/>
      </c>
      <c r="Q304" t="str">
        <f t="shared" si="82"/>
        <v/>
      </c>
      <c r="R304" s="2" t="str">
        <f t="shared" ca="1" si="83"/>
        <v/>
      </c>
      <c r="S304" s="1" t="str">
        <f t="shared" si="84"/>
        <v/>
      </c>
      <c r="T304" t="str">
        <f t="shared" si="85"/>
        <v/>
      </c>
      <c r="U304" t="str">
        <f t="shared" ca="1" si="86"/>
        <v/>
      </c>
      <c r="V304" t="str">
        <f t="shared" si="87"/>
        <v/>
      </c>
      <c r="W304" s="2" t="str">
        <f t="shared" ca="1" si="88"/>
        <v/>
      </c>
      <c r="X304" s="59">
        <f t="shared" si="89"/>
        <v>-1</v>
      </c>
      <c r="Y304" s="66" t="str">
        <f t="shared" si="90"/>
        <v/>
      </c>
      <c r="Z304" s="36" t="str">
        <f t="shared" si="91"/>
        <v/>
      </c>
      <c r="AA304" s="36" t="str">
        <f t="shared" si="92"/>
        <v/>
      </c>
      <c r="AB304" s="67" t="str">
        <f t="shared" si="95"/>
        <v/>
      </c>
      <c r="AC304" s="36" t="str">
        <f t="shared" si="93"/>
        <v/>
      </c>
      <c r="AD304" s="36" t="str">
        <f t="shared" si="94"/>
        <v/>
      </c>
    </row>
    <row r="305" spans="3:30" x14ac:dyDescent="0.3">
      <c r="C305" s="52" cm="1">
        <f t="array" ref="C305">IF(C304=-1, -1, IF(C304&lt;income_max, C304+1, IF(C304=income_max, income_total, IF(C304=income_total, "/1", IF(C304="/1", Expenses_header_row, IF(C304&lt;expenses_max_row, C304+1, IF(C304=expenses_max_row, expenses_total_row, IF(C304=expenses_total_row, "/2", IF(C304="/2", Savings_header_row, IF(C304&lt;savings_max_row, C304+1, IF(C304=savings_max_row, savings_total, -1)))))))))))</f>
        <v>-1</v>
      </c>
      <c r="D305" s="53">
        <f t="shared" si="77"/>
        <v>-1</v>
      </c>
      <c r="E305" s="52" cm="1">
        <f t="array" ref="E305">1*OR(row_id=income_header_row,row_id=Expenses_header_row,row_id=Savings_header_row)</f>
        <v>0</v>
      </c>
      <c r="F305" s="35">
        <f t="shared" si="78"/>
        <v>0</v>
      </c>
      <c r="G305" s="35" cm="1">
        <f t="array" ref="G305">1*OR(row_id=income_total,row_id=expenses_total_row,row_id=savings_total)</f>
        <v>0</v>
      </c>
      <c r="H305" s="53">
        <f t="shared" si="79"/>
        <v>1</v>
      </c>
      <c r="I305" s="52" t="str" cm="1">
        <f t="array" ref="I305">IFERROR(INDEX('Budget Planning'!$C:$C,header_row_id)," " )</f>
        <v xml:space="preserve"> </v>
      </c>
      <c r="J305" s="54" t="str" cm="1">
        <f t="array" ref="J305">IFERROR(INDEX('Budget Planning'!$C:$C,row_id)," ")</f>
        <v xml:space="preserve"> </v>
      </c>
      <c r="K305" s="55" t="str" cm="1">
        <f t="array" ref="K305">IF(OR(is_header, is_empty), "",
    IF(is_total,
        IF(selected_period="Total Year",
            SUM(Tracking[Amount] * (Tracking[Type]=type) * (YEAR(Tracking[Effective Date])=Selected_year)),
            SUM(Tracking[Amount] * (Tracking[Type]=type) * (YEAR(Tracking[Effective Date])=Selected_year) * (MONTH(Tracking[Effective Date])=selected_period))
        ),
        IF(selected_period="Total Year",
            SUM(Tracking[Amount] * (Tracking[Type]=type) * (Tracking[Category]=item) * (YEAR(Tracking[Effective Date])=Selected_year)),
            SUM(Tracking[Amount] * (Tracking[Type]=type) * (Tracking[Category]=item) * (YEAR(Tracking[Effective Date])=Selected_year) * (MONTH(Tracking[Effective Date])=selected_period))
        )
    )
)</f>
        <v/>
      </c>
      <c r="L305" s="35" t="str" cm="1">
        <f t="array" ref="L305">IF(OR(is_header, is_empty), "",
    IFERROR(
        INDEX('Budget Planning'!$E:$DY, row_id,
            MATCH(TRUE, INDEX('Budget Planning'!$E$5:$DY$5 = Selected_year, 0), 0)
            + IF(selected_period = "Total Year", 12, selected_period - 1)
        ),
        ""
    )
)</f>
        <v/>
      </c>
      <c r="M305" s="1" t="str" cm="1">
        <f t="array" ref="M305">IF(is_cat,IF(header_row_id=income_header_row,MATCH(income_min_row,$C:$C,0),IF(header_row_id=Expenses_header_row,MATCH(expenses_min_row,$C:$C,0),IF(header_row_id=Savings_header_row,MATCH(savings_min_row,$C:$C,0),""))),"")</f>
        <v/>
      </c>
      <c r="N305" s="2" t="str" cm="1">
        <f t="array" ref="N305">IF(is_cat,IF(header_row_id=income_header_row,MATCH(income_max,$C:$C,0),IF(header_row_id=Expenses_header_row,MATCH(expenses_max_row,$C:$C,0),IF(header_row_id=Savings_header_row,MATCH(savings_max_row,$C:$C,0),""))),"")</f>
        <v/>
      </c>
      <c r="O305" s="1" t="str">
        <f t="shared" si="80"/>
        <v/>
      </c>
      <c r="P305" t="str">
        <f t="shared" ca="1" si="81"/>
        <v/>
      </c>
      <c r="Q305" t="str">
        <f t="shared" si="82"/>
        <v/>
      </c>
      <c r="R305" s="2" t="str">
        <f t="shared" ca="1" si="83"/>
        <v/>
      </c>
      <c r="S305" s="1" t="str">
        <f t="shared" si="84"/>
        <v/>
      </c>
      <c r="T305" t="str">
        <f t="shared" si="85"/>
        <v/>
      </c>
      <c r="U305" t="str">
        <f t="shared" ca="1" si="86"/>
        <v/>
      </c>
      <c r="V305" t="str">
        <f t="shared" si="87"/>
        <v/>
      </c>
      <c r="W305" s="2" t="str">
        <f t="shared" ca="1" si="88"/>
        <v/>
      </c>
      <c r="X305" s="59">
        <f t="shared" si="89"/>
        <v>-1</v>
      </c>
      <c r="Y305" s="66" t="str">
        <f t="shared" si="90"/>
        <v/>
      </c>
      <c r="Z305" s="36" t="str">
        <f t="shared" si="91"/>
        <v/>
      </c>
      <c r="AA305" s="36" t="str">
        <f t="shared" si="92"/>
        <v/>
      </c>
      <c r="AB305" s="67" t="str">
        <f t="shared" si="95"/>
        <v/>
      </c>
      <c r="AC305" s="36" t="str">
        <f t="shared" si="93"/>
        <v/>
      </c>
      <c r="AD305" s="36" t="str">
        <f t="shared" si="94"/>
        <v/>
      </c>
    </row>
    <row r="306" spans="3:30" x14ac:dyDescent="0.3">
      <c r="C306" s="52" cm="1">
        <f t="array" ref="C306">IF(C305=-1, -1, IF(C305&lt;income_max, C305+1, IF(C305=income_max, income_total, IF(C305=income_total, "/1", IF(C305="/1", Expenses_header_row, IF(C305&lt;expenses_max_row, C305+1, IF(C305=expenses_max_row, expenses_total_row, IF(C305=expenses_total_row, "/2", IF(C305="/2", Savings_header_row, IF(C305&lt;savings_max_row, C305+1, IF(C305=savings_max_row, savings_total, -1)))))))))))</f>
        <v>-1</v>
      </c>
      <c r="D306" s="53">
        <f t="shared" si="77"/>
        <v>-1</v>
      </c>
      <c r="E306" s="52" cm="1">
        <f t="array" ref="E306">1*OR(row_id=income_header_row,row_id=Expenses_header_row,row_id=Savings_header_row)</f>
        <v>0</v>
      </c>
      <c r="F306" s="35">
        <f t="shared" si="78"/>
        <v>0</v>
      </c>
      <c r="G306" s="35" cm="1">
        <f t="array" ref="G306">1*OR(row_id=income_total,row_id=expenses_total_row,row_id=savings_total)</f>
        <v>0</v>
      </c>
      <c r="H306" s="53">
        <f t="shared" si="79"/>
        <v>1</v>
      </c>
      <c r="I306" s="52" t="str" cm="1">
        <f t="array" ref="I306">IFERROR(INDEX('Budget Planning'!$C:$C,header_row_id)," " )</f>
        <v xml:space="preserve"> </v>
      </c>
      <c r="J306" s="54" t="str" cm="1">
        <f t="array" ref="J306">IFERROR(INDEX('Budget Planning'!$C:$C,row_id)," ")</f>
        <v xml:space="preserve"> </v>
      </c>
      <c r="K306" s="55" t="str" cm="1">
        <f t="array" ref="K306">IF(OR(is_header, is_empty), "",
    IF(is_total,
        IF(selected_period="Total Year",
            SUM(Tracking[Amount] * (Tracking[Type]=type) * (YEAR(Tracking[Effective Date])=Selected_year)),
            SUM(Tracking[Amount] * (Tracking[Type]=type) * (YEAR(Tracking[Effective Date])=Selected_year) * (MONTH(Tracking[Effective Date])=selected_period))
        ),
        IF(selected_period="Total Year",
            SUM(Tracking[Amount] * (Tracking[Type]=type) * (Tracking[Category]=item) * (YEAR(Tracking[Effective Date])=Selected_year)),
            SUM(Tracking[Amount] * (Tracking[Type]=type) * (Tracking[Category]=item) * (YEAR(Tracking[Effective Date])=Selected_year) * (MONTH(Tracking[Effective Date])=selected_period))
        )
    )
)</f>
        <v/>
      </c>
      <c r="L306" s="35" t="str" cm="1">
        <f t="array" ref="L306">IF(OR(is_header, is_empty), "",
    IFERROR(
        INDEX('Budget Planning'!$E:$DY, row_id,
            MATCH(TRUE, INDEX('Budget Planning'!$E$5:$DY$5 = Selected_year, 0), 0)
            + IF(selected_period = "Total Year", 12, selected_period - 1)
        ),
        ""
    )
)</f>
        <v/>
      </c>
      <c r="M306" s="1" t="str" cm="1">
        <f t="array" ref="M306">IF(is_cat,IF(header_row_id=income_header_row,MATCH(income_min_row,$C:$C,0),IF(header_row_id=Expenses_header_row,MATCH(expenses_min_row,$C:$C,0),IF(header_row_id=Savings_header_row,MATCH(savings_min_row,$C:$C,0),""))),"")</f>
        <v/>
      </c>
      <c r="N306" s="2" t="str" cm="1">
        <f t="array" ref="N306">IF(is_cat,IF(header_row_id=income_header_row,MATCH(income_max,$C:$C,0),IF(header_row_id=Expenses_header_row,MATCH(expenses_max_row,$C:$C,0),IF(header_row_id=Savings_header_row,MATCH(savings_max_row,$C:$C,0),""))),"")</f>
        <v/>
      </c>
      <c r="O306" s="1" t="str">
        <f t="shared" si="80"/>
        <v/>
      </c>
      <c r="P306" t="str">
        <f t="shared" ca="1" si="81"/>
        <v/>
      </c>
      <c r="Q306" t="str">
        <f t="shared" si="82"/>
        <v/>
      </c>
      <c r="R306" s="2" t="str">
        <f t="shared" ca="1" si="83"/>
        <v/>
      </c>
      <c r="S306" s="1" t="str">
        <f t="shared" si="84"/>
        <v/>
      </c>
      <c r="T306" t="str">
        <f t="shared" si="85"/>
        <v/>
      </c>
      <c r="U306" t="str">
        <f t="shared" ca="1" si="86"/>
        <v/>
      </c>
      <c r="V306" t="str">
        <f t="shared" si="87"/>
        <v/>
      </c>
      <c r="W306" s="2" t="str">
        <f t="shared" ca="1" si="88"/>
        <v/>
      </c>
      <c r="X306" s="59">
        <f t="shared" si="89"/>
        <v>-1</v>
      </c>
      <c r="Y306" s="66" t="str">
        <f t="shared" si="90"/>
        <v/>
      </c>
      <c r="Z306" s="36" t="str">
        <f t="shared" si="91"/>
        <v/>
      </c>
      <c r="AA306" s="36" t="str">
        <f t="shared" si="92"/>
        <v/>
      </c>
      <c r="AB306" s="67" t="str">
        <f t="shared" si="95"/>
        <v/>
      </c>
      <c r="AC306" s="36" t="str">
        <f t="shared" si="93"/>
        <v/>
      </c>
      <c r="AD306" s="36" t="str">
        <f t="shared" si="94"/>
        <v/>
      </c>
    </row>
    <row r="307" spans="3:30" x14ac:dyDescent="0.3">
      <c r="C307" s="52" cm="1">
        <f t="array" ref="C307">IF(C306=-1, -1, IF(C306&lt;income_max, C306+1, IF(C306=income_max, income_total, IF(C306=income_total, "/1", IF(C306="/1", Expenses_header_row, IF(C306&lt;expenses_max_row, C306+1, IF(C306=expenses_max_row, expenses_total_row, IF(C306=expenses_total_row, "/2", IF(C306="/2", Savings_header_row, IF(C306&lt;savings_max_row, C306+1, IF(C306=savings_max_row, savings_total, -1)))))))))))</f>
        <v>-1</v>
      </c>
      <c r="D307" s="53">
        <f t="shared" si="77"/>
        <v>-1</v>
      </c>
      <c r="E307" s="52" cm="1">
        <f t="array" ref="E307">1*OR(row_id=income_header_row,row_id=Expenses_header_row,row_id=Savings_header_row)</f>
        <v>0</v>
      </c>
      <c r="F307" s="35">
        <f t="shared" si="78"/>
        <v>0</v>
      </c>
      <c r="G307" s="35" cm="1">
        <f t="array" ref="G307">1*OR(row_id=income_total,row_id=expenses_total_row,row_id=savings_total)</f>
        <v>0</v>
      </c>
      <c r="H307" s="53">
        <f t="shared" si="79"/>
        <v>1</v>
      </c>
      <c r="I307" s="52" t="str" cm="1">
        <f t="array" ref="I307">IFERROR(INDEX('Budget Planning'!$C:$C,header_row_id)," " )</f>
        <v xml:space="preserve"> </v>
      </c>
      <c r="J307" s="54" t="str" cm="1">
        <f t="array" ref="J307">IFERROR(INDEX('Budget Planning'!$C:$C,row_id)," ")</f>
        <v xml:space="preserve"> </v>
      </c>
      <c r="K307" s="55" t="str" cm="1">
        <f t="array" ref="K307">IF(OR(is_header, is_empty), "",
    IF(is_total,
        IF(selected_period="Total Year",
            SUM(Tracking[Amount] * (Tracking[Type]=type) * (YEAR(Tracking[Effective Date])=Selected_year)),
            SUM(Tracking[Amount] * (Tracking[Type]=type) * (YEAR(Tracking[Effective Date])=Selected_year) * (MONTH(Tracking[Effective Date])=selected_period))
        ),
        IF(selected_period="Total Year",
            SUM(Tracking[Amount] * (Tracking[Type]=type) * (Tracking[Category]=item) * (YEAR(Tracking[Effective Date])=Selected_year)),
            SUM(Tracking[Amount] * (Tracking[Type]=type) * (Tracking[Category]=item) * (YEAR(Tracking[Effective Date])=Selected_year) * (MONTH(Tracking[Effective Date])=selected_period))
        )
    )
)</f>
        <v/>
      </c>
      <c r="L307" s="35" t="str" cm="1">
        <f t="array" ref="L307">IF(OR(is_header, is_empty), "",
    IFERROR(
        INDEX('Budget Planning'!$E:$DY, row_id,
            MATCH(TRUE, INDEX('Budget Planning'!$E$5:$DY$5 = Selected_year, 0), 0)
            + IF(selected_period = "Total Year", 12, selected_period - 1)
        ),
        ""
    )
)</f>
        <v/>
      </c>
      <c r="M307" s="1" t="str" cm="1">
        <f t="array" ref="M307">IF(is_cat,IF(header_row_id=income_header_row,MATCH(income_min_row,$C:$C,0),IF(header_row_id=Expenses_header_row,MATCH(expenses_min_row,$C:$C,0),IF(header_row_id=Savings_header_row,MATCH(savings_min_row,$C:$C,0),""))),"")</f>
        <v/>
      </c>
      <c r="N307" s="2" t="str" cm="1">
        <f t="array" ref="N307">IF(is_cat,IF(header_row_id=income_header_row,MATCH(income_max,$C:$C,0),IF(header_row_id=Expenses_header_row,MATCH(expenses_max_row,$C:$C,0),IF(header_row_id=Savings_header_row,MATCH(savings_max_row,$C:$C,0),""))),"")</f>
        <v/>
      </c>
      <c r="O307" s="1" t="str">
        <f t="shared" si="80"/>
        <v/>
      </c>
      <c r="P307" t="str">
        <f t="shared" ca="1" si="81"/>
        <v/>
      </c>
      <c r="Q307" t="str">
        <f t="shared" si="82"/>
        <v/>
      </c>
      <c r="R307" s="2" t="str">
        <f t="shared" ca="1" si="83"/>
        <v/>
      </c>
      <c r="S307" s="1" t="str">
        <f t="shared" si="84"/>
        <v/>
      </c>
      <c r="T307" t="str">
        <f t="shared" si="85"/>
        <v/>
      </c>
      <c r="U307" t="str">
        <f t="shared" ca="1" si="86"/>
        <v/>
      </c>
      <c r="V307" t="str">
        <f t="shared" si="87"/>
        <v/>
      </c>
      <c r="W307" s="2" t="str">
        <f t="shared" ca="1" si="88"/>
        <v/>
      </c>
      <c r="X307" s="59">
        <f t="shared" si="89"/>
        <v>-1</v>
      </c>
      <c r="Y307" s="66" t="str">
        <f t="shared" si="90"/>
        <v/>
      </c>
      <c r="Z307" s="36" t="str">
        <f t="shared" si="91"/>
        <v/>
      </c>
      <c r="AA307" s="36" t="str">
        <f t="shared" si="92"/>
        <v/>
      </c>
      <c r="AB307" s="67" t="str">
        <f t="shared" si="95"/>
        <v/>
      </c>
      <c r="AC307" s="36" t="str">
        <f t="shared" si="93"/>
        <v/>
      </c>
      <c r="AD307" s="36" t="str">
        <f t="shared" si="94"/>
        <v/>
      </c>
    </row>
    <row r="308" spans="3:30" x14ac:dyDescent="0.3">
      <c r="C308" s="52" cm="1">
        <f t="array" ref="C308">IF(C307=-1, -1, IF(C307&lt;income_max, C307+1, IF(C307=income_max, income_total, IF(C307=income_total, "/1", IF(C307="/1", Expenses_header_row, IF(C307&lt;expenses_max_row, C307+1, IF(C307=expenses_max_row, expenses_total_row, IF(C307=expenses_total_row, "/2", IF(C307="/2", Savings_header_row, IF(C307&lt;savings_max_row, C307+1, IF(C307=savings_max_row, savings_total, -1)))))))))))</f>
        <v>-1</v>
      </c>
      <c r="D308" s="53">
        <f t="shared" si="77"/>
        <v>-1</v>
      </c>
      <c r="E308" s="52" cm="1">
        <f t="array" ref="E308">1*OR(row_id=income_header_row,row_id=Expenses_header_row,row_id=Savings_header_row)</f>
        <v>0</v>
      </c>
      <c r="F308" s="35">
        <f t="shared" si="78"/>
        <v>0</v>
      </c>
      <c r="G308" s="35" cm="1">
        <f t="array" ref="G308">1*OR(row_id=income_total,row_id=expenses_total_row,row_id=savings_total)</f>
        <v>0</v>
      </c>
      <c r="H308" s="53">
        <f t="shared" si="79"/>
        <v>1</v>
      </c>
      <c r="I308" s="52" t="str" cm="1">
        <f t="array" ref="I308">IFERROR(INDEX('Budget Planning'!$C:$C,header_row_id)," " )</f>
        <v xml:space="preserve"> </v>
      </c>
      <c r="J308" s="54" t="str" cm="1">
        <f t="array" ref="J308">IFERROR(INDEX('Budget Planning'!$C:$C,row_id)," ")</f>
        <v xml:space="preserve"> </v>
      </c>
      <c r="K308" s="55" t="str" cm="1">
        <f t="array" ref="K308">IF(OR(is_header, is_empty), "",
    IF(is_total,
        IF(selected_period="Total Year",
            SUM(Tracking[Amount] * (Tracking[Type]=type) * (YEAR(Tracking[Effective Date])=Selected_year)),
            SUM(Tracking[Amount] * (Tracking[Type]=type) * (YEAR(Tracking[Effective Date])=Selected_year) * (MONTH(Tracking[Effective Date])=selected_period))
        ),
        IF(selected_period="Total Year",
            SUM(Tracking[Amount] * (Tracking[Type]=type) * (Tracking[Category]=item) * (YEAR(Tracking[Effective Date])=Selected_year)),
            SUM(Tracking[Amount] * (Tracking[Type]=type) * (Tracking[Category]=item) * (YEAR(Tracking[Effective Date])=Selected_year) * (MONTH(Tracking[Effective Date])=selected_period))
        )
    )
)</f>
        <v/>
      </c>
      <c r="L308" s="35" t="str" cm="1">
        <f t="array" ref="L308">IF(OR(is_header, is_empty), "",
    IFERROR(
        INDEX('Budget Planning'!$E:$DY, row_id,
            MATCH(TRUE, INDEX('Budget Planning'!$E$5:$DY$5 = Selected_year, 0), 0)
            + IF(selected_period = "Total Year", 12, selected_period - 1)
        ),
        ""
    )
)</f>
        <v/>
      </c>
      <c r="M308" s="1" t="str" cm="1">
        <f t="array" ref="M308">IF(is_cat,IF(header_row_id=income_header_row,MATCH(income_min_row,$C:$C,0),IF(header_row_id=Expenses_header_row,MATCH(expenses_min_row,$C:$C,0),IF(header_row_id=Savings_header_row,MATCH(savings_min_row,$C:$C,0),""))),"")</f>
        <v/>
      </c>
      <c r="N308" s="2" t="str" cm="1">
        <f t="array" ref="N308">IF(is_cat,IF(header_row_id=income_header_row,MATCH(income_max,$C:$C,0),IF(header_row_id=Expenses_header_row,MATCH(expenses_max_row,$C:$C,0),IF(header_row_id=Savings_header_row,MATCH(savings_max_row,$C:$C,0),""))),"")</f>
        <v/>
      </c>
      <c r="O308" s="1" t="str">
        <f t="shared" si="80"/>
        <v/>
      </c>
      <c r="P308" t="str">
        <f t="shared" ca="1" si="81"/>
        <v/>
      </c>
      <c r="Q308" t="str">
        <f t="shared" si="82"/>
        <v/>
      </c>
      <c r="R308" s="2" t="str">
        <f t="shared" ca="1" si="83"/>
        <v/>
      </c>
      <c r="S308" s="1" t="str">
        <f t="shared" si="84"/>
        <v/>
      </c>
      <c r="T308" t="str">
        <f t="shared" si="85"/>
        <v/>
      </c>
      <c r="U308" t="str">
        <f t="shared" ca="1" si="86"/>
        <v/>
      </c>
      <c r="V308" t="str">
        <f t="shared" si="87"/>
        <v/>
      </c>
      <c r="W308" s="2" t="str">
        <f t="shared" ca="1" si="88"/>
        <v/>
      </c>
      <c r="X308" s="59">
        <f t="shared" si="89"/>
        <v>-1</v>
      </c>
      <c r="Y308" s="66" t="str">
        <f t="shared" si="90"/>
        <v/>
      </c>
      <c r="Z308" s="36" t="str">
        <f t="shared" si="91"/>
        <v/>
      </c>
      <c r="AA308" s="36" t="str">
        <f t="shared" si="92"/>
        <v/>
      </c>
      <c r="AB308" s="67" t="str">
        <f t="shared" si="95"/>
        <v/>
      </c>
      <c r="AC308" s="36" t="str">
        <f t="shared" si="93"/>
        <v/>
      </c>
      <c r="AD308" s="36" t="str">
        <f t="shared" si="94"/>
        <v/>
      </c>
    </row>
    <row r="309" spans="3:30" x14ac:dyDescent="0.3">
      <c r="C309" s="52" cm="1">
        <f t="array" ref="C309">IF(C308=-1, -1, IF(C308&lt;income_max, C308+1, IF(C308=income_max, income_total, IF(C308=income_total, "/1", IF(C308="/1", Expenses_header_row, IF(C308&lt;expenses_max_row, C308+1, IF(C308=expenses_max_row, expenses_total_row, IF(C308=expenses_total_row, "/2", IF(C308="/2", Savings_header_row, IF(C308&lt;savings_max_row, C308+1, IF(C308=savings_max_row, savings_total, -1)))))))))))</f>
        <v>-1</v>
      </c>
      <c r="D309" s="53">
        <f t="shared" si="77"/>
        <v>-1</v>
      </c>
      <c r="E309" s="52" cm="1">
        <f t="array" ref="E309">1*OR(row_id=income_header_row,row_id=Expenses_header_row,row_id=Savings_header_row)</f>
        <v>0</v>
      </c>
      <c r="F309" s="35">
        <f t="shared" si="78"/>
        <v>0</v>
      </c>
      <c r="G309" s="35" cm="1">
        <f t="array" ref="G309">1*OR(row_id=income_total,row_id=expenses_total_row,row_id=savings_total)</f>
        <v>0</v>
      </c>
      <c r="H309" s="53">
        <f t="shared" si="79"/>
        <v>1</v>
      </c>
      <c r="I309" s="52" t="str" cm="1">
        <f t="array" ref="I309">IFERROR(INDEX('Budget Planning'!$C:$C,header_row_id)," " )</f>
        <v xml:space="preserve"> </v>
      </c>
      <c r="J309" s="54" t="str" cm="1">
        <f t="array" ref="J309">IFERROR(INDEX('Budget Planning'!$C:$C,row_id)," ")</f>
        <v xml:space="preserve"> </v>
      </c>
      <c r="K309" s="55" t="str" cm="1">
        <f t="array" ref="K309">IF(OR(is_header, is_empty), "",
    IF(is_total,
        IF(selected_period="Total Year",
            SUM(Tracking[Amount] * (Tracking[Type]=type) * (YEAR(Tracking[Effective Date])=Selected_year)),
            SUM(Tracking[Amount] * (Tracking[Type]=type) * (YEAR(Tracking[Effective Date])=Selected_year) * (MONTH(Tracking[Effective Date])=selected_period))
        ),
        IF(selected_period="Total Year",
            SUM(Tracking[Amount] * (Tracking[Type]=type) * (Tracking[Category]=item) * (YEAR(Tracking[Effective Date])=Selected_year)),
            SUM(Tracking[Amount] * (Tracking[Type]=type) * (Tracking[Category]=item) * (YEAR(Tracking[Effective Date])=Selected_year) * (MONTH(Tracking[Effective Date])=selected_period))
        )
    )
)</f>
        <v/>
      </c>
      <c r="L309" s="35" t="str" cm="1">
        <f t="array" ref="L309">IF(OR(is_header, is_empty), "",
    IFERROR(
        INDEX('Budget Planning'!$E:$DY, row_id,
            MATCH(TRUE, INDEX('Budget Planning'!$E$5:$DY$5 = Selected_year, 0), 0)
            + IF(selected_period = "Total Year", 12, selected_period - 1)
        ),
        ""
    )
)</f>
        <v/>
      </c>
      <c r="M309" s="1" t="str" cm="1">
        <f t="array" ref="M309">IF(is_cat,IF(header_row_id=income_header_row,MATCH(income_min_row,$C:$C,0),IF(header_row_id=Expenses_header_row,MATCH(expenses_min_row,$C:$C,0),IF(header_row_id=Savings_header_row,MATCH(savings_min_row,$C:$C,0),""))),"")</f>
        <v/>
      </c>
      <c r="N309" s="2" t="str" cm="1">
        <f t="array" ref="N309">IF(is_cat,IF(header_row_id=income_header_row,MATCH(income_max,$C:$C,0),IF(header_row_id=Expenses_header_row,MATCH(expenses_max_row,$C:$C,0),IF(header_row_id=Savings_header_row,MATCH(savings_max_row,$C:$C,0),""))),"")</f>
        <v/>
      </c>
      <c r="O309" s="1" t="str">
        <f t="shared" si="80"/>
        <v/>
      </c>
      <c r="P309" t="str">
        <f t="shared" ca="1" si="81"/>
        <v/>
      </c>
      <c r="Q309" t="str">
        <f t="shared" si="82"/>
        <v/>
      </c>
      <c r="R309" s="2" t="str">
        <f t="shared" ca="1" si="83"/>
        <v/>
      </c>
      <c r="S309" s="1" t="str">
        <f t="shared" si="84"/>
        <v/>
      </c>
      <c r="T309" t="str">
        <f t="shared" si="85"/>
        <v/>
      </c>
      <c r="U309" t="str">
        <f t="shared" ca="1" si="86"/>
        <v/>
      </c>
      <c r="V309" t="str">
        <f t="shared" si="87"/>
        <v/>
      </c>
      <c r="W309" s="2" t="str">
        <f t="shared" ca="1" si="88"/>
        <v/>
      </c>
      <c r="X309" s="59">
        <f t="shared" si="89"/>
        <v>-1</v>
      </c>
      <c r="Y309" s="66" t="str">
        <f t="shared" si="90"/>
        <v/>
      </c>
      <c r="Z309" s="36" t="str">
        <f t="shared" si="91"/>
        <v/>
      </c>
      <c r="AA309" s="36" t="str">
        <f t="shared" si="92"/>
        <v/>
      </c>
      <c r="AB309" s="67" t="str">
        <f t="shared" si="95"/>
        <v/>
      </c>
      <c r="AC309" s="36" t="str">
        <f t="shared" si="93"/>
        <v/>
      </c>
      <c r="AD309" s="36" t="str">
        <f t="shared" si="94"/>
        <v/>
      </c>
    </row>
    <row r="310" spans="3:30" x14ac:dyDescent="0.3">
      <c r="C310" s="52" cm="1">
        <f t="array" ref="C310">IF(C309=-1, -1, IF(C309&lt;income_max, C309+1, IF(C309=income_max, income_total, IF(C309=income_total, "/1", IF(C309="/1", Expenses_header_row, IF(C309&lt;expenses_max_row, C309+1, IF(C309=expenses_max_row, expenses_total_row, IF(C309=expenses_total_row, "/2", IF(C309="/2", Savings_header_row, IF(C309&lt;savings_max_row, C309+1, IF(C309=savings_max_row, savings_total, -1)))))))))))</f>
        <v>-1</v>
      </c>
      <c r="D310" s="53">
        <f t="shared" si="77"/>
        <v>-1</v>
      </c>
      <c r="E310" s="52" cm="1">
        <f t="array" ref="E310">1*OR(row_id=income_header_row,row_id=Expenses_header_row,row_id=Savings_header_row)</f>
        <v>0</v>
      </c>
      <c r="F310" s="35">
        <f t="shared" si="78"/>
        <v>0</v>
      </c>
      <c r="G310" s="35" cm="1">
        <f t="array" ref="G310">1*OR(row_id=income_total,row_id=expenses_total_row,row_id=savings_total)</f>
        <v>0</v>
      </c>
      <c r="H310" s="53">
        <f t="shared" si="79"/>
        <v>1</v>
      </c>
      <c r="I310" s="52" t="str" cm="1">
        <f t="array" ref="I310">IFERROR(INDEX('Budget Planning'!$C:$C,header_row_id)," " )</f>
        <v xml:space="preserve"> </v>
      </c>
      <c r="J310" s="54" t="str" cm="1">
        <f t="array" ref="J310">IFERROR(INDEX('Budget Planning'!$C:$C,row_id)," ")</f>
        <v xml:space="preserve"> </v>
      </c>
      <c r="K310" s="55" t="str" cm="1">
        <f t="array" ref="K310">IF(OR(is_header, is_empty), "",
    IF(is_total,
        IF(selected_period="Total Year",
            SUM(Tracking[Amount] * (Tracking[Type]=type) * (YEAR(Tracking[Effective Date])=Selected_year)),
            SUM(Tracking[Amount] * (Tracking[Type]=type) * (YEAR(Tracking[Effective Date])=Selected_year) * (MONTH(Tracking[Effective Date])=selected_period))
        ),
        IF(selected_period="Total Year",
            SUM(Tracking[Amount] * (Tracking[Type]=type) * (Tracking[Category]=item) * (YEAR(Tracking[Effective Date])=Selected_year)),
            SUM(Tracking[Amount] * (Tracking[Type]=type) * (Tracking[Category]=item) * (YEAR(Tracking[Effective Date])=Selected_year) * (MONTH(Tracking[Effective Date])=selected_period))
        )
    )
)</f>
        <v/>
      </c>
      <c r="L310" s="35" t="str" cm="1">
        <f t="array" ref="L310">IF(OR(is_header, is_empty), "",
    IFERROR(
        INDEX('Budget Planning'!$E:$DY, row_id,
            MATCH(TRUE, INDEX('Budget Planning'!$E$5:$DY$5 = Selected_year, 0), 0)
            + IF(selected_period = "Total Year", 12, selected_period - 1)
        ),
        ""
    )
)</f>
        <v/>
      </c>
      <c r="M310" s="1" t="str" cm="1">
        <f t="array" ref="M310">IF(is_cat,IF(header_row_id=income_header_row,MATCH(income_min_row,$C:$C,0),IF(header_row_id=Expenses_header_row,MATCH(expenses_min_row,$C:$C,0),IF(header_row_id=Savings_header_row,MATCH(savings_min_row,$C:$C,0),""))),"")</f>
        <v/>
      </c>
      <c r="N310" s="2" t="str" cm="1">
        <f t="array" ref="N310">IF(is_cat,IF(header_row_id=income_header_row,MATCH(income_max,$C:$C,0),IF(header_row_id=Expenses_header_row,MATCH(expenses_max_row,$C:$C,0),IF(header_row_id=Savings_header_row,MATCH(savings_max_row,$C:$C,0),""))),"")</f>
        <v/>
      </c>
      <c r="O310" s="1" t="str">
        <f t="shared" si="80"/>
        <v/>
      </c>
      <c r="P310" t="str">
        <f t="shared" ca="1" si="81"/>
        <v/>
      </c>
      <c r="Q310" t="str">
        <f t="shared" si="82"/>
        <v/>
      </c>
      <c r="R310" s="2" t="str">
        <f t="shared" ca="1" si="83"/>
        <v/>
      </c>
      <c r="S310" s="1" t="str">
        <f t="shared" si="84"/>
        <v/>
      </c>
      <c r="T310" t="str">
        <f t="shared" si="85"/>
        <v/>
      </c>
      <c r="U310" t="str">
        <f t="shared" ca="1" si="86"/>
        <v/>
      </c>
      <c r="V310" t="str">
        <f t="shared" si="87"/>
        <v/>
      </c>
      <c r="W310" s="2" t="str">
        <f t="shared" ca="1" si="88"/>
        <v/>
      </c>
      <c r="X310" s="59">
        <f t="shared" si="89"/>
        <v>-1</v>
      </c>
      <c r="Y310" s="66" t="str">
        <f t="shared" si="90"/>
        <v/>
      </c>
      <c r="Z310" s="36" t="str">
        <f t="shared" si="91"/>
        <v/>
      </c>
      <c r="AA310" s="36" t="str">
        <f t="shared" si="92"/>
        <v/>
      </c>
      <c r="AB310" s="67" t="str">
        <f t="shared" si="95"/>
        <v/>
      </c>
      <c r="AC310" s="36" t="str">
        <f t="shared" si="93"/>
        <v/>
      </c>
      <c r="AD310" s="36" t="str">
        <f t="shared" si="94"/>
        <v/>
      </c>
    </row>
    <row r="311" spans="3:30" x14ac:dyDescent="0.3">
      <c r="C311" s="52" cm="1">
        <f t="array" ref="C311">IF(C310=-1, -1, IF(C310&lt;income_max, C310+1, IF(C310=income_max, income_total, IF(C310=income_total, "/1", IF(C310="/1", Expenses_header_row, IF(C310&lt;expenses_max_row, C310+1, IF(C310=expenses_max_row, expenses_total_row, IF(C310=expenses_total_row, "/2", IF(C310="/2", Savings_header_row, IF(C310&lt;savings_max_row, C310+1, IF(C310=savings_max_row, savings_total, -1)))))))))))</f>
        <v>-1</v>
      </c>
      <c r="D311" s="53">
        <f t="shared" si="77"/>
        <v>-1</v>
      </c>
      <c r="E311" s="52" cm="1">
        <f t="array" ref="E311">1*OR(row_id=income_header_row,row_id=Expenses_header_row,row_id=Savings_header_row)</f>
        <v>0</v>
      </c>
      <c r="F311" s="35">
        <f t="shared" si="78"/>
        <v>0</v>
      </c>
      <c r="G311" s="35" cm="1">
        <f t="array" ref="G311">1*OR(row_id=income_total,row_id=expenses_total_row,row_id=savings_total)</f>
        <v>0</v>
      </c>
      <c r="H311" s="53">
        <f t="shared" si="79"/>
        <v>1</v>
      </c>
      <c r="I311" s="52" t="str" cm="1">
        <f t="array" ref="I311">IFERROR(INDEX('Budget Planning'!$C:$C,header_row_id)," " )</f>
        <v xml:space="preserve"> </v>
      </c>
      <c r="J311" s="54" t="str" cm="1">
        <f t="array" ref="J311">IFERROR(INDEX('Budget Planning'!$C:$C,row_id)," ")</f>
        <v xml:space="preserve"> </v>
      </c>
      <c r="K311" s="55" t="str" cm="1">
        <f t="array" ref="K311">IF(OR(is_header, is_empty), "",
    IF(is_total,
        IF(selected_period="Total Year",
            SUM(Tracking[Amount] * (Tracking[Type]=type) * (YEAR(Tracking[Effective Date])=Selected_year)),
            SUM(Tracking[Amount] * (Tracking[Type]=type) * (YEAR(Tracking[Effective Date])=Selected_year) * (MONTH(Tracking[Effective Date])=selected_period))
        ),
        IF(selected_period="Total Year",
            SUM(Tracking[Amount] * (Tracking[Type]=type) * (Tracking[Category]=item) * (YEAR(Tracking[Effective Date])=Selected_year)),
            SUM(Tracking[Amount] * (Tracking[Type]=type) * (Tracking[Category]=item) * (YEAR(Tracking[Effective Date])=Selected_year) * (MONTH(Tracking[Effective Date])=selected_period))
        )
    )
)</f>
        <v/>
      </c>
      <c r="L311" s="35" t="str" cm="1">
        <f t="array" ref="L311">IF(OR(is_header, is_empty), "",
    IFERROR(
        INDEX('Budget Planning'!$E:$DY, row_id,
            MATCH(TRUE, INDEX('Budget Planning'!$E$5:$DY$5 = Selected_year, 0), 0)
            + IF(selected_period = "Total Year", 12, selected_period - 1)
        ),
        ""
    )
)</f>
        <v/>
      </c>
      <c r="M311" s="1" t="str" cm="1">
        <f t="array" ref="M311">IF(is_cat,IF(header_row_id=income_header_row,MATCH(income_min_row,$C:$C,0),IF(header_row_id=Expenses_header_row,MATCH(expenses_min_row,$C:$C,0),IF(header_row_id=Savings_header_row,MATCH(savings_min_row,$C:$C,0),""))),"")</f>
        <v/>
      </c>
      <c r="N311" s="2" t="str" cm="1">
        <f t="array" ref="N311">IF(is_cat,IF(header_row_id=income_header_row,MATCH(income_max,$C:$C,0),IF(header_row_id=Expenses_header_row,MATCH(expenses_max_row,$C:$C,0),IF(header_row_id=Savings_header_row,MATCH(savings_max_row,$C:$C,0),""))),"")</f>
        <v/>
      </c>
      <c r="O311" s="1" t="str">
        <f t="shared" si="80"/>
        <v/>
      </c>
      <c r="P311" t="str">
        <f t="shared" ca="1" si="81"/>
        <v/>
      </c>
      <c r="Q311" t="str">
        <f t="shared" si="82"/>
        <v/>
      </c>
      <c r="R311" s="2" t="str">
        <f t="shared" ca="1" si="83"/>
        <v/>
      </c>
      <c r="S311" s="1" t="str">
        <f t="shared" si="84"/>
        <v/>
      </c>
      <c r="T311" t="str">
        <f t="shared" si="85"/>
        <v/>
      </c>
      <c r="U311" t="str">
        <f t="shared" ca="1" si="86"/>
        <v/>
      </c>
      <c r="V311" t="str">
        <f t="shared" si="87"/>
        <v/>
      </c>
      <c r="W311" s="2" t="str">
        <f t="shared" ca="1" si="88"/>
        <v/>
      </c>
      <c r="X311" s="59">
        <f t="shared" si="89"/>
        <v>-1</v>
      </c>
      <c r="Y311" s="66" t="str">
        <f t="shared" si="90"/>
        <v/>
      </c>
      <c r="Z311" s="36" t="str">
        <f t="shared" si="91"/>
        <v/>
      </c>
      <c r="AA311" s="36" t="str">
        <f t="shared" si="92"/>
        <v/>
      </c>
      <c r="AB311" s="67" t="str">
        <f t="shared" si="95"/>
        <v/>
      </c>
      <c r="AC311" s="36" t="str">
        <f t="shared" si="93"/>
        <v/>
      </c>
      <c r="AD311" s="36" t="str">
        <f t="shared" si="94"/>
        <v/>
      </c>
    </row>
    <row r="312" spans="3:30" x14ac:dyDescent="0.3">
      <c r="C312" s="52" cm="1">
        <f t="array" ref="C312">IF(C311=-1, -1, IF(C311&lt;income_max, C311+1, IF(C311=income_max, income_total, IF(C311=income_total, "/1", IF(C311="/1", Expenses_header_row, IF(C311&lt;expenses_max_row, C311+1, IF(C311=expenses_max_row, expenses_total_row, IF(C311=expenses_total_row, "/2", IF(C311="/2", Savings_header_row, IF(C311&lt;savings_max_row, C311+1, IF(C311=savings_max_row, savings_total, -1)))))))))))</f>
        <v>-1</v>
      </c>
      <c r="D312" s="53">
        <f t="shared" si="77"/>
        <v>-1</v>
      </c>
      <c r="E312" s="52" cm="1">
        <f t="array" ref="E312">1*OR(row_id=income_header_row,row_id=Expenses_header_row,row_id=Savings_header_row)</f>
        <v>0</v>
      </c>
      <c r="F312" s="35">
        <f t="shared" si="78"/>
        <v>0</v>
      </c>
      <c r="G312" s="35" cm="1">
        <f t="array" ref="G312">1*OR(row_id=income_total,row_id=expenses_total_row,row_id=savings_total)</f>
        <v>0</v>
      </c>
      <c r="H312" s="53">
        <f t="shared" si="79"/>
        <v>1</v>
      </c>
      <c r="I312" s="52" t="str" cm="1">
        <f t="array" ref="I312">IFERROR(INDEX('Budget Planning'!$C:$C,header_row_id)," " )</f>
        <v xml:space="preserve"> </v>
      </c>
      <c r="J312" s="54" t="str" cm="1">
        <f t="array" ref="J312">IFERROR(INDEX('Budget Planning'!$C:$C,row_id)," ")</f>
        <v xml:space="preserve"> </v>
      </c>
      <c r="K312" s="55" t="str" cm="1">
        <f t="array" ref="K312">IF(OR(is_header, is_empty), "",
    IF(is_total,
        IF(selected_period="Total Year",
            SUM(Tracking[Amount] * (Tracking[Type]=type) * (YEAR(Tracking[Effective Date])=Selected_year)),
            SUM(Tracking[Amount] * (Tracking[Type]=type) * (YEAR(Tracking[Effective Date])=Selected_year) * (MONTH(Tracking[Effective Date])=selected_period))
        ),
        IF(selected_period="Total Year",
            SUM(Tracking[Amount] * (Tracking[Type]=type) * (Tracking[Category]=item) * (YEAR(Tracking[Effective Date])=Selected_year)),
            SUM(Tracking[Amount] * (Tracking[Type]=type) * (Tracking[Category]=item) * (YEAR(Tracking[Effective Date])=Selected_year) * (MONTH(Tracking[Effective Date])=selected_period))
        )
    )
)</f>
        <v/>
      </c>
      <c r="L312" s="35" t="str" cm="1">
        <f t="array" ref="L312">IF(OR(is_header, is_empty), "",
    IFERROR(
        INDEX('Budget Planning'!$E:$DY, row_id,
            MATCH(TRUE, INDEX('Budget Planning'!$E$5:$DY$5 = Selected_year, 0), 0)
            + IF(selected_period = "Total Year", 12, selected_period - 1)
        ),
        ""
    )
)</f>
        <v/>
      </c>
      <c r="M312" s="1" t="str" cm="1">
        <f t="array" ref="M312">IF(is_cat,IF(header_row_id=income_header_row,MATCH(income_min_row,$C:$C,0),IF(header_row_id=Expenses_header_row,MATCH(expenses_min_row,$C:$C,0),IF(header_row_id=Savings_header_row,MATCH(savings_min_row,$C:$C,0),""))),"")</f>
        <v/>
      </c>
      <c r="N312" s="2" t="str" cm="1">
        <f t="array" ref="N312">IF(is_cat,IF(header_row_id=income_header_row,MATCH(income_max,$C:$C,0),IF(header_row_id=Expenses_header_row,MATCH(expenses_max_row,$C:$C,0),IF(header_row_id=Savings_header_row,MATCH(savings_max_row,$C:$C,0),""))),"")</f>
        <v/>
      </c>
      <c r="O312" s="1" t="str">
        <f t="shared" si="80"/>
        <v/>
      </c>
      <c r="P312" t="str">
        <f t="shared" ca="1" si="81"/>
        <v/>
      </c>
      <c r="Q312" t="str">
        <f t="shared" si="82"/>
        <v/>
      </c>
      <c r="R312" s="2" t="str">
        <f t="shared" ca="1" si="83"/>
        <v/>
      </c>
      <c r="S312" s="1" t="str">
        <f t="shared" si="84"/>
        <v/>
      </c>
      <c r="T312" t="str">
        <f t="shared" si="85"/>
        <v/>
      </c>
      <c r="U312" t="str">
        <f t="shared" ca="1" si="86"/>
        <v/>
      </c>
      <c r="V312" t="str">
        <f t="shared" si="87"/>
        <v/>
      </c>
      <c r="W312" s="2" t="str">
        <f t="shared" ca="1" si="88"/>
        <v/>
      </c>
      <c r="X312" s="59">
        <f t="shared" si="89"/>
        <v>-1</v>
      </c>
      <c r="Y312" s="66" t="str">
        <f t="shared" si="90"/>
        <v/>
      </c>
      <c r="Z312" s="36" t="str">
        <f t="shared" si="91"/>
        <v/>
      </c>
      <c r="AA312" s="36" t="str">
        <f t="shared" si="92"/>
        <v/>
      </c>
      <c r="AB312" s="67" t="str">
        <f t="shared" si="95"/>
        <v/>
      </c>
      <c r="AC312" s="36" t="str">
        <f t="shared" si="93"/>
        <v/>
      </c>
      <c r="AD312" s="36" t="str">
        <f t="shared" si="94"/>
        <v/>
      </c>
    </row>
    <row r="313" spans="3:30" x14ac:dyDescent="0.3">
      <c r="C313" s="52" cm="1">
        <f t="array" ref="C313">IF(C312=-1, -1, IF(C312&lt;income_max, C312+1, IF(C312=income_max, income_total, IF(C312=income_total, "/1", IF(C312="/1", Expenses_header_row, IF(C312&lt;expenses_max_row, C312+1, IF(C312=expenses_max_row, expenses_total_row, IF(C312=expenses_total_row, "/2", IF(C312="/2", Savings_header_row, IF(C312&lt;savings_max_row, C312+1, IF(C312=savings_max_row, savings_total, -1)))))))))))</f>
        <v>-1</v>
      </c>
      <c r="D313" s="53">
        <f t="shared" si="77"/>
        <v>-1</v>
      </c>
      <c r="E313" s="52" cm="1">
        <f t="array" ref="E313">1*OR(row_id=income_header_row,row_id=Expenses_header_row,row_id=Savings_header_row)</f>
        <v>0</v>
      </c>
      <c r="F313" s="35">
        <f t="shared" si="78"/>
        <v>0</v>
      </c>
      <c r="G313" s="35" cm="1">
        <f t="array" ref="G313">1*OR(row_id=income_total,row_id=expenses_total_row,row_id=savings_total)</f>
        <v>0</v>
      </c>
      <c r="H313" s="53">
        <f t="shared" si="79"/>
        <v>1</v>
      </c>
      <c r="I313" s="52" t="str" cm="1">
        <f t="array" ref="I313">IFERROR(INDEX('Budget Planning'!$C:$C,header_row_id)," " )</f>
        <v xml:space="preserve"> </v>
      </c>
      <c r="J313" s="54" t="str" cm="1">
        <f t="array" ref="J313">IFERROR(INDEX('Budget Planning'!$C:$C,row_id)," ")</f>
        <v xml:space="preserve"> </v>
      </c>
      <c r="K313" s="55" t="str" cm="1">
        <f t="array" ref="K313">IF(OR(is_header, is_empty), "",
    IF(is_total,
        IF(selected_period="Total Year",
            SUM(Tracking[Amount] * (Tracking[Type]=type) * (YEAR(Tracking[Effective Date])=Selected_year)),
            SUM(Tracking[Amount] * (Tracking[Type]=type) * (YEAR(Tracking[Effective Date])=Selected_year) * (MONTH(Tracking[Effective Date])=selected_period))
        ),
        IF(selected_period="Total Year",
            SUM(Tracking[Amount] * (Tracking[Type]=type) * (Tracking[Category]=item) * (YEAR(Tracking[Effective Date])=Selected_year)),
            SUM(Tracking[Amount] * (Tracking[Type]=type) * (Tracking[Category]=item) * (YEAR(Tracking[Effective Date])=Selected_year) * (MONTH(Tracking[Effective Date])=selected_period))
        )
    )
)</f>
        <v/>
      </c>
      <c r="L313" s="35" t="str" cm="1">
        <f t="array" ref="L313">IF(OR(is_header, is_empty), "",
    IFERROR(
        INDEX('Budget Planning'!$E:$DY, row_id,
            MATCH(TRUE, INDEX('Budget Planning'!$E$5:$DY$5 = Selected_year, 0), 0)
            + IF(selected_period = "Total Year", 12, selected_period - 1)
        ),
        ""
    )
)</f>
        <v/>
      </c>
      <c r="M313" s="1" t="str" cm="1">
        <f t="array" ref="M313">IF(is_cat,IF(header_row_id=income_header_row,MATCH(income_min_row,$C:$C,0),IF(header_row_id=Expenses_header_row,MATCH(expenses_min_row,$C:$C,0),IF(header_row_id=Savings_header_row,MATCH(savings_min_row,$C:$C,0),""))),"")</f>
        <v/>
      </c>
      <c r="N313" s="2" t="str" cm="1">
        <f t="array" ref="N313">IF(is_cat,IF(header_row_id=income_header_row,MATCH(income_max,$C:$C,0),IF(header_row_id=Expenses_header_row,MATCH(expenses_max_row,$C:$C,0),IF(header_row_id=Savings_header_row,MATCH(savings_max_row,$C:$C,0),""))),"")</f>
        <v/>
      </c>
      <c r="O313" s="1" t="str">
        <f t="shared" si="80"/>
        <v/>
      </c>
      <c r="P313" t="str">
        <f t="shared" ca="1" si="81"/>
        <v/>
      </c>
      <c r="Q313" t="str">
        <f t="shared" si="82"/>
        <v/>
      </c>
      <c r="R313" s="2" t="str">
        <f t="shared" ca="1" si="83"/>
        <v/>
      </c>
      <c r="S313" s="1" t="str">
        <f t="shared" si="84"/>
        <v/>
      </c>
      <c r="T313" t="str">
        <f t="shared" si="85"/>
        <v/>
      </c>
      <c r="U313" t="str">
        <f t="shared" ca="1" si="86"/>
        <v/>
      </c>
      <c r="V313" t="str">
        <f t="shared" si="87"/>
        <v/>
      </c>
      <c r="W313" s="2" t="str">
        <f t="shared" ca="1" si="88"/>
        <v/>
      </c>
      <c r="X313" s="59">
        <f t="shared" si="89"/>
        <v>-1</v>
      </c>
      <c r="Y313" s="66" t="str">
        <f t="shared" si="90"/>
        <v/>
      </c>
      <c r="Z313" s="36" t="str">
        <f t="shared" si="91"/>
        <v/>
      </c>
      <c r="AA313" s="36" t="str">
        <f t="shared" si="92"/>
        <v/>
      </c>
      <c r="AB313" s="67" t="str">
        <f t="shared" si="95"/>
        <v/>
      </c>
      <c r="AC313" s="36" t="str">
        <f t="shared" si="93"/>
        <v/>
      </c>
      <c r="AD313" s="36" t="str">
        <f t="shared" si="94"/>
        <v/>
      </c>
    </row>
    <row r="314" spans="3:30" x14ac:dyDescent="0.3">
      <c r="C314" s="52" cm="1">
        <f t="array" ref="C314">IF(C313=-1, -1, IF(C313&lt;income_max, C313+1, IF(C313=income_max, income_total, IF(C313=income_total, "/1", IF(C313="/1", Expenses_header_row, IF(C313&lt;expenses_max_row, C313+1, IF(C313=expenses_max_row, expenses_total_row, IF(C313=expenses_total_row, "/2", IF(C313="/2", Savings_header_row, IF(C313&lt;savings_max_row, C313+1, IF(C313=savings_max_row, savings_total, -1)))))))))))</f>
        <v>-1</v>
      </c>
      <c r="D314" s="53">
        <f t="shared" si="77"/>
        <v>-1</v>
      </c>
      <c r="E314" s="52" cm="1">
        <f t="array" ref="E314">1*OR(row_id=income_header_row,row_id=Expenses_header_row,row_id=Savings_header_row)</f>
        <v>0</v>
      </c>
      <c r="F314" s="35">
        <f t="shared" si="78"/>
        <v>0</v>
      </c>
      <c r="G314" s="35" cm="1">
        <f t="array" ref="G314">1*OR(row_id=income_total,row_id=expenses_total_row,row_id=savings_total)</f>
        <v>0</v>
      </c>
      <c r="H314" s="53">
        <f t="shared" si="79"/>
        <v>1</v>
      </c>
      <c r="I314" s="52" t="str" cm="1">
        <f t="array" ref="I314">IFERROR(INDEX('Budget Planning'!$C:$C,header_row_id)," " )</f>
        <v xml:space="preserve"> </v>
      </c>
      <c r="J314" s="54" t="str" cm="1">
        <f t="array" ref="J314">IFERROR(INDEX('Budget Planning'!$C:$C,row_id)," ")</f>
        <v xml:space="preserve"> </v>
      </c>
      <c r="K314" s="55" t="str" cm="1">
        <f t="array" ref="K314">IF(OR(is_header, is_empty), "",
    IF(is_total,
        IF(selected_period="Total Year",
            SUM(Tracking[Amount] * (Tracking[Type]=type) * (YEAR(Tracking[Effective Date])=Selected_year)),
            SUM(Tracking[Amount] * (Tracking[Type]=type) * (YEAR(Tracking[Effective Date])=Selected_year) * (MONTH(Tracking[Effective Date])=selected_period))
        ),
        IF(selected_period="Total Year",
            SUM(Tracking[Amount] * (Tracking[Type]=type) * (Tracking[Category]=item) * (YEAR(Tracking[Effective Date])=Selected_year)),
            SUM(Tracking[Amount] * (Tracking[Type]=type) * (Tracking[Category]=item) * (YEAR(Tracking[Effective Date])=Selected_year) * (MONTH(Tracking[Effective Date])=selected_period))
        )
    )
)</f>
        <v/>
      </c>
      <c r="L314" s="35" t="str" cm="1">
        <f t="array" ref="L314">IF(OR(is_header, is_empty), "",
    IFERROR(
        INDEX('Budget Planning'!$E:$DY, row_id,
            MATCH(TRUE, INDEX('Budget Planning'!$E$5:$DY$5 = Selected_year, 0), 0)
            + IF(selected_period = "Total Year", 12, selected_period - 1)
        ),
        ""
    )
)</f>
        <v/>
      </c>
      <c r="M314" s="1" t="str" cm="1">
        <f t="array" ref="M314">IF(is_cat,IF(header_row_id=income_header_row,MATCH(income_min_row,$C:$C,0),IF(header_row_id=Expenses_header_row,MATCH(expenses_min_row,$C:$C,0),IF(header_row_id=Savings_header_row,MATCH(savings_min_row,$C:$C,0),""))),"")</f>
        <v/>
      </c>
      <c r="N314" s="2" t="str" cm="1">
        <f t="array" ref="N314">IF(is_cat,IF(header_row_id=income_header_row,MATCH(income_max,$C:$C,0),IF(header_row_id=Expenses_header_row,MATCH(expenses_max_row,$C:$C,0),IF(header_row_id=Savings_header_row,MATCH(savings_max_row,$C:$C,0),""))),"")</f>
        <v/>
      </c>
      <c r="O314" s="1" t="str">
        <f t="shared" si="80"/>
        <v/>
      </c>
      <c r="P314" t="str">
        <f t="shared" ca="1" si="81"/>
        <v/>
      </c>
      <c r="Q314" t="str">
        <f t="shared" si="82"/>
        <v/>
      </c>
      <c r="R314" s="2" t="str">
        <f t="shared" ca="1" si="83"/>
        <v/>
      </c>
      <c r="S314" s="1" t="str">
        <f t="shared" si="84"/>
        <v/>
      </c>
      <c r="T314" t="str">
        <f t="shared" si="85"/>
        <v/>
      </c>
      <c r="U314" t="str">
        <f t="shared" ca="1" si="86"/>
        <v/>
      </c>
      <c r="V314" t="str">
        <f t="shared" si="87"/>
        <v/>
      </c>
      <c r="W314" s="2" t="str">
        <f t="shared" ca="1" si="88"/>
        <v/>
      </c>
      <c r="X314" s="59">
        <f t="shared" si="89"/>
        <v>-1</v>
      </c>
      <c r="Y314" s="66" t="str">
        <f t="shared" si="90"/>
        <v/>
      </c>
      <c r="Z314" s="36" t="str">
        <f t="shared" si="91"/>
        <v/>
      </c>
      <c r="AA314" s="36" t="str">
        <f t="shared" si="92"/>
        <v/>
      </c>
      <c r="AB314" s="67" t="str">
        <f t="shared" si="95"/>
        <v/>
      </c>
      <c r="AC314" s="36" t="str">
        <f t="shared" si="93"/>
        <v/>
      </c>
      <c r="AD314" s="36" t="str">
        <f t="shared" si="94"/>
        <v/>
      </c>
    </row>
    <row r="315" spans="3:30" x14ac:dyDescent="0.3">
      <c r="C315" s="52" cm="1">
        <f t="array" ref="C315">IF(C314=-1, -1, IF(C314&lt;income_max, C314+1, IF(C314=income_max, income_total, IF(C314=income_total, "/1", IF(C314="/1", Expenses_header_row, IF(C314&lt;expenses_max_row, C314+1, IF(C314=expenses_max_row, expenses_total_row, IF(C314=expenses_total_row, "/2", IF(C314="/2", Savings_header_row, IF(C314&lt;savings_max_row, C314+1, IF(C314=savings_max_row, savings_total, -1)))))))))))</f>
        <v>-1</v>
      </c>
      <c r="D315" s="53">
        <f t="shared" si="77"/>
        <v>-1</v>
      </c>
      <c r="E315" s="52" cm="1">
        <f t="array" ref="E315">1*OR(row_id=income_header_row,row_id=Expenses_header_row,row_id=Savings_header_row)</f>
        <v>0</v>
      </c>
      <c r="F315" s="35">
        <f t="shared" si="78"/>
        <v>0</v>
      </c>
      <c r="G315" s="35" cm="1">
        <f t="array" ref="G315">1*OR(row_id=income_total,row_id=expenses_total_row,row_id=savings_total)</f>
        <v>0</v>
      </c>
      <c r="H315" s="53">
        <f t="shared" si="79"/>
        <v>1</v>
      </c>
      <c r="I315" s="52" t="str" cm="1">
        <f t="array" ref="I315">IFERROR(INDEX('Budget Planning'!$C:$C,header_row_id)," " )</f>
        <v xml:space="preserve"> </v>
      </c>
      <c r="J315" s="54" t="str" cm="1">
        <f t="array" ref="J315">IFERROR(INDEX('Budget Planning'!$C:$C,row_id)," ")</f>
        <v xml:space="preserve"> </v>
      </c>
      <c r="K315" s="55" t="str" cm="1">
        <f t="array" ref="K315">IF(OR(is_header, is_empty), "",
    IF(is_total,
        IF(selected_period="Total Year",
            SUM(Tracking[Amount] * (Tracking[Type]=type) * (YEAR(Tracking[Effective Date])=Selected_year)),
            SUM(Tracking[Amount] * (Tracking[Type]=type) * (YEAR(Tracking[Effective Date])=Selected_year) * (MONTH(Tracking[Effective Date])=selected_period))
        ),
        IF(selected_period="Total Year",
            SUM(Tracking[Amount] * (Tracking[Type]=type) * (Tracking[Category]=item) * (YEAR(Tracking[Effective Date])=Selected_year)),
            SUM(Tracking[Amount] * (Tracking[Type]=type) * (Tracking[Category]=item) * (YEAR(Tracking[Effective Date])=Selected_year) * (MONTH(Tracking[Effective Date])=selected_period))
        )
    )
)</f>
        <v/>
      </c>
      <c r="L315" s="35" t="str" cm="1">
        <f t="array" ref="L315">IF(OR(is_header, is_empty), "",
    IFERROR(
        INDEX('Budget Planning'!$E:$DY, row_id,
            MATCH(TRUE, INDEX('Budget Planning'!$E$5:$DY$5 = Selected_year, 0), 0)
            + IF(selected_period = "Total Year", 12, selected_period - 1)
        ),
        ""
    )
)</f>
        <v/>
      </c>
      <c r="M315" s="1" t="str" cm="1">
        <f t="array" ref="M315">IF(is_cat,IF(header_row_id=income_header_row,MATCH(income_min_row,$C:$C,0),IF(header_row_id=Expenses_header_row,MATCH(expenses_min_row,$C:$C,0),IF(header_row_id=Savings_header_row,MATCH(savings_min_row,$C:$C,0),""))),"")</f>
        <v/>
      </c>
      <c r="N315" s="2" t="str" cm="1">
        <f t="array" ref="N315">IF(is_cat,IF(header_row_id=income_header_row,MATCH(income_max,$C:$C,0),IF(header_row_id=Expenses_header_row,MATCH(expenses_max_row,$C:$C,0),IF(header_row_id=Savings_header_row,MATCH(savings_max_row,$C:$C,0),""))),"")</f>
        <v/>
      </c>
      <c r="O315" s="1" t="str">
        <f t="shared" si="80"/>
        <v/>
      </c>
      <c r="P315" t="str">
        <f t="shared" ca="1" si="81"/>
        <v/>
      </c>
      <c r="Q315" t="str">
        <f t="shared" si="82"/>
        <v/>
      </c>
      <c r="R315" s="2" t="str">
        <f t="shared" ca="1" si="83"/>
        <v/>
      </c>
      <c r="S315" s="1" t="str">
        <f t="shared" si="84"/>
        <v/>
      </c>
      <c r="T315" t="str">
        <f t="shared" si="85"/>
        <v/>
      </c>
      <c r="U315" t="str">
        <f t="shared" ca="1" si="86"/>
        <v/>
      </c>
      <c r="V315" t="str">
        <f t="shared" si="87"/>
        <v/>
      </c>
      <c r="W315" s="2" t="str">
        <f t="shared" ca="1" si="88"/>
        <v/>
      </c>
      <c r="X315" s="59">
        <f t="shared" si="89"/>
        <v>-1</v>
      </c>
      <c r="Y315" s="66" t="str">
        <f t="shared" si="90"/>
        <v/>
      </c>
      <c r="Z315" s="36" t="str">
        <f t="shared" si="91"/>
        <v/>
      </c>
      <c r="AA315" s="36" t="str">
        <f t="shared" si="92"/>
        <v/>
      </c>
      <c r="AB315" s="67" t="str">
        <f t="shared" si="95"/>
        <v/>
      </c>
      <c r="AC315" s="36" t="str">
        <f t="shared" si="93"/>
        <v/>
      </c>
      <c r="AD315" s="36" t="str">
        <f t="shared" si="94"/>
        <v/>
      </c>
    </row>
    <row r="316" spans="3:30" x14ac:dyDescent="0.3">
      <c r="C316" s="52" cm="1">
        <f t="array" ref="C316">IF(C315=-1, -1, IF(C315&lt;income_max, C315+1, IF(C315=income_max, income_total, IF(C315=income_total, "/1", IF(C315="/1", Expenses_header_row, IF(C315&lt;expenses_max_row, C315+1, IF(C315=expenses_max_row, expenses_total_row, IF(C315=expenses_total_row, "/2", IF(C315="/2", Savings_header_row, IF(C315&lt;savings_max_row, C315+1, IF(C315=savings_max_row, savings_total, -1)))))))))))</f>
        <v>-1</v>
      </c>
      <c r="D316" s="53">
        <f t="shared" si="77"/>
        <v>-1</v>
      </c>
      <c r="E316" s="52" cm="1">
        <f t="array" ref="E316">1*OR(row_id=income_header_row,row_id=Expenses_header_row,row_id=Savings_header_row)</f>
        <v>0</v>
      </c>
      <c r="F316" s="35">
        <f t="shared" si="78"/>
        <v>0</v>
      </c>
      <c r="G316" s="35" cm="1">
        <f t="array" ref="G316">1*OR(row_id=income_total,row_id=expenses_total_row,row_id=savings_total)</f>
        <v>0</v>
      </c>
      <c r="H316" s="53">
        <f t="shared" si="79"/>
        <v>1</v>
      </c>
      <c r="I316" s="52" t="str" cm="1">
        <f t="array" ref="I316">IFERROR(INDEX('Budget Planning'!$C:$C,header_row_id)," " )</f>
        <v xml:space="preserve"> </v>
      </c>
      <c r="J316" s="54" t="str" cm="1">
        <f t="array" ref="J316">IFERROR(INDEX('Budget Planning'!$C:$C,row_id)," ")</f>
        <v xml:space="preserve"> </v>
      </c>
      <c r="K316" s="55" t="str" cm="1">
        <f t="array" ref="K316">IF(OR(is_header, is_empty), "",
    IF(is_total,
        IF(selected_period="Total Year",
            SUM(Tracking[Amount] * (Tracking[Type]=type) * (YEAR(Tracking[Effective Date])=Selected_year)),
            SUM(Tracking[Amount] * (Tracking[Type]=type) * (YEAR(Tracking[Effective Date])=Selected_year) * (MONTH(Tracking[Effective Date])=selected_period))
        ),
        IF(selected_period="Total Year",
            SUM(Tracking[Amount] * (Tracking[Type]=type) * (Tracking[Category]=item) * (YEAR(Tracking[Effective Date])=Selected_year)),
            SUM(Tracking[Amount] * (Tracking[Type]=type) * (Tracking[Category]=item) * (YEAR(Tracking[Effective Date])=Selected_year) * (MONTH(Tracking[Effective Date])=selected_period))
        )
    )
)</f>
        <v/>
      </c>
      <c r="L316" s="35" t="str" cm="1">
        <f t="array" ref="L316">IF(OR(is_header, is_empty), "",
    IFERROR(
        INDEX('Budget Planning'!$E:$DY, row_id,
            MATCH(TRUE, INDEX('Budget Planning'!$E$5:$DY$5 = Selected_year, 0), 0)
            + IF(selected_period = "Total Year", 12, selected_period - 1)
        ),
        ""
    )
)</f>
        <v/>
      </c>
      <c r="M316" s="1" t="str" cm="1">
        <f t="array" ref="M316">IF(is_cat,IF(header_row_id=income_header_row,MATCH(income_min_row,$C:$C,0),IF(header_row_id=Expenses_header_row,MATCH(expenses_min_row,$C:$C,0),IF(header_row_id=Savings_header_row,MATCH(savings_min_row,$C:$C,0),""))),"")</f>
        <v/>
      </c>
      <c r="N316" s="2" t="str" cm="1">
        <f t="array" ref="N316">IF(is_cat,IF(header_row_id=income_header_row,MATCH(income_max,$C:$C,0),IF(header_row_id=Expenses_header_row,MATCH(expenses_max_row,$C:$C,0),IF(header_row_id=Savings_header_row,MATCH(savings_max_row,$C:$C,0),""))),"")</f>
        <v/>
      </c>
      <c r="O316" s="1" t="str">
        <f t="shared" si="80"/>
        <v/>
      </c>
      <c r="P316" t="str">
        <f t="shared" ca="1" si="81"/>
        <v/>
      </c>
      <c r="Q316" t="str">
        <f t="shared" si="82"/>
        <v/>
      </c>
      <c r="R316" s="2" t="str">
        <f t="shared" ca="1" si="83"/>
        <v/>
      </c>
      <c r="S316" s="1" t="str">
        <f t="shared" si="84"/>
        <v/>
      </c>
      <c r="T316" t="str">
        <f t="shared" si="85"/>
        <v/>
      </c>
      <c r="U316" t="str">
        <f t="shared" ca="1" si="86"/>
        <v/>
      </c>
      <c r="V316" t="str">
        <f t="shared" si="87"/>
        <v/>
      </c>
      <c r="W316" s="2" t="str">
        <f t="shared" ca="1" si="88"/>
        <v/>
      </c>
      <c r="X316" s="59">
        <f t="shared" si="89"/>
        <v>-1</v>
      </c>
      <c r="Y316" s="66" t="str">
        <f t="shared" si="90"/>
        <v/>
      </c>
      <c r="Z316" s="36" t="str">
        <f t="shared" si="91"/>
        <v/>
      </c>
      <c r="AA316" s="36" t="str">
        <f t="shared" si="92"/>
        <v/>
      </c>
      <c r="AB316" s="67" t="str">
        <f t="shared" si="95"/>
        <v/>
      </c>
      <c r="AC316" s="36" t="str">
        <f t="shared" si="93"/>
        <v/>
      </c>
      <c r="AD316" s="36" t="str">
        <f t="shared" si="94"/>
        <v/>
      </c>
    </row>
    <row r="317" spans="3:30" x14ac:dyDescent="0.3">
      <c r="C317" s="52" cm="1">
        <f t="array" ref="C317">IF(C316=-1, -1, IF(C316&lt;income_max, C316+1, IF(C316=income_max, income_total, IF(C316=income_total, "/1", IF(C316="/1", Expenses_header_row, IF(C316&lt;expenses_max_row, C316+1, IF(C316=expenses_max_row, expenses_total_row, IF(C316=expenses_total_row, "/2", IF(C316="/2", Savings_header_row, IF(C316&lt;savings_max_row, C316+1, IF(C316=savings_max_row, savings_total, -1)))))))))))</f>
        <v>-1</v>
      </c>
      <c r="D317" s="53">
        <f t="shared" si="77"/>
        <v>-1</v>
      </c>
      <c r="E317" s="52" cm="1">
        <f t="array" ref="E317">1*OR(row_id=income_header_row,row_id=Expenses_header_row,row_id=Savings_header_row)</f>
        <v>0</v>
      </c>
      <c r="F317" s="35">
        <f t="shared" si="78"/>
        <v>0</v>
      </c>
      <c r="G317" s="35" cm="1">
        <f t="array" ref="G317">1*OR(row_id=income_total,row_id=expenses_total_row,row_id=savings_total)</f>
        <v>0</v>
      </c>
      <c r="H317" s="53">
        <f t="shared" si="79"/>
        <v>1</v>
      </c>
      <c r="I317" s="52" t="str" cm="1">
        <f t="array" ref="I317">IFERROR(INDEX('Budget Planning'!$C:$C,header_row_id)," " )</f>
        <v xml:space="preserve"> </v>
      </c>
      <c r="J317" s="54" t="str" cm="1">
        <f t="array" ref="J317">IFERROR(INDEX('Budget Planning'!$C:$C,row_id)," ")</f>
        <v xml:space="preserve"> </v>
      </c>
      <c r="K317" s="55" t="str" cm="1">
        <f t="array" ref="K317">IF(OR(is_header, is_empty), "",
    IF(is_total,
        IF(selected_period="Total Year",
            SUM(Tracking[Amount] * (Tracking[Type]=type) * (YEAR(Tracking[Effective Date])=Selected_year)),
            SUM(Tracking[Amount] * (Tracking[Type]=type) * (YEAR(Tracking[Effective Date])=Selected_year) * (MONTH(Tracking[Effective Date])=selected_period))
        ),
        IF(selected_period="Total Year",
            SUM(Tracking[Amount] * (Tracking[Type]=type) * (Tracking[Category]=item) * (YEAR(Tracking[Effective Date])=Selected_year)),
            SUM(Tracking[Amount] * (Tracking[Type]=type) * (Tracking[Category]=item) * (YEAR(Tracking[Effective Date])=Selected_year) * (MONTH(Tracking[Effective Date])=selected_period))
        )
    )
)</f>
        <v/>
      </c>
      <c r="L317" s="35" t="str" cm="1">
        <f t="array" ref="L317">IF(OR(is_header, is_empty), "",
    IFERROR(
        INDEX('Budget Planning'!$E:$DY, row_id,
            MATCH(TRUE, INDEX('Budget Planning'!$E$5:$DY$5 = Selected_year, 0), 0)
            + IF(selected_period = "Total Year", 12, selected_period - 1)
        ),
        ""
    )
)</f>
        <v/>
      </c>
      <c r="M317" s="1" t="str" cm="1">
        <f t="array" ref="M317">IF(is_cat,IF(header_row_id=income_header_row,MATCH(income_min_row,$C:$C,0),IF(header_row_id=Expenses_header_row,MATCH(expenses_min_row,$C:$C,0),IF(header_row_id=Savings_header_row,MATCH(savings_min_row,$C:$C,0),""))),"")</f>
        <v/>
      </c>
      <c r="N317" s="2" t="str" cm="1">
        <f t="array" ref="N317">IF(is_cat,IF(header_row_id=income_header_row,MATCH(income_max,$C:$C,0),IF(header_row_id=Expenses_header_row,MATCH(expenses_max_row,$C:$C,0),IF(header_row_id=Savings_header_row,MATCH(savings_max_row,$C:$C,0),""))),"")</f>
        <v/>
      </c>
      <c r="O317" s="1" t="str">
        <f t="shared" si="80"/>
        <v/>
      </c>
      <c r="P317" t="str">
        <f t="shared" ca="1" si="81"/>
        <v/>
      </c>
      <c r="Q317" t="str">
        <f t="shared" si="82"/>
        <v/>
      </c>
      <c r="R317" s="2" t="str">
        <f t="shared" ca="1" si="83"/>
        <v/>
      </c>
      <c r="S317" s="1" t="str">
        <f t="shared" si="84"/>
        <v/>
      </c>
      <c r="T317" t="str">
        <f t="shared" si="85"/>
        <v/>
      </c>
      <c r="U317" t="str">
        <f t="shared" ca="1" si="86"/>
        <v/>
      </c>
      <c r="V317" t="str">
        <f t="shared" si="87"/>
        <v/>
      </c>
      <c r="W317" s="2" t="str">
        <f t="shared" ca="1" si="88"/>
        <v/>
      </c>
      <c r="X317" s="59">
        <f t="shared" si="89"/>
        <v>-1</v>
      </c>
      <c r="Y317" s="66" t="str">
        <f t="shared" si="90"/>
        <v/>
      </c>
      <c r="Z317" s="36" t="str">
        <f t="shared" si="91"/>
        <v/>
      </c>
      <c r="AA317" s="36" t="str">
        <f t="shared" si="92"/>
        <v/>
      </c>
      <c r="AB317" s="67" t="str">
        <f t="shared" si="95"/>
        <v/>
      </c>
      <c r="AC317" s="36" t="str">
        <f t="shared" si="93"/>
        <v/>
      </c>
      <c r="AD317" s="36" t="str">
        <f t="shared" si="94"/>
        <v/>
      </c>
    </row>
    <row r="318" spans="3:30" x14ac:dyDescent="0.3">
      <c r="C318" s="52" cm="1">
        <f t="array" ref="C318">IF(C317=-1, -1, IF(C317&lt;income_max, C317+1, IF(C317=income_max, income_total, IF(C317=income_total, "/1", IF(C317="/1", Expenses_header_row, IF(C317&lt;expenses_max_row, C317+1, IF(C317=expenses_max_row, expenses_total_row, IF(C317=expenses_total_row, "/2", IF(C317="/2", Savings_header_row, IF(C317&lt;savings_max_row, C317+1, IF(C317=savings_max_row, savings_total, -1)))))))))))</f>
        <v>-1</v>
      </c>
      <c r="D318" s="53">
        <f t="shared" si="77"/>
        <v>-1</v>
      </c>
      <c r="E318" s="52" cm="1">
        <f t="array" ref="E318">1*OR(row_id=income_header_row,row_id=Expenses_header_row,row_id=Savings_header_row)</f>
        <v>0</v>
      </c>
      <c r="F318" s="35">
        <f t="shared" si="78"/>
        <v>0</v>
      </c>
      <c r="G318" s="35" cm="1">
        <f t="array" ref="G318">1*OR(row_id=income_total,row_id=expenses_total_row,row_id=savings_total)</f>
        <v>0</v>
      </c>
      <c r="H318" s="53">
        <f t="shared" si="79"/>
        <v>1</v>
      </c>
      <c r="I318" s="52" t="str" cm="1">
        <f t="array" ref="I318">IFERROR(INDEX('Budget Planning'!$C:$C,header_row_id)," " )</f>
        <v xml:space="preserve"> </v>
      </c>
      <c r="J318" s="54" t="str" cm="1">
        <f t="array" ref="J318">IFERROR(INDEX('Budget Planning'!$C:$C,row_id)," ")</f>
        <v xml:space="preserve"> </v>
      </c>
      <c r="K318" s="55" t="str" cm="1">
        <f t="array" ref="K318">IF(OR(is_header, is_empty), "",
    IF(is_total,
        IF(selected_period="Total Year",
            SUM(Tracking[Amount] * (Tracking[Type]=type) * (YEAR(Tracking[Effective Date])=Selected_year)),
            SUM(Tracking[Amount] * (Tracking[Type]=type) * (YEAR(Tracking[Effective Date])=Selected_year) * (MONTH(Tracking[Effective Date])=selected_period))
        ),
        IF(selected_period="Total Year",
            SUM(Tracking[Amount] * (Tracking[Type]=type) * (Tracking[Category]=item) * (YEAR(Tracking[Effective Date])=Selected_year)),
            SUM(Tracking[Amount] * (Tracking[Type]=type) * (Tracking[Category]=item) * (YEAR(Tracking[Effective Date])=Selected_year) * (MONTH(Tracking[Effective Date])=selected_period))
        )
    )
)</f>
        <v/>
      </c>
      <c r="L318" s="35" t="str" cm="1">
        <f t="array" ref="L318">IF(OR(is_header, is_empty), "",
    IFERROR(
        INDEX('Budget Planning'!$E:$DY, row_id,
            MATCH(TRUE, INDEX('Budget Planning'!$E$5:$DY$5 = Selected_year, 0), 0)
            + IF(selected_period = "Total Year", 12, selected_period - 1)
        ),
        ""
    )
)</f>
        <v/>
      </c>
      <c r="M318" s="1" t="str" cm="1">
        <f t="array" ref="M318">IF(is_cat,IF(header_row_id=income_header_row,MATCH(income_min_row,$C:$C,0),IF(header_row_id=Expenses_header_row,MATCH(expenses_min_row,$C:$C,0),IF(header_row_id=Savings_header_row,MATCH(savings_min_row,$C:$C,0),""))),"")</f>
        <v/>
      </c>
      <c r="N318" s="2" t="str" cm="1">
        <f t="array" ref="N318">IF(is_cat,IF(header_row_id=income_header_row,MATCH(income_max,$C:$C,0),IF(header_row_id=Expenses_header_row,MATCH(expenses_max_row,$C:$C,0),IF(header_row_id=Savings_header_row,MATCH(savings_max_row,$C:$C,0),""))),"")</f>
        <v/>
      </c>
      <c r="O318" s="1" t="str">
        <f t="shared" si="80"/>
        <v/>
      </c>
      <c r="P318" t="str">
        <f t="shared" ca="1" si="81"/>
        <v/>
      </c>
      <c r="Q318" t="str">
        <f t="shared" si="82"/>
        <v/>
      </c>
      <c r="R318" s="2" t="str">
        <f t="shared" ca="1" si="83"/>
        <v/>
      </c>
      <c r="S318" s="1" t="str">
        <f t="shared" si="84"/>
        <v/>
      </c>
      <c r="T318" t="str">
        <f t="shared" si="85"/>
        <v/>
      </c>
      <c r="U318" t="str">
        <f t="shared" ca="1" si="86"/>
        <v/>
      </c>
      <c r="V318" t="str">
        <f t="shared" si="87"/>
        <v/>
      </c>
      <c r="W318" s="2" t="str">
        <f t="shared" ca="1" si="88"/>
        <v/>
      </c>
      <c r="X318" s="59">
        <f t="shared" si="89"/>
        <v>-1</v>
      </c>
      <c r="Y318" s="66" t="str">
        <f t="shared" si="90"/>
        <v/>
      </c>
      <c r="Z318" s="36" t="str">
        <f t="shared" si="91"/>
        <v/>
      </c>
      <c r="AA318" s="36" t="str">
        <f t="shared" si="92"/>
        <v/>
      </c>
      <c r="AB318" s="67" t="str">
        <f t="shared" si="95"/>
        <v/>
      </c>
      <c r="AC318" s="36" t="str">
        <f t="shared" si="93"/>
        <v/>
      </c>
      <c r="AD318" s="36" t="str">
        <f t="shared" si="94"/>
        <v/>
      </c>
    </row>
    <row r="319" spans="3:30" x14ac:dyDescent="0.3">
      <c r="C319" s="52" cm="1">
        <f t="array" ref="C319">IF(C318=-1, -1, IF(C318&lt;income_max, C318+1, IF(C318=income_max, income_total, IF(C318=income_total, "/1", IF(C318="/1", Expenses_header_row, IF(C318&lt;expenses_max_row, C318+1, IF(C318=expenses_max_row, expenses_total_row, IF(C318=expenses_total_row, "/2", IF(C318="/2", Savings_header_row, IF(C318&lt;savings_max_row, C318+1, IF(C318=savings_max_row, savings_total, -1)))))))))))</f>
        <v>-1</v>
      </c>
      <c r="D319" s="53">
        <f t="shared" si="77"/>
        <v>-1</v>
      </c>
      <c r="E319" s="52" cm="1">
        <f t="array" ref="E319">1*OR(row_id=income_header_row,row_id=Expenses_header_row,row_id=Savings_header_row)</f>
        <v>0</v>
      </c>
      <c r="F319" s="35">
        <f t="shared" si="78"/>
        <v>0</v>
      </c>
      <c r="G319" s="35" cm="1">
        <f t="array" ref="G319">1*OR(row_id=income_total,row_id=expenses_total_row,row_id=savings_total)</f>
        <v>0</v>
      </c>
      <c r="H319" s="53">
        <f t="shared" si="79"/>
        <v>1</v>
      </c>
      <c r="I319" s="52" t="str" cm="1">
        <f t="array" ref="I319">IFERROR(INDEX('Budget Planning'!$C:$C,header_row_id)," " )</f>
        <v xml:space="preserve"> </v>
      </c>
      <c r="J319" s="54" t="str" cm="1">
        <f t="array" ref="J319">IFERROR(INDEX('Budget Planning'!$C:$C,row_id)," ")</f>
        <v xml:space="preserve"> </v>
      </c>
      <c r="K319" s="55" t="str" cm="1">
        <f t="array" ref="K319">IF(OR(is_header, is_empty), "",
    IF(is_total,
        IF(selected_period="Total Year",
            SUM(Tracking[Amount] * (Tracking[Type]=type) * (YEAR(Tracking[Effective Date])=Selected_year)),
            SUM(Tracking[Amount] * (Tracking[Type]=type) * (YEAR(Tracking[Effective Date])=Selected_year) * (MONTH(Tracking[Effective Date])=selected_period))
        ),
        IF(selected_period="Total Year",
            SUM(Tracking[Amount] * (Tracking[Type]=type) * (Tracking[Category]=item) * (YEAR(Tracking[Effective Date])=Selected_year)),
            SUM(Tracking[Amount] * (Tracking[Type]=type) * (Tracking[Category]=item) * (YEAR(Tracking[Effective Date])=Selected_year) * (MONTH(Tracking[Effective Date])=selected_period))
        )
    )
)</f>
        <v/>
      </c>
      <c r="L319" s="35" t="str" cm="1">
        <f t="array" ref="L319">IF(OR(is_header, is_empty), "",
    IFERROR(
        INDEX('Budget Planning'!$E:$DY, row_id,
            MATCH(TRUE, INDEX('Budget Planning'!$E$5:$DY$5 = Selected_year, 0), 0)
            + IF(selected_period = "Total Year", 12, selected_period - 1)
        ),
        ""
    )
)</f>
        <v/>
      </c>
      <c r="M319" s="1" t="str" cm="1">
        <f t="array" ref="M319">IF(is_cat,IF(header_row_id=income_header_row,MATCH(income_min_row,$C:$C,0),IF(header_row_id=Expenses_header_row,MATCH(expenses_min_row,$C:$C,0),IF(header_row_id=Savings_header_row,MATCH(savings_min_row,$C:$C,0),""))),"")</f>
        <v/>
      </c>
      <c r="N319" s="2" t="str" cm="1">
        <f t="array" ref="N319">IF(is_cat,IF(header_row_id=income_header_row,MATCH(income_max,$C:$C,0),IF(header_row_id=Expenses_header_row,MATCH(expenses_max_row,$C:$C,0),IF(header_row_id=Savings_header_row,MATCH(savings_max_row,$C:$C,0),""))),"")</f>
        <v/>
      </c>
      <c r="O319" s="1" t="str">
        <f t="shared" si="80"/>
        <v/>
      </c>
      <c r="P319" t="str">
        <f t="shared" ca="1" si="81"/>
        <v/>
      </c>
      <c r="Q319" t="str">
        <f t="shared" si="82"/>
        <v/>
      </c>
      <c r="R319" s="2" t="str">
        <f t="shared" ca="1" si="83"/>
        <v/>
      </c>
      <c r="S319" s="1" t="str">
        <f t="shared" si="84"/>
        <v/>
      </c>
      <c r="T319" t="str">
        <f t="shared" si="85"/>
        <v/>
      </c>
      <c r="U319" t="str">
        <f t="shared" ca="1" si="86"/>
        <v/>
      </c>
      <c r="V319" t="str">
        <f t="shared" si="87"/>
        <v/>
      </c>
      <c r="W319" s="2" t="str">
        <f t="shared" ca="1" si="88"/>
        <v/>
      </c>
      <c r="X319" s="59">
        <f t="shared" si="89"/>
        <v>-1</v>
      </c>
      <c r="Y319" s="66" t="str">
        <f t="shared" si="90"/>
        <v/>
      </c>
      <c r="Z319" s="36" t="str">
        <f t="shared" si="91"/>
        <v/>
      </c>
      <c r="AA319" s="36" t="str">
        <f t="shared" si="92"/>
        <v/>
      </c>
      <c r="AB319" s="67" t="str">
        <f t="shared" si="95"/>
        <v/>
      </c>
      <c r="AC319" s="36" t="str">
        <f t="shared" si="93"/>
        <v/>
      </c>
      <c r="AD319" s="36" t="str">
        <f t="shared" si="94"/>
        <v/>
      </c>
    </row>
    <row r="320" spans="3:30" x14ac:dyDescent="0.3">
      <c r="C320" s="52" cm="1">
        <f t="array" ref="C320">IF(C319=-1, -1, IF(C319&lt;income_max, C319+1, IF(C319=income_max, income_total, IF(C319=income_total, "/1", IF(C319="/1", Expenses_header_row, IF(C319&lt;expenses_max_row, C319+1, IF(C319=expenses_max_row, expenses_total_row, IF(C319=expenses_total_row, "/2", IF(C319="/2", Savings_header_row, IF(C319&lt;savings_max_row, C319+1, IF(C319=savings_max_row, savings_total, -1)))))))))))</f>
        <v>-1</v>
      </c>
      <c r="D320" s="53">
        <f t="shared" si="77"/>
        <v>-1</v>
      </c>
      <c r="E320" s="52" cm="1">
        <f t="array" ref="E320">1*OR(row_id=income_header_row,row_id=Expenses_header_row,row_id=Savings_header_row)</f>
        <v>0</v>
      </c>
      <c r="F320" s="35">
        <f t="shared" si="78"/>
        <v>0</v>
      </c>
      <c r="G320" s="35" cm="1">
        <f t="array" ref="G320">1*OR(row_id=income_total,row_id=expenses_total_row,row_id=savings_total)</f>
        <v>0</v>
      </c>
      <c r="H320" s="53">
        <f t="shared" si="79"/>
        <v>1</v>
      </c>
      <c r="I320" s="52" t="str" cm="1">
        <f t="array" ref="I320">IFERROR(INDEX('Budget Planning'!$C:$C,header_row_id)," " )</f>
        <v xml:space="preserve"> </v>
      </c>
      <c r="J320" s="54" t="str" cm="1">
        <f t="array" ref="J320">IFERROR(INDEX('Budget Planning'!$C:$C,row_id)," ")</f>
        <v xml:space="preserve"> </v>
      </c>
      <c r="K320" s="55" t="str" cm="1">
        <f t="array" ref="K320">IF(OR(is_header, is_empty), "",
    IF(is_total,
        IF(selected_period="Total Year",
            SUM(Tracking[Amount] * (Tracking[Type]=type) * (YEAR(Tracking[Effective Date])=Selected_year)),
            SUM(Tracking[Amount] * (Tracking[Type]=type) * (YEAR(Tracking[Effective Date])=Selected_year) * (MONTH(Tracking[Effective Date])=selected_period))
        ),
        IF(selected_period="Total Year",
            SUM(Tracking[Amount] * (Tracking[Type]=type) * (Tracking[Category]=item) * (YEAR(Tracking[Effective Date])=Selected_year)),
            SUM(Tracking[Amount] * (Tracking[Type]=type) * (Tracking[Category]=item) * (YEAR(Tracking[Effective Date])=Selected_year) * (MONTH(Tracking[Effective Date])=selected_period))
        )
    )
)</f>
        <v/>
      </c>
      <c r="L320" s="35" t="str" cm="1">
        <f t="array" ref="L320">IF(OR(is_header, is_empty), "",
    IFERROR(
        INDEX('Budget Planning'!$E:$DY, row_id,
            MATCH(TRUE, INDEX('Budget Planning'!$E$5:$DY$5 = Selected_year, 0), 0)
            + IF(selected_period = "Total Year", 12, selected_period - 1)
        ),
        ""
    )
)</f>
        <v/>
      </c>
      <c r="M320" s="1" t="str" cm="1">
        <f t="array" ref="M320">IF(is_cat,IF(header_row_id=income_header_row,MATCH(income_min_row,$C:$C,0),IF(header_row_id=Expenses_header_row,MATCH(expenses_min_row,$C:$C,0),IF(header_row_id=Savings_header_row,MATCH(savings_min_row,$C:$C,0),""))),"")</f>
        <v/>
      </c>
      <c r="N320" s="2" t="str" cm="1">
        <f t="array" ref="N320">IF(is_cat,IF(header_row_id=income_header_row,MATCH(income_max,$C:$C,0),IF(header_row_id=Expenses_header_row,MATCH(expenses_max_row,$C:$C,0),IF(header_row_id=Savings_header_row,MATCH(savings_max_row,$C:$C,0),""))),"")</f>
        <v/>
      </c>
      <c r="O320" s="1" t="str">
        <f t="shared" si="80"/>
        <v/>
      </c>
      <c r="P320" t="str">
        <f t="shared" ca="1" si="81"/>
        <v/>
      </c>
      <c r="Q320" t="str">
        <f t="shared" si="82"/>
        <v/>
      </c>
      <c r="R320" s="2" t="str">
        <f t="shared" ca="1" si="83"/>
        <v/>
      </c>
      <c r="S320" s="1" t="str">
        <f t="shared" si="84"/>
        <v/>
      </c>
      <c r="T320" t="str">
        <f t="shared" si="85"/>
        <v/>
      </c>
      <c r="U320" t="str">
        <f t="shared" ca="1" si="86"/>
        <v/>
      </c>
      <c r="V320" t="str">
        <f t="shared" si="87"/>
        <v/>
      </c>
      <c r="W320" s="2" t="str">
        <f t="shared" ca="1" si="88"/>
        <v/>
      </c>
      <c r="X320" s="59">
        <f t="shared" si="89"/>
        <v>-1</v>
      </c>
      <c r="Y320" s="66" t="str">
        <f t="shared" si="90"/>
        <v/>
      </c>
      <c r="Z320" s="36" t="str">
        <f t="shared" si="91"/>
        <v/>
      </c>
      <c r="AA320" s="36" t="str">
        <f t="shared" si="92"/>
        <v/>
      </c>
      <c r="AB320" s="67" t="str">
        <f t="shared" si="95"/>
        <v/>
      </c>
      <c r="AC320" s="36" t="str">
        <f t="shared" si="93"/>
        <v/>
      </c>
      <c r="AD320" s="36" t="str">
        <f t="shared" si="94"/>
        <v/>
      </c>
    </row>
    <row r="321" spans="3:30" x14ac:dyDescent="0.3">
      <c r="C321" s="52" cm="1">
        <f t="array" ref="C321">IF(C320=-1, -1, IF(C320&lt;income_max, C320+1, IF(C320=income_max, income_total, IF(C320=income_total, "/1", IF(C320="/1", Expenses_header_row, IF(C320&lt;expenses_max_row, C320+1, IF(C320=expenses_max_row, expenses_total_row, IF(C320=expenses_total_row, "/2", IF(C320="/2", Savings_header_row, IF(C320&lt;savings_max_row, C320+1, IF(C320=savings_max_row, savings_total, -1)))))))))))</f>
        <v>-1</v>
      </c>
      <c r="D321" s="53">
        <f t="shared" si="77"/>
        <v>-1</v>
      </c>
      <c r="E321" s="52" cm="1">
        <f t="array" ref="E321">1*OR(row_id=income_header_row,row_id=Expenses_header_row,row_id=Savings_header_row)</f>
        <v>0</v>
      </c>
      <c r="F321" s="35">
        <f t="shared" si="78"/>
        <v>0</v>
      </c>
      <c r="G321" s="35" cm="1">
        <f t="array" ref="G321">1*OR(row_id=income_total,row_id=expenses_total_row,row_id=savings_total)</f>
        <v>0</v>
      </c>
      <c r="H321" s="53">
        <f t="shared" si="79"/>
        <v>1</v>
      </c>
      <c r="I321" s="52" t="str" cm="1">
        <f t="array" ref="I321">IFERROR(INDEX('Budget Planning'!$C:$C,header_row_id)," " )</f>
        <v xml:space="preserve"> </v>
      </c>
      <c r="J321" s="54" t="str" cm="1">
        <f t="array" ref="J321">IFERROR(INDEX('Budget Planning'!$C:$C,row_id)," ")</f>
        <v xml:space="preserve"> </v>
      </c>
      <c r="K321" s="55" t="str" cm="1">
        <f t="array" ref="K321">IF(OR(is_header, is_empty), "",
    IF(is_total,
        IF(selected_period="Total Year",
            SUM(Tracking[Amount] * (Tracking[Type]=type) * (YEAR(Tracking[Effective Date])=Selected_year)),
            SUM(Tracking[Amount] * (Tracking[Type]=type) * (YEAR(Tracking[Effective Date])=Selected_year) * (MONTH(Tracking[Effective Date])=selected_period))
        ),
        IF(selected_period="Total Year",
            SUM(Tracking[Amount] * (Tracking[Type]=type) * (Tracking[Category]=item) * (YEAR(Tracking[Effective Date])=Selected_year)),
            SUM(Tracking[Amount] * (Tracking[Type]=type) * (Tracking[Category]=item) * (YEAR(Tracking[Effective Date])=Selected_year) * (MONTH(Tracking[Effective Date])=selected_period))
        )
    )
)</f>
        <v/>
      </c>
      <c r="L321" s="35" t="str" cm="1">
        <f t="array" ref="L321">IF(OR(is_header, is_empty), "",
    IFERROR(
        INDEX('Budget Planning'!$E:$DY, row_id,
            MATCH(TRUE, INDEX('Budget Planning'!$E$5:$DY$5 = Selected_year, 0), 0)
            + IF(selected_period = "Total Year", 12, selected_period - 1)
        ),
        ""
    )
)</f>
        <v/>
      </c>
      <c r="M321" s="1" t="str" cm="1">
        <f t="array" ref="M321">IF(is_cat,IF(header_row_id=income_header_row,MATCH(income_min_row,$C:$C,0),IF(header_row_id=Expenses_header_row,MATCH(expenses_min_row,$C:$C,0),IF(header_row_id=Savings_header_row,MATCH(savings_min_row,$C:$C,0),""))),"")</f>
        <v/>
      </c>
      <c r="N321" s="2" t="str" cm="1">
        <f t="array" ref="N321">IF(is_cat,IF(header_row_id=income_header_row,MATCH(income_max,$C:$C,0),IF(header_row_id=Expenses_header_row,MATCH(expenses_max_row,$C:$C,0),IF(header_row_id=Savings_header_row,MATCH(savings_max_row,$C:$C,0),""))),"")</f>
        <v/>
      </c>
      <c r="O321" s="1" t="str">
        <f t="shared" si="80"/>
        <v/>
      </c>
      <c r="P321" t="str">
        <f t="shared" ca="1" si="81"/>
        <v/>
      </c>
      <c r="Q321" t="str">
        <f t="shared" si="82"/>
        <v/>
      </c>
      <c r="R321" s="2" t="str">
        <f t="shared" ca="1" si="83"/>
        <v/>
      </c>
      <c r="S321" s="1" t="str">
        <f t="shared" si="84"/>
        <v/>
      </c>
      <c r="T321" t="str">
        <f t="shared" si="85"/>
        <v/>
      </c>
      <c r="U321" t="str">
        <f t="shared" ca="1" si="86"/>
        <v/>
      </c>
      <c r="V321" t="str">
        <f t="shared" si="87"/>
        <v/>
      </c>
      <c r="W321" s="2" t="str">
        <f t="shared" ca="1" si="88"/>
        <v/>
      </c>
      <c r="X321" s="59">
        <f t="shared" si="89"/>
        <v>-1</v>
      </c>
      <c r="Y321" s="66" t="str">
        <f t="shared" si="90"/>
        <v/>
      </c>
      <c r="Z321" s="36" t="str">
        <f t="shared" si="91"/>
        <v/>
      </c>
      <c r="AA321" s="36" t="str">
        <f t="shared" si="92"/>
        <v/>
      </c>
      <c r="AB321" s="67" t="str">
        <f t="shared" si="95"/>
        <v/>
      </c>
      <c r="AC321" s="36" t="str">
        <f t="shared" si="93"/>
        <v/>
      </c>
      <c r="AD321" s="36" t="str">
        <f t="shared" si="94"/>
        <v/>
      </c>
    </row>
    <row r="322" spans="3:30" x14ac:dyDescent="0.3">
      <c r="C322" s="52" cm="1">
        <f t="array" ref="C322">IF(C321=-1, -1, IF(C321&lt;income_max, C321+1, IF(C321=income_max, income_total, IF(C321=income_total, "/1", IF(C321="/1", Expenses_header_row, IF(C321&lt;expenses_max_row, C321+1, IF(C321=expenses_max_row, expenses_total_row, IF(C321=expenses_total_row, "/2", IF(C321="/2", Savings_header_row, IF(C321&lt;savings_max_row, C321+1, IF(C321=savings_max_row, savings_total, -1)))))))))))</f>
        <v>-1</v>
      </c>
      <c r="D322" s="53">
        <f t="shared" si="77"/>
        <v>-1</v>
      </c>
      <c r="E322" s="52" cm="1">
        <f t="array" ref="E322">1*OR(row_id=income_header_row,row_id=Expenses_header_row,row_id=Savings_header_row)</f>
        <v>0</v>
      </c>
      <c r="F322" s="35">
        <f t="shared" si="78"/>
        <v>0</v>
      </c>
      <c r="G322" s="35" cm="1">
        <f t="array" ref="G322">1*OR(row_id=income_total,row_id=expenses_total_row,row_id=savings_total)</f>
        <v>0</v>
      </c>
      <c r="H322" s="53">
        <f t="shared" si="79"/>
        <v>1</v>
      </c>
      <c r="I322" s="52" t="str" cm="1">
        <f t="array" ref="I322">IFERROR(INDEX('Budget Planning'!$C:$C,header_row_id)," " )</f>
        <v xml:space="preserve"> </v>
      </c>
      <c r="J322" s="54" t="str" cm="1">
        <f t="array" ref="J322">IFERROR(INDEX('Budget Planning'!$C:$C,row_id)," ")</f>
        <v xml:space="preserve"> </v>
      </c>
      <c r="K322" s="55" t="str" cm="1">
        <f t="array" ref="K322">IF(OR(is_header, is_empty), "",
    IF(is_total,
        IF(selected_period="Total Year",
            SUM(Tracking[Amount] * (Tracking[Type]=type) * (YEAR(Tracking[Effective Date])=Selected_year)),
            SUM(Tracking[Amount] * (Tracking[Type]=type) * (YEAR(Tracking[Effective Date])=Selected_year) * (MONTH(Tracking[Effective Date])=selected_period))
        ),
        IF(selected_period="Total Year",
            SUM(Tracking[Amount] * (Tracking[Type]=type) * (Tracking[Category]=item) * (YEAR(Tracking[Effective Date])=Selected_year)),
            SUM(Tracking[Amount] * (Tracking[Type]=type) * (Tracking[Category]=item) * (YEAR(Tracking[Effective Date])=Selected_year) * (MONTH(Tracking[Effective Date])=selected_period))
        )
    )
)</f>
        <v/>
      </c>
      <c r="L322" s="35" t="str" cm="1">
        <f t="array" ref="L322">IF(OR(is_header, is_empty), "",
    IFERROR(
        INDEX('Budget Planning'!$E:$DY, row_id,
            MATCH(TRUE, INDEX('Budget Planning'!$E$5:$DY$5 = Selected_year, 0), 0)
            + IF(selected_period = "Total Year", 12, selected_period - 1)
        ),
        ""
    )
)</f>
        <v/>
      </c>
      <c r="M322" s="1" t="str" cm="1">
        <f t="array" ref="M322">IF(is_cat,IF(header_row_id=income_header_row,MATCH(income_min_row,$C:$C,0),IF(header_row_id=Expenses_header_row,MATCH(expenses_min_row,$C:$C,0),IF(header_row_id=Savings_header_row,MATCH(savings_min_row,$C:$C,0),""))),"")</f>
        <v/>
      </c>
      <c r="N322" s="2" t="str" cm="1">
        <f t="array" ref="N322">IF(is_cat,IF(header_row_id=income_header_row,MATCH(income_max,$C:$C,0),IF(header_row_id=Expenses_header_row,MATCH(expenses_max_row,$C:$C,0),IF(header_row_id=Savings_header_row,MATCH(savings_max_row,$C:$C,0),""))),"")</f>
        <v/>
      </c>
      <c r="O322" s="1" t="str">
        <f t="shared" si="80"/>
        <v/>
      </c>
      <c r="P322" t="str">
        <f t="shared" ca="1" si="81"/>
        <v/>
      </c>
      <c r="Q322" t="str">
        <f t="shared" si="82"/>
        <v/>
      </c>
      <c r="R322" s="2" t="str">
        <f t="shared" ca="1" si="83"/>
        <v/>
      </c>
      <c r="S322" s="1" t="str">
        <f t="shared" si="84"/>
        <v/>
      </c>
      <c r="T322" t="str">
        <f t="shared" si="85"/>
        <v/>
      </c>
      <c r="U322" t="str">
        <f t="shared" ca="1" si="86"/>
        <v/>
      </c>
      <c r="V322" t="str">
        <f t="shared" si="87"/>
        <v/>
      </c>
      <c r="W322" s="2" t="str">
        <f t="shared" ca="1" si="88"/>
        <v/>
      </c>
      <c r="X322" s="59">
        <f t="shared" si="89"/>
        <v>-1</v>
      </c>
      <c r="Y322" s="66" t="str">
        <f t="shared" si="90"/>
        <v/>
      </c>
      <c r="Z322" s="36" t="str">
        <f t="shared" si="91"/>
        <v/>
      </c>
      <c r="AA322" s="36" t="str">
        <f t="shared" si="92"/>
        <v/>
      </c>
      <c r="AB322" s="67" t="str">
        <f t="shared" si="95"/>
        <v/>
      </c>
      <c r="AC322" s="36" t="str">
        <f t="shared" si="93"/>
        <v/>
      </c>
      <c r="AD322" s="36" t="str">
        <f t="shared" si="94"/>
        <v/>
      </c>
    </row>
    <row r="323" spans="3:30" x14ac:dyDescent="0.3">
      <c r="C323" s="52" cm="1">
        <f t="array" ref="C323">IF(C322=-1, -1, IF(C322&lt;income_max, C322+1, IF(C322=income_max, income_total, IF(C322=income_total, "/1", IF(C322="/1", Expenses_header_row, IF(C322&lt;expenses_max_row, C322+1, IF(C322=expenses_max_row, expenses_total_row, IF(C322=expenses_total_row, "/2", IF(C322="/2", Savings_header_row, IF(C322&lt;savings_max_row, C322+1, IF(C322=savings_max_row, savings_total, -1)))))))))))</f>
        <v>-1</v>
      </c>
      <c r="D323" s="53">
        <f t="shared" si="77"/>
        <v>-1</v>
      </c>
      <c r="E323" s="52" cm="1">
        <f t="array" ref="E323">1*OR(row_id=income_header_row,row_id=Expenses_header_row,row_id=Savings_header_row)</f>
        <v>0</v>
      </c>
      <c r="F323" s="35">
        <f t="shared" si="78"/>
        <v>0</v>
      </c>
      <c r="G323" s="35" cm="1">
        <f t="array" ref="G323">1*OR(row_id=income_total,row_id=expenses_total_row,row_id=savings_total)</f>
        <v>0</v>
      </c>
      <c r="H323" s="53">
        <f t="shared" si="79"/>
        <v>1</v>
      </c>
      <c r="I323" s="52" t="str" cm="1">
        <f t="array" ref="I323">IFERROR(INDEX('Budget Planning'!$C:$C,header_row_id)," " )</f>
        <v xml:space="preserve"> </v>
      </c>
      <c r="J323" s="54" t="str" cm="1">
        <f t="array" ref="J323">IFERROR(INDEX('Budget Planning'!$C:$C,row_id)," ")</f>
        <v xml:space="preserve"> </v>
      </c>
      <c r="K323" s="55" t="str" cm="1">
        <f t="array" ref="K323">IF(OR(is_header, is_empty), "",
    IF(is_total,
        IF(selected_period="Total Year",
            SUM(Tracking[Amount] * (Tracking[Type]=type) * (YEAR(Tracking[Effective Date])=Selected_year)),
            SUM(Tracking[Amount] * (Tracking[Type]=type) * (YEAR(Tracking[Effective Date])=Selected_year) * (MONTH(Tracking[Effective Date])=selected_period))
        ),
        IF(selected_period="Total Year",
            SUM(Tracking[Amount] * (Tracking[Type]=type) * (Tracking[Category]=item) * (YEAR(Tracking[Effective Date])=Selected_year)),
            SUM(Tracking[Amount] * (Tracking[Type]=type) * (Tracking[Category]=item) * (YEAR(Tracking[Effective Date])=Selected_year) * (MONTH(Tracking[Effective Date])=selected_period))
        )
    )
)</f>
        <v/>
      </c>
      <c r="L323" s="35" t="str" cm="1">
        <f t="array" ref="L323">IF(OR(is_header, is_empty), "",
    IFERROR(
        INDEX('Budget Planning'!$E:$DY, row_id,
            MATCH(TRUE, INDEX('Budget Planning'!$E$5:$DY$5 = Selected_year, 0), 0)
            + IF(selected_period = "Total Year", 12, selected_period - 1)
        ),
        ""
    )
)</f>
        <v/>
      </c>
      <c r="M323" s="1" t="str" cm="1">
        <f t="array" ref="M323">IF(is_cat,IF(header_row_id=income_header_row,MATCH(income_min_row,$C:$C,0),IF(header_row_id=Expenses_header_row,MATCH(expenses_min_row,$C:$C,0),IF(header_row_id=Savings_header_row,MATCH(savings_min_row,$C:$C,0),""))),"")</f>
        <v/>
      </c>
      <c r="N323" s="2" t="str" cm="1">
        <f t="array" ref="N323">IF(is_cat,IF(header_row_id=income_header_row,MATCH(income_max,$C:$C,0),IF(header_row_id=Expenses_header_row,MATCH(expenses_max_row,$C:$C,0),IF(header_row_id=Savings_header_row,MATCH(savings_max_row,$C:$C,0),""))),"")</f>
        <v/>
      </c>
      <c r="O323" s="1" t="str">
        <f t="shared" si="80"/>
        <v/>
      </c>
      <c r="P323" t="str">
        <f t="shared" ca="1" si="81"/>
        <v/>
      </c>
      <c r="Q323" t="str">
        <f t="shared" si="82"/>
        <v/>
      </c>
      <c r="R323" s="2" t="str">
        <f t="shared" ca="1" si="83"/>
        <v/>
      </c>
      <c r="S323" s="1" t="str">
        <f t="shared" si="84"/>
        <v/>
      </c>
      <c r="T323" t="str">
        <f t="shared" si="85"/>
        <v/>
      </c>
      <c r="U323" t="str">
        <f t="shared" ca="1" si="86"/>
        <v/>
      </c>
      <c r="V323" t="str">
        <f t="shared" si="87"/>
        <v/>
      </c>
      <c r="W323" s="2" t="str">
        <f t="shared" ca="1" si="88"/>
        <v/>
      </c>
      <c r="X323" s="59">
        <f t="shared" si="89"/>
        <v>-1</v>
      </c>
      <c r="Y323" s="66" t="str">
        <f t="shared" si="90"/>
        <v/>
      </c>
      <c r="Z323" s="36" t="str">
        <f t="shared" si="91"/>
        <v/>
      </c>
      <c r="AA323" s="36" t="str">
        <f t="shared" si="92"/>
        <v/>
      </c>
      <c r="AB323" s="67" t="str">
        <f t="shared" si="95"/>
        <v/>
      </c>
      <c r="AC323" s="36" t="str">
        <f t="shared" si="93"/>
        <v/>
      </c>
      <c r="AD323" s="36" t="str">
        <f t="shared" si="94"/>
        <v/>
      </c>
    </row>
    <row r="324" spans="3:30" x14ac:dyDescent="0.3">
      <c r="C324" s="52" cm="1">
        <f t="array" ref="C324">IF(C323=-1, -1, IF(C323&lt;income_max, C323+1, IF(C323=income_max, income_total, IF(C323=income_total, "/1", IF(C323="/1", Expenses_header_row, IF(C323&lt;expenses_max_row, C323+1, IF(C323=expenses_max_row, expenses_total_row, IF(C323=expenses_total_row, "/2", IF(C323="/2", Savings_header_row, IF(C323&lt;savings_max_row, C323+1, IF(C323=savings_max_row, savings_total, -1)))))))))))</f>
        <v>-1</v>
      </c>
      <c r="D324" s="53">
        <f t="shared" si="77"/>
        <v>-1</v>
      </c>
      <c r="E324" s="52" cm="1">
        <f t="array" ref="E324">1*OR(row_id=income_header_row,row_id=Expenses_header_row,row_id=Savings_header_row)</f>
        <v>0</v>
      </c>
      <c r="F324" s="35">
        <f t="shared" si="78"/>
        <v>0</v>
      </c>
      <c r="G324" s="35" cm="1">
        <f t="array" ref="G324">1*OR(row_id=income_total,row_id=expenses_total_row,row_id=savings_total)</f>
        <v>0</v>
      </c>
      <c r="H324" s="53">
        <f t="shared" si="79"/>
        <v>1</v>
      </c>
      <c r="I324" s="52" t="str" cm="1">
        <f t="array" ref="I324">IFERROR(INDEX('Budget Planning'!$C:$C,header_row_id)," " )</f>
        <v xml:space="preserve"> </v>
      </c>
      <c r="J324" s="54" t="str" cm="1">
        <f t="array" ref="J324">IFERROR(INDEX('Budget Planning'!$C:$C,row_id)," ")</f>
        <v xml:space="preserve"> </v>
      </c>
      <c r="K324" s="55" t="str" cm="1">
        <f t="array" ref="K324">IF(OR(is_header, is_empty), "",
    IF(is_total,
        IF(selected_period="Total Year",
            SUM(Tracking[Amount] * (Tracking[Type]=type) * (YEAR(Tracking[Effective Date])=Selected_year)),
            SUM(Tracking[Amount] * (Tracking[Type]=type) * (YEAR(Tracking[Effective Date])=Selected_year) * (MONTH(Tracking[Effective Date])=selected_period))
        ),
        IF(selected_period="Total Year",
            SUM(Tracking[Amount] * (Tracking[Type]=type) * (Tracking[Category]=item) * (YEAR(Tracking[Effective Date])=Selected_year)),
            SUM(Tracking[Amount] * (Tracking[Type]=type) * (Tracking[Category]=item) * (YEAR(Tracking[Effective Date])=Selected_year) * (MONTH(Tracking[Effective Date])=selected_period))
        )
    )
)</f>
        <v/>
      </c>
      <c r="L324" s="35" t="str" cm="1">
        <f t="array" ref="L324">IF(OR(is_header, is_empty), "",
    IFERROR(
        INDEX('Budget Planning'!$E:$DY, row_id,
            MATCH(TRUE, INDEX('Budget Planning'!$E$5:$DY$5 = Selected_year, 0), 0)
            + IF(selected_period = "Total Year", 12, selected_period - 1)
        ),
        ""
    )
)</f>
        <v/>
      </c>
      <c r="M324" s="1" t="str" cm="1">
        <f t="array" ref="M324">IF(is_cat,IF(header_row_id=income_header_row,MATCH(income_min_row,$C:$C,0),IF(header_row_id=Expenses_header_row,MATCH(expenses_min_row,$C:$C,0),IF(header_row_id=Savings_header_row,MATCH(savings_min_row,$C:$C,0),""))),"")</f>
        <v/>
      </c>
      <c r="N324" s="2" t="str" cm="1">
        <f t="array" ref="N324">IF(is_cat,IF(header_row_id=income_header_row,MATCH(income_max,$C:$C,0),IF(header_row_id=Expenses_header_row,MATCH(expenses_max_row,$C:$C,0),IF(header_row_id=Savings_header_row,MATCH(savings_max_row,$C:$C,0),""))),"")</f>
        <v/>
      </c>
      <c r="O324" s="1" t="str">
        <f t="shared" si="80"/>
        <v/>
      </c>
      <c r="P324" t="str">
        <f t="shared" ca="1" si="81"/>
        <v/>
      </c>
      <c r="Q324" t="str">
        <f t="shared" si="82"/>
        <v/>
      </c>
      <c r="R324" s="2" t="str">
        <f t="shared" ca="1" si="83"/>
        <v/>
      </c>
      <c r="S324" s="1" t="str">
        <f t="shared" si="84"/>
        <v/>
      </c>
      <c r="T324" t="str">
        <f t="shared" si="85"/>
        <v/>
      </c>
      <c r="U324" t="str">
        <f t="shared" ca="1" si="86"/>
        <v/>
      </c>
      <c r="V324" t="str">
        <f t="shared" si="87"/>
        <v/>
      </c>
      <c r="W324" s="2" t="str">
        <f t="shared" ca="1" si="88"/>
        <v/>
      </c>
      <c r="X324" s="59">
        <f t="shared" si="89"/>
        <v>-1</v>
      </c>
      <c r="Y324" s="66" t="str">
        <f t="shared" si="90"/>
        <v/>
      </c>
      <c r="Z324" s="36" t="str">
        <f t="shared" si="91"/>
        <v/>
      </c>
      <c r="AA324" s="36" t="str">
        <f t="shared" si="92"/>
        <v/>
      </c>
      <c r="AB324" s="67" t="str">
        <f t="shared" si="95"/>
        <v/>
      </c>
      <c r="AC324" s="36" t="str">
        <f t="shared" si="93"/>
        <v/>
      </c>
      <c r="AD324" s="36" t="str">
        <f t="shared" si="94"/>
        <v/>
      </c>
    </row>
    <row r="325" spans="3:30" x14ac:dyDescent="0.3">
      <c r="C325" s="52" cm="1">
        <f t="array" ref="C325">IF(C324=-1, -1, IF(C324&lt;income_max, C324+1, IF(C324=income_max, income_total, IF(C324=income_total, "/1", IF(C324="/1", Expenses_header_row, IF(C324&lt;expenses_max_row, C324+1, IF(C324=expenses_max_row, expenses_total_row, IF(C324=expenses_total_row, "/2", IF(C324="/2", Savings_header_row, IF(C324&lt;savings_max_row, C324+1, IF(C324=savings_max_row, savings_total, -1)))))))))))</f>
        <v>-1</v>
      </c>
      <c r="D325" s="53">
        <f t="shared" si="77"/>
        <v>-1</v>
      </c>
      <c r="E325" s="52" cm="1">
        <f t="array" ref="E325">1*OR(row_id=income_header_row,row_id=Expenses_header_row,row_id=Savings_header_row)</f>
        <v>0</v>
      </c>
      <c r="F325" s="35">
        <f t="shared" si="78"/>
        <v>0</v>
      </c>
      <c r="G325" s="35" cm="1">
        <f t="array" ref="G325">1*OR(row_id=income_total,row_id=expenses_total_row,row_id=savings_total)</f>
        <v>0</v>
      </c>
      <c r="H325" s="53">
        <f t="shared" si="79"/>
        <v>1</v>
      </c>
      <c r="I325" s="52" t="str" cm="1">
        <f t="array" ref="I325">IFERROR(INDEX('Budget Planning'!$C:$C,header_row_id)," " )</f>
        <v xml:space="preserve"> </v>
      </c>
      <c r="J325" s="54" t="str" cm="1">
        <f t="array" ref="J325">IFERROR(INDEX('Budget Planning'!$C:$C,row_id)," ")</f>
        <v xml:space="preserve"> </v>
      </c>
      <c r="K325" s="55" t="str" cm="1">
        <f t="array" ref="K325">IF(OR(is_header, is_empty), "",
    IF(is_total,
        IF(selected_period="Total Year",
            SUM(Tracking[Amount] * (Tracking[Type]=type) * (YEAR(Tracking[Effective Date])=Selected_year)),
            SUM(Tracking[Amount] * (Tracking[Type]=type) * (YEAR(Tracking[Effective Date])=Selected_year) * (MONTH(Tracking[Effective Date])=selected_period))
        ),
        IF(selected_period="Total Year",
            SUM(Tracking[Amount] * (Tracking[Type]=type) * (Tracking[Category]=item) * (YEAR(Tracking[Effective Date])=Selected_year)),
            SUM(Tracking[Amount] * (Tracking[Type]=type) * (Tracking[Category]=item) * (YEAR(Tracking[Effective Date])=Selected_year) * (MONTH(Tracking[Effective Date])=selected_period))
        )
    )
)</f>
        <v/>
      </c>
      <c r="L325" s="35" t="str" cm="1">
        <f t="array" ref="L325">IF(OR(is_header, is_empty), "",
    IFERROR(
        INDEX('Budget Planning'!$E:$DY, row_id,
            MATCH(TRUE, INDEX('Budget Planning'!$E$5:$DY$5 = Selected_year, 0), 0)
            + IF(selected_period = "Total Year", 12, selected_period - 1)
        ),
        ""
    )
)</f>
        <v/>
      </c>
      <c r="M325" s="1" t="str" cm="1">
        <f t="array" ref="M325">IF(is_cat,IF(header_row_id=income_header_row,MATCH(income_min_row,$C:$C,0),IF(header_row_id=Expenses_header_row,MATCH(expenses_min_row,$C:$C,0),IF(header_row_id=Savings_header_row,MATCH(savings_min_row,$C:$C,0),""))),"")</f>
        <v/>
      </c>
      <c r="N325" s="2" t="str" cm="1">
        <f t="array" ref="N325">IF(is_cat,IF(header_row_id=income_header_row,MATCH(income_max,$C:$C,0),IF(header_row_id=Expenses_header_row,MATCH(expenses_max_row,$C:$C,0),IF(header_row_id=Savings_header_row,MATCH(savings_max_row,$C:$C,0),""))),"")</f>
        <v/>
      </c>
      <c r="O325" s="1" t="str">
        <f t="shared" si="80"/>
        <v/>
      </c>
      <c r="P325" t="str">
        <f t="shared" ca="1" si="81"/>
        <v/>
      </c>
      <c r="Q325" t="str">
        <f t="shared" si="82"/>
        <v/>
      </c>
      <c r="R325" s="2" t="str">
        <f t="shared" ca="1" si="83"/>
        <v/>
      </c>
      <c r="S325" s="1" t="str">
        <f t="shared" si="84"/>
        <v/>
      </c>
      <c r="T325" t="str">
        <f t="shared" si="85"/>
        <v/>
      </c>
      <c r="U325" t="str">
        <f t="shared" ca="1" si="86"/>
        <v/>
      </c>
      <c r="V325" t="str">
        <f t="shared" si="87"/>
        <v/>
      </c>
      <c r="W325" s="2" t="str">
        <f t="shared" ca="1" si="88"/>
        <v/>
      </c>
      <c r="X325" s="59">
        <f t="shared" si="89"/>
        <v>-1</v>
      </c>
      <c r="Y325" s="66" t="str">
        <f t="shared" si="90"/>
        <v/>
      </c>
      <c r="Z325" s="36" t="str">
        <f t="shared" si="91"/>
        <v/>
      </c>
      <c r="AA325" s="36" t="str">
        <f t="shared" si="92"/>
        <v/>
      </c>
      <c r="AB325" s="67" t="str">
        <f t="shared" si="95"/>
        <v/>
      </c>
      <c r="AC325" s="36" t="str">
        <f t="shared" si="93"/>
        <v/>
      </c>
      <c r="AD325" s="36" t="str">
        <f t="shared" si="94"/>
        <v/>
      </c>
    </row>
    <row r="326" spans="3:30" x14ac:dyDescent="0.3">
      <c r="C326" s="52" cm="1">
        <f t="array" ref="C326">IF(C325=-1, -1, IF(C325&lt;income_max, C325+1, IF(C325=income_max, income_total, IF(C325=income_total, "/1", IF(C325="/1", Expenses_header_row, IF(C325&lt;expenses_max_row, C325+1, IF(C325=expenses_max_row, expenses_total_row, IF(C325=expenses_total_row, "/2", IF(C325="/2", Savings_header_row, IF(C325&lt;savings_max_row, C325+1, IF(C325=savings_max_row, savings_total, -1)))))))))))</f>
        <v>-1</v>
      </c>
      <c r="D326" s="53">
        <f t="shared" si="77"/>
        <v>-1</v>
      </c>
      <c r="E326" s="52" cm="1">
        <f t="array" ref="E326">1*OR(row_id=income_header_row,row_id=Expenses_header_row,row_id=Savings_header_row)</f>
        <v>0</v>
      </c>
      <c r="F326" s="35">
        <f t="shared" si="78"/>
        <v>0</v>
      </c>
      <c r="G326" s="35" cm="1">
        <f t="array" ref="G326">1*OR(row_id=income_total,row_id=expenses_total_row,row_id=savings_total)</f>
        <v>0</v>
      </c>
      <c r="H326" s="53">
        <f t="shared" si="79"/>
        <v>1</v>
      </c>
      <c r="I326" s="52" t="str" cm="1">
        <f t="array" ref="I326">IFERROR(INDEX('Budget Planning'!$C:$C,header_row_id)," " )</f>
        <v xml:space="preserve"> </v>
      </c>
      <c r="J326" s="54" t="str" cm="1">
        <f t="array" ref="J326">IFERROR(INDEX('Budget Planning'!$C:$C,row_id)," ")</f>
        <v xml:space="preserve"> </v>
      </c>
      <c r="K326" s="55" t="str" cm="1">
        <f t="array" ref="K326">IF(OR(is_header, is_empty), "",
    IF(is_total,
        IF(selected_period="Total Year",
            SUM(Tracking[Amount] * (Tracking[Type]=type) * (YEAR(Tracking[Effective Date])=Selected_year)),
            SUM(Tracking[Amount] * (Tracking[Type]=type) * (YEAR(Tracking[Effective Date])=Selected_year) * (MONTH(Tracking[Effective Date])=selected_period))
        ),
        IF(selected_period="Total Year",
            SUM(Tracking[Amount] * (Tracking[Type]=type) * (Tracking[Category]=item) * (YEAR(Tracking[Effective Date])=Selected_year)),
            SUM(Tracking[Amount] * (Tracking[Type]=type) * (Tracking[Category]=item) * (YEAR(Tracking[Effective Date])=Selected_year) * (MONTH(Tracking[Effective Date])=selected_period))
        )
    )
)</f>
        <v/>
      </c>
      <c r="L326" s="35" t="str" cm="1">
        <f t="array" ref="L326">IF(OR(is_header, is_empty), "",
    IFERROR(
        INDEX('Budget Planning'!$E:$DY, row_id,
            MATCH(TRUE, INDEX('Budget Planning'!$E$5:$DY$5 = Selected_year, 0), 0)
            + IF(selected_period = "Total Year", 12, selected_period - 1)
        ),
        ""
    )
)</f>
        <v/>
      </c>
      <c r="M326" s="1" t="str" cm="1">
        <f t="array" ref="M326">IF(is_cat,IF(header_row_id=income_header_row,MATCH(income_min_row,$C:$C,0),IF(header_row_id=Expenses_header_row,MATCH(expenses_min_row,$C:$C,0),IF(header_row_id=Savings_header_row,MATCH(savings_min_row,$C:$C,0),""))),"")</f>
        <v/>
      </c>
      <c r="N326" s="2" t="str" cm="1">
        <f t="array" ref="N326">IF(is_cat,IF(header_row_id=income_header_row,MATCH(income_max,$C:$C,0),IF(header_row_id=Expenses_header_row,MATCH(expenses_max_row,$C:$C,0),IF(header_row_id=Savings_header_row,MATCH(savings_max_row,$C:$C,0),""))),"")</f>
        <v/>
      </c>
      <c r="O326" s="1" t="str">
        <f t="shared" si="80"/>
        <v/>
      </c>
      <c r="P326" t="str">
        <f t="shared" ca="1" si="81"/>
        <v/>
      </c>
      <c r="Q326" t="str">
        <f t="shared" si="82"/>
        <v/>
      </c>
      <c r="R326" s="2" t="str">
        <f t="shared" ca="1" si="83"/>
        <v/>
      </c>
      <c r="S326" s="1" t="str">
        <f t="shared" si="84"/>
        <v/>
      </c>
      <c r="T326" t="str">
        <f t="shared" si="85"/>
        <v/>
      </c>
      <c r="U326" t="str">
        <f t="shared" ca="1" si="86"/>
        <v/>
      </c>
      <c r="V326" t="str">
        <f t="shared" si="87"/>
        <v/>
      </c>
      <c r="W326" s="2" t="str">
        <f t="shared" ca="1" si="88"/>
        <v/>
      </c>
      <c r="X326" s="59">
        <f t="shared" si="89"/>
        <v>-1</v>
      </c>
      <c r="Y326" s="66" t="str">
        <f t="shared" si="90"/>
        <v/>
      </c>
      <c r="Z326" s="36" t="str">
        <f t="shared" si="91"/>
        <v/>
      </c>
      <c r="AA326" s="36" t="str">
        <f t="shared" si="92"/>
        <v/>
      </c>
      <c r="AB326" s="67" t="str">
        <f t="shared" si="95"/>
        <v/>
      </c>
      <c r="AC326" s="36" t="str">
        <f t="shared" si="93"/>
        <v/>
      </c>
      <c r="AD326" s="36" t="str">
        <f t="shared" si="94"/>
        <v/>
      </c>
    </row>
    <row r="327" spans="3:30" x14ac:dyDescent="0.3">
      <c r="C327" s="52" cm="1">
        <f t="array" ref="C327">IF(C326=-1, -1, IF(C326&lt;income_max, C326+1, IF(C326=income_max, income_total, IF(C326=income_total, "/1", IF(C326="/1", Expenses_header_row, IF(C326&lt;expenses_max_row, C326+1, IF(C326=expenses_max_row, expenses_total_row, IF(C326=expenses_total_row, "/2", IF(C326="/2", Savings_header_row, IF(C326&lt;savings_max_row, C326+1, IF(C326=savings_max_row, savings_total, -1)))))))))))</f>
        <v>-1</v>
      </c>
      <c r="D327" s="53">
        <f t="shared" si="77"/>
        <v>-1</v>
      </c>
      <c r="E327" s="52" cm="1">
        <f t="array" ref="E327">1*OR(row_id=income_header_row,row_id=Expenses_header_row,row_id=Savings_header_row)</f>
        <v>0</v>
      </c>
      <c r="F327" s="35">
        <f t="shared" si="78"/>
        <v>0</v>
      </c>
      <c r="G327" s="35" cm="1">
        <f t="array" ref="G327">1*OR(row_id=income_total,row_id=expenses_total_row,row_id=savings_total)</f>
        <v>0</v>
      </c>
      <c r="H327" s="53">
        <f t="shared" si="79"/>
        <v>1</v>
      </c>
      <c r="I327" s="52" t="str" cm="1">
        <f t="array" ref="I327">IFERROR(INDEX('Budget Planning'!$C:$C,header_row_id)," " )</f>
        <v xml:space="preserve"> </v>
      </c>
      <c r="J327" s="54" t="str" cm="1">
        <f t="array" ref="J327">IFERROR(INDEX('Budget Planning'!$C:$C,row_id)," ")</f>
        <v xml:space="preserve"> </v>
      </c>
      <c r="K327" s="55" t="str" cm="1">
        <f t="array" ref="K327">IF(OR(is_header, is_empty), "",
    IF(is_total,
        IF(selected_period="Total Year",
            SUM(Tracking[Amount] * (Tracking[Type]=type) * (YEAR(Tracking[Effective Date])=Selected_year)),
            SUM(Tracking[Amount] * (Tracking[Type]=type) * (YEAR(Tracking[Effective Date])=Selected_year) * (MONTH(Tracking[Effective Date])=selected_period))
        ),
        IF(selected_period="Total Year",
            SUM(Tracking[Amount] * (Tracking[Type]=type) * (Tracking[Category]=item) * (YEAR(Tracking[Effective Date])=Selected_year)),
            SUM(Tracking[Amount] * (Tracking[Type]=type) * (Tracking[Category]=item) * (YEAR(Tracking[Effective Date])=Selected_year) * (MONTH(Tracking[Effective Date])=selected_period))
        )
    )
)</f>
        <v/>
      </c>
      <c r="L327" s="35" t="str" cm="1">
        <f t="array" ref="L327">IF(OR(is_header, is_empty), "",
    IFERROR(
        INDEX('Budget Planning'!$E:$DY, row_id,
            MATCH(TRUE, INDEX('Budget Planning'!$E$5:$DY$5 = Selected_year, 0), 0)
            + IF(selected_period = "Total Year", 12, selected_period - 1)
        ),
        ""
    )
)</f>
        <v/>
      </c>
      <c r="M327" s="1" t="str" cm="1">
        <f t="array" ref="M327">IF(is_cat,IF(header_row_id=income_header_row,MATCH(income_min_row,$C:$C,0),IF(header_row_id=Expenses_header_row,MATCH(expenses_min_row,$C:$C,0),IF(header_row_id=Savings_header_row,MATCH(savings_min_row,$C:$C,0),""))),"")</f>
        <v/>
      </c>
      <c r="N327" s="2" t="str" cm="1">
        <f t="array" ref="N327">IF(is_cat,IF(header_row_id=income_header_row,MATCH(income_max,$C:$C,0),IF(header_row_id=Expenses_header_row,MATCH(expenses_max_row,$C:$C,0),IF(header_row_id=Savings_header_row,MATCH(savings_max_row,$C:$C,0),""))),"")</f>
        <v/>
      </c>
      <c r="O327" s="1" t="str">
        <f t="shared" si="80"/>
        <v/>
      </c>
      <c r="P327" t="str">
        <f t="shared" ca="1" si="81"/>
        <v/>
      </c>
      <c r="Q327" t="str">
        <f t="shared" si="82"/>
        <v/>
      </c>
      <c r="R327" s="2" t="str">
        <f t="shared" ca="1" si="83"/>
        <v/>
      </c>
      <c r="S327" s="1" t="str">
        <f t="shared" si="84"/>
        <v/>
      </c>
      <c r="T327" t="str">
        <f t="shared" si="85"/>
        <v/>
      </c>
      <c r="U327" t="str">
        <f t="shared" ca="1" si="86"/>
        <v/>
      </c>
      <c r="V327" t="str">
        <f t="shared" si="87"/>
        <v/>
      </c>
      <c r="W327" s="2" t="str">
        <f t="shared" ca="1" si="88"/>
        <v/>
      </c>
      <c r="X327" s="59">
        <f t="shared" si="89"/>
        <v>-1</v>
      </c>
      <c r="Y327" s="66" t="str">
        <f t="shared" si="90"/>
        <v/>
      </c>
      <c r="Z327" s="36" t="str">
        <f t="shared" si="91"/>
        <v/>
      </c>
      <c r="AA327" s="36" t="str">
        <f t="shared" si="92"/>
        <v/>
      </c>
      <c r="AB327" s="67" t="str">
        <f t="shared" si="95"/>
        <v/>
      </c>
      <c r="AC327" s="36" t="str">
        <f t="shared" si="93"/>
        <v/>
      </c>
      <c r="AD327" s="36" t="str">
        <f t="shared" si="94"/>
        <v/>
      </c>
    </row>
    <row r="328" spans="3:30" x14ac:dyDescent="0.3">
      <c r="C328" s="52" cm="1">
        <f t="array" ref="C328">IF(C327=-1, -1, IF(C327&lt;income_max, C327+1, IF(C327=income_max, income_total, IF(C327=income_total, "/1", IF(C327="/1", Expenses_header_row, IF(C327&lt;expenses_max_row, C327+1, IF(C327=expenses_max_row, expenses_total_row, IF(C327=expenses_total_row, "/2", IF(C327="/2", Savings_header_row, IF(C327&lt;savings_max_row, C327+1, IF(C327=savings_max_row, savings_total, -1)))))))))))</f>
        <v>-1</v>
      </c>
      <c r="D328" s="53">
        <f t="shared" si="77"/>
        <v>-1</v>
      </c>
      <c r="E328" s="52" cm="1">
        <f t="array" ref="E328">1*OR(row_id=income_header_row,row_id=Expenses_header_row,row_id=Savings_header_row)</f>
        <v>0</v>
      </c>
      <c r="F328" s="35">
        <f t="shared" si="78"/>
        <v>0</v>
      </c>
      <c r="G328" s="35" cm="1">
        <f t="array" ref="G328">1*OR(row_id=income_total,row_id=expenses_total_row,row_id=savings_total)</f>
        <v>0</v>
      </c>
      <c r="H328" s="53">
        <f t="shared" si="79"/>
        <v>1</v>
      </c>
      <c r="I328" s="52" t="str" cm="1">
        <f t="array" ref="I328">IFERROR(INDEX('Budget Planning'!$C:$C,header_row_id)," " )</f>
        <v xml:space="preserve"> </v>
      </c>
      <c r="J328" s="54" t="str" cm="1">
        <f t="array" ref="J328">IFERROR(INDEX('Budget Planning'!$C:$C,row_id)," ")</f>
        <v xml:space="preserve"> </v>
      </c>
      <c r="K328" s="55" t="str" cm="1">
        <f t="array" ref="K328">IF(OR(is_header, is_empty), "",
    IF(is_total,
        IF(selected_period="Total Year",
            SUM(Tracking[Amount] * (Tracking[Type]=type) * (YEAR(Tracking[Effective Date])=Selected_year)),
            SUM(Tracking[Amount] * (Tracking[Type]=type) * (YEAR(Tracking[Effective Date])=Selected_year) * (MONTH(Tracking[Effective Date])=selected_period))
        ),
        IF(selected_period="Total Year",
            SUM(Tracking[Amount] * (Tracking[Type]=type) * (Tracking[Category]=item) * (YEAR(Tracking[Effective Date])=Selected_year)),
            SUM(Tracking[Amount] * (Tracking[Type]=type) * (Tracking[Category]=item) * (YEAR(Tracking[Effective Date])=Selected_year) * (MONTH(Tracking[Effective Date])=selected_period))
        )
    )
)</f>
        <v/>
      </c>
      <c r="L328" s="35" t="str" cm="1">
        <f t="array" ref="L328">IF(OR(is_header, is_empty), "",
    IFERROR(
        INDEX('Budget Planning'!$E:$DY, row_id,
            MATCH(TRUE, INDEX('Budget Planning'!$E$5:$DY$5 = Selected_year, 0), 0)
            + IF(selected_period = "Total Year", 12, selected_period - 1)
        ),
        ""
    )
)</f>
        <v/>
      </c>
      <c r="M328" s="1" t="str" cm="1">
        <f t="array" ref="M328">IF(is_cat,IF(header_row_id=income_header_row,MATCH(income_min_row,$C:$C,0),IF(header_row_id=Expenses_header_row,MATCH(expenses_min_row,$C:$C,0),IF(header_row_id=Savings_header_row,MATCH(savings_min_row,$C:$C,0),""))),"")</f>
        <v/>
      </c>
      <c r="N328" s="2" t="str" cm="1">
        <f t="array" ref="N328">IF(is_cat,IF(header_row_id=income_header_row,MATCH(income_max,$C:$C,0),IF(header_row_id=Expenses_header_row,MATCH(expenses_max_row,$C:$C,0),IF(header_row_id=Savings_header_row,MATCH(savings_max_row,$C:$C,0),""))),"")</f>
        <v/>
      </c>
      <c r="O328" s="1" t="str">
        <f t="shared" si="80"/>
        <v/>
      </c>
      <c r="P328" t="str">
        <f t="shared" ca="1" si="81"/>
        <v/>
      </c>
      <c r="Q328" t="str">
        <f t="shared" si="82"/>
        <v/>
      </c>
      <c r="R328" s="2" t="str">
        <f t="shared" ca="1" si="83"/>
        <v/>
      </c>
      <c r="S328" s="1" t="str">
        <f t="shared" si="84"/>
        <v/>
      </c>
      <c r="T328" t="str">
        <f t="shared" si="85"/>
        <v/>
      </c>
      <c r="U328" t="str">
        <f t="shared" ca="1" si="86"/>
        <v/>
      </c>
      <c r="V328" t="str">
        <f t="shared" si="87"/>
        <v/>
      </c>
      <c r="W328" s="2" t="str">
        <f t="shared" ca="1" si="88"/>
        <v/>
      </c>
      <c r="X328" s="59">
        <f t="shared" si="89"/>
        <v>-1</v>
      </c>
      <c r="Y328" s="66" t="str">
        <f t="shared" si="90"/>
        <v/>
      </c>
      <c r="Z328" s="36" t="str">
        <f t="shared" si="91"/>
        <v/>
      </c>
      <c r="AA328" s="36" t="str">
        <f t="shared" si="92"/>
        <v/>
      </c>
      <c r="AB328" s="67" t="str">
        <f t="shared" si="95"/>
        <v/>
      </c>
      <c r="AC328" s="36" t="str">
        <f t="shared" si="93"/>
        <v/>
      </c>
      <c r="AD328" s="36" t="str">
        <f t="shared" si="94"/>
        <v/>
      </c>
    </row>
    <row r="329" spans="3:30" x14ac:dyDescent="0.3">
      <c r="C329" s="52" cm="1">
        <f t="array" ref="C329">IF(C328=-1, -1, IF(C328&lt;income_max, C328+1, IF(C328=income_max, income_total, IF(C328=income_total, "/1", IF(C328="/1", Expenses_header_row, IF(C328&lt;expenses_max_row, C328+1, IF(C328=expenses_max_row, expenses_total_row, IF(C328=expenses_total_row, "/2", IF(C328="/2", Savings_header_row, IF(C328&lt;savings_max_row, C328+1, IF(C328=savings_max_row, savings_total, -1)))))))))))</f>
        <v>-1</v>
      </c>
      <c r="D329" s="53">
        <f t="shared" si="77"/>
        <v>-1</v>
      </c>
      <c r="E329" s="52" cm="1">
        <f t="array" ref="E329">1*OR(row_id=income_header_row,row_id=Expenses_header_row,row_id=Savings_header_row)</f>
        <v>0</v>
      </c>
      <c r="F329" s="35">
        <f t="shared" si="78"/>
        <v>0</v>
      </c>
      <c r="G329" s="35" cm="1">
        <f t="array" ref="G329">1*OR(row_id=income_total,row_id=expenses_total_row,row_id=savings_total)</f>
        <v>0</v>
      </c>
      <c r="H329" s="53">
        <f t="shared" si="79"/>
        <v>1</v>
      </c>
      <c r="I329" s="52" t="str" cm="1">
        <f t="array" ref="I329">IFERROR(INDEX('Budget Planning'!$C:$C,header_row_id)," " )</f>
        <v xml:space="preserve"> </v>
      </c>
      <c r="J329" s="54" t="str" cm="1">
        <f t="array" ref="J329">IFERROR(INDEX('Budget Planning'!$C:$C,row_id)," ")</f>
        <v xml:space="preserve"> </v>
      </c>
      <c r="K329" s="55" t="str" cm="1">
        <f t="array" ref="K329">IF(OR(is_header, is_empty), "",
    IF(is_total,
        IF(selected_period="Total Year",
            SUM(Tracking[Amount] * (Tracking[Type]=type) * (YEAR(Tracking[Effective Date])=Selected_year)),
            SUM(Tracking[Amount] * (Tracking[Type]=type) * (YEAR(Tracking[Effective Date])=Selected_year) * (MONTH(Tracking[Effective Date])=selected_period))
        ),
        IF(selected_period="Total Year",
            SUM(Tracking[Amount] * (Tracking[Type]=type) * (Tracking[Category]=item) * (YEAR(Tracking[Effective Date])=Selected_year)),
            SUM(Tracking[Amount] * (Tracking[Type]=type) * (Tracking[Category]=item) * (YEAR(Tracking[Effective Date])=Selected_year) * (MONTH(Tracking[Effective Date])=selected_period))
        )
    )
)</f>
        <v/>
      </c>
      <c r="L329" s="35" t="str" cm="1">
        <f t="array" ref="L329">IF(OR(is_header, is_empty), "",
    IFERROR(
        INDEX('Budget Planning'!$E:$DY, row_id,
            MATCH(TRUE, INDEX('Budget Planning'!$E$5:$DY$5 = Selected_year, 0), 0)
            + IF(selected_period = "Total Year", 12, selected_period - 1)
        ),
        ""
    )
)</f>
        <v/>
      </c>
      <c r="M329" s="1" t="str" cm="1">
        <f t="array" ref="M329">IF(is_cat,IF(header_row_id=income_header_row,MATCH(income_min_row,$C:$C,0),IF(header_row_id=Expenses_header_row,MATCH(expenses_min_row,$C:$C,0),IF(header_row_id=Savings_header_row,MATCH(savings_min_row,$C:$C,0),""))),"")</f>
        <v/>
      </c>
      <c r="N329" s="2" t="str" cm="1">
        <f t="array" ref="N329">IF(is_cat,IF(header_row_id=income_header_row,MATCH(income_max,$C:$C,0),IF(header_row_id=Expenses_header_row,MATCH(expenses_max_row,$C:$C,0),IF(header_row_id=Savings_header_row,MATCH(savings_max_row,$C:$C,0),""))),"")</f>
        <v/>
      </c>
      <c r="O329" s="1" t="str">
        <f t="shared" si="80"/>
        <v/>
      </c>
      <c r="P329" t="str">
        <f t="shared" ca="1" si="81"/>
        <v/>
      </c>
      <c r="Q329" t="str">
        <f t="shared" si="82"/>
        <v/>
      </c>
      <c r="R329" s="2" t="str">
        <f t="shared" ca="1" si="83"/>
        <v/>
      </c>
      <c r="S329" s="1" t="str">
        <f t="shared" si="84"/>
        <v/>
      </c>
      <c r="T329" t="str">
        <f t="shared" si="85"/>
        <v/>
      </c>
      <c r="U329" t="str">
        <f t="shared" ca="1" si="86"/>
        <v/>
      </c>
      <c r="V329" t="str">
        <f t="shared" si="87"/>
        <v/>
      </c>
      <c r="W329" s="2" t="str">
        <f t="shared" ca="1" si="88"/>
        <v/>
      </c>
      <c r="X329" s="59">
        <f t="shared" si="89"/>
        <v>-1</v>
      </c>
      <c r="Y329" s="66" t="str">
        <f t="shared" si="90"/>
        <v/>
      </c>
      <c r="Z329" s="36" t="str">
        <f t="shared" si="91"/>
        <v/>
      </c>
      <c r="AA329" s="36" t="str">
        <f t="shared" si="92"/>
        <v/>
      </c>
      <c r="AB329" s="67" t="str">
        <f t="shared" si="95"/>
        <v/>
      </c>
      <c r="AC329" s="36" t="str">
        <f t="shared" si="93"/>
        <v/>
      </c>
      <c r="AD329" s="36" t="str">
        <f t="shared" si="94"/>
        <v/>
      </c>
    </row>
    <row r="330" spans="3:30" x14ac:dyDescent="0.3">
      <c r="C330" s="52" cm="1">
        <f t="array" ref="C330">IF(C329=-1, -1, IF(C329&lt;income_max, C329+1, IF(C329=income_max, income_total, IF(C329=income_total, "/1", IF(C329="/1", Expenses_header_row, IF(C329&lt;expenses_max_row, C329+1, IF(C329=expenses_max_row, expenses_total_row, IF(C329=expenses_total_row, "/2", IF(C329="/2", Savings_header_row, IF(C329&lt;savings_max_row, C329+1, IF(C329=savings_max_row, savings_total, -1)))))))))))</f>
        <v>-1</v>
      </c>
      <c r="D330" s="53">
        <f t="shared" si="77"/>
        <v>-1</v>
      </c>
      <c r="E330" s="52" cm="1">
        <f t="array" ref="E330">1*OR(row_id=income_header_row,row_id=Expenses_header_row,row_id=Savings_header_row)</f>
        <v>0</v>
      </c>
      <c r="F330" s="35">
        <f t="shared" si="78"/>
        <v>0</v>
      </c>
      <c r="G330" s="35" cm="1">
        <f t="array" ref="G330">1*OR(row_id=income_total,row_id=expenses_total_row,row_id=savings_total)</f>
        <v>0</v>
      </c>
      <c r="H330" s="53">
        <f t="shared" si="79"/>
        <v>1</v>
      </c>
      <c r="I330" s="52" t="str" cm="1">
        <f t="array" ref="I330">IFERROR(INDEX('Budget Planning'!$C:$C,header_row_id)," " )</f>
        <v xml:space="preserve"> </v>
      </c>
      <c r="J330" s="54" t="str" cm="1">
        <f t="array" ref="J330">IFERROR(INDEX('Budget Planning'!$C:$C,row_id)," ")</f>
        <v xml:space="preserve"> </v>
      </c>
      <c r="K330" s="55" t="str" cm="1">
        <f t="array" ref="K330">IF(OR(is_header, is_empty), "",
    IF(is_total,
        IF(selected_period="Total Year",
            SUM(Tracking[Amount] * (Tracking[Type]=type) * (YEAR(Tracking[Effective Date])=Selected_year)),
            SUM(Tracking[Amount] * (Tracking[Type]=type) * (YEAR(Tracking[Effective Date])=Selected_year) * (MONTH(Tracking[Effective Date])=selected_period))
        ),
        IF(selected_period="Total Year",
            SUM(Tracking[Amount] * (Tracking[Type]=type) * (Tracking[Category]=item) * (YEAR(Tracking[Effective Date])=Selected_year)),
            SUM(Tracking[Amount] * (Tracking[Type]=type) * (Tracking[Category]=item) * (YEAR(Tracking[Effective Date])=Selected_year) * (MONTH(Tracking[Effective Date])=selected_period))
        )
    )
)</f>
        <v/>
      </c>
      <c r="L330" s="35" t="str" cm="1">
        <f t="array" ref="L330">IF(OR(is_header, is_empty), "",
    IFERROR(
        INDEX('Budget Planning'!$E:$DY, row_id,
            MATCH(TRUE, INDEX('Budget Planning'!$E$5:$DY$5 = Selected_year, 0), 0)
            + IF(selected_period = "Total Year", 12, selected_period - 1)
        ),
        ""
    )
)</f>
        <v/>
      </c>
      <c r="M330" s="1" t="str" cm="1">
        <f t="array" ref="M330">IF(is_cat,IF(header_row_id=income_header_row,MATCH(income_min_row,$C:$C,0),IF(header_row_id=Expenses_header_row,MATCH(expenses_min_row,$C:$C,0),IF(header_row_id=Savings_header_row,MATCH(savings_min_row,$C:$C,0),""))),"")</f>
        <v/>
      </c>
      <c r="N330" s="2" t="str" cm="1">
        <f t="array" ref="N330">IF(is_cat,IF(header_row_id=income_header_row,MATCH(income_max,$C:$C,0),IF(header_row_id=Expenses_header_row,MATCH(expenses_max_row,$C:$C,0),IF(header_row_id=Savings_header_row,MATCH(savings_max_row,$C:$C,0),""))),"")</f>
        <v/>
      </c>
      <c r="O330" s="1" t="str">
        <f t="shared" si="80"/>
        <v/>
      </c>
      <c r="P330" t="str">
        <f t="shared" ca="1" si="81"/>
        <v/>
      </c>
      <c r="Q330" t="str">
        <f t="shared" si="82"/>
        <v/>
      </c>
      <c r="R330" s="2" t="str">
        <f t="shared" ca="1" si="83"/>
        <v/>
      </c>
      <c r="S330" s="1" t="str">
        <f t="shared" si="84"/>
        <v/>
      </c>
      <c r="T330" t="str">
        <f t="shared" si="85"/>
        <v/>
      </c>
      <c r="U330" t="str">
        <f t="shared" ca="1" si="86"/>
        <v/>
      </c>
      <c r="V330" t="str">
        <f t="shared" si="87"/>
        <v/>
      </c>
      <c r="W330" s="2" t="str">
        <f t="shared" ca="1" si="88"/>
        <v/>
      </c>
      <c r="X330" s="59">
        <f t="shared" si="89"/>
        <v>-1</v>
      </c>
      <c r="Y330" s="66" t="str">
        <f t="shared" si="90"/>
        <v/>
      </c>
      <c r="Z330" s="36" t="str">
        <f t="shared" si="91"/>
        <v/>
      </c>
      <c r="AA330" s="36" t="str">
        <f t="shared" si="92"/>
        <v/>
      </c>
      <c r="AB330" s="67" t="str">
        <f t="shared" si="95"/>
        <v/>
      </c>
      <c r="AC330" s="36" t="str">
        <f t="shared" si="93"/>
        <v/>
      </c>
      <c r="AD330" s="36" t="str">
        <f t="shared" si="94"/>
        <v/>
      </c>
    </row>
    <row r="331" spans="3:30" x14ac:dyDescent="0.3">
      <c r="C331" s="52" cm="1">
        <f t="array" ref="C331">IF(C330=-1, -1, IF(C330&lt;income_max, C330+1, IF(C330=income_max, income_total, IF(C330=income_total, "/1", IF(C330="/1", Expenses_header_row, IF(C330&lt;expenses_max_row, C330+1, IF(C330=expenses_max_row, expenses_total_row, IF(C330=expenses_total_row, "/2", IF(C330="/2", Savings_header_row, IF(C330&lt;savings_max_row, C330+1, IF(C330=savings_max_row, savings_total, -1)))))))))))</f>
        <v>-1</v>
      </c>
      <c r="D331" s="53">
        <f t="shared" si="77"/>
        <v>-1</v>
      </c>
      <c r="E331" s="52" cm="1">
        <f t="array" ref="E331">1*OR(row_id=income_header_row,row_id=Expenses_header_row,row_id=Savings_header_row)</f>
        <v>0</v>
      </c>
      <c r="F331" s="35">
        <f t="shared" si="78"/>
        <v>0</v>
      </c>
      <c r="G331" s="35" cm="1">
        <f t="array" ref="G331">1*OR(row_id=income_total,row_id=expenses_total_row,row_id=savings_total)</f>
        <v>0</v>
      </c>
      <c r="H331" s="53">
        <f t="shared" si="79"/>
        <v>1</v>
      </c>
      <c r="I331" s="52" t="str" cm="1">
        <f t="array" ref="I331">IFERROR(INDEX('Budget Planning'!$C:$C,header_row_id)," " )</f>
        <v xml:space="preserve"> </v>
      </c>
      <c r="J331" s="54" t="str" cm="1">
        <f t="array" ref="J331">IFERROR(INDEX('Budget Planning'!$C:$C,row_id)," ")</f>
        <v xml:space="preserve"> </v>
      </c>
      <c r="K331" s="55" t="str" cm="1">
        <f t="array" ref="K331">IF(OR(is_header, is_empty), "",
    IF(is_total,
        IF(selected_period="Total Year",
            SUM(Tracking[Amount] * (Tracking[Type]=type) * (YEAR(Tracking[Effective Date])=Selected_year)),
            SUM(Tracking[Amount] * (Tracking[Type]=type) * (YEAR(Tracking[Effective Date])=Selected_year) * (MONTH(Tracking[Effective Date])=selected_period))
        ),
        IF(selected_period="Total Year",
            SUM(Tracking[Amount] * (Tracking[Type]=type) * (Tracking[Category]=item) * (YEAR(Tracking[Effective Date])=Selected_year)),
            SUM(Tracking[Amount] * (Tracking[Type]=type) * (Tracking[Category]=item) * (YEAR(Tracking[Effective Date])=Selected_year) * (MONTH(Tracking[Effective Date])=selected_period))
        )
    )
)</f>
        <v/>
      </c>
      <c r="L331" s="35" t="str" cm="1">
        <f t="array" ref="L331">IF(OR(is_header, is_empty), "",
    IFERROR(
        INDEX('Budget Planning'!$E:$DY, row_id,
            MATCH(TRUE, INDEX('Budget Planning'!$E$5:$DY$5 = Selected_year, 0), 0)
            + IF(selected_period = "Total Year", 12, selected_period - 1)
        ),
        ""
    )
)</f>
        <v/>
      </c>
      <c r="M331" s="1" t="str" cm="1">
        <f t="array" ref="M331">IF(is_cat,IF(header_row_id=income_header_row,MATCH(income_min_row,$C:$C,0),IF(header_row_id=Expenses_header_row,MATCH(expenses_min_row,$C:$C,0),IF(header_row_id=Savings_header_row,MATCH(savings_min_row,$C:$C,0),""))),"")</f>
        <v/>
      </c>
      <c r="N331" s="2" t="str" cm="1">
        <f t="array" ref="N331">IF(is_cat,IF(header_row_id=income_header_row,MATCH(income_max,$C:$C,0),IF(header_row_id=Expenses_header_row,MATCH(expenses_max_row,$C:$C,0),IF(header_row_id=Savings_header_row,MATCH(savings_max_row,$C:$C,0),""))),"")</f>
        <v/>
      </c>
      <c r="O331" s="1" t="str">
        <f t="shared" si="80"/>
        <v/>
      </c>
      <c r="P331" t="str">
        <f t="shared" ca="1" si="81"/>
        <v/>
      </c>
      <c r="Q331" t="str">
        <f t="shared" si="82"/>
        <v/>
      </c>
      <c r="R331" s="2" t="str">
        <f t="shared" ca="1" si="83"/>
        <v/>
      </c>
      <c r="S331" s="1" t="str">
        <f t="shared" si="84"/>
        <v/>
      </c>
      <c r="T331" t="str">
        <f t="shared" si="85"/>
        <v/>
      </c>
      <c r="U331" t="str">
        <f t="shared" ca="1" si="86"/>
        <v/>
      </c>
      <c r="V331" t="str">
        <f t="shared" si="87"/>
        <v/>
      </c>
      <c r="W331" s="2" t="str">
        <f t="shared" ca="1" si="88"/>
        <v/>
      </c>
      <c r="X331" s="59">
        <f t="shared" si="89"/>
        <v>-1</v>
      </c>
      <c r="Y331" s="66" t="str">
        <f t="shared" si="90"/>
        <v/>
      </c>
      <c r="Z331" s="36" t="str">
        <f t="shared" si="91"/>
        <v/>
      </c>
      <c r="AA331" s="36" t="str">
        <f t="shared" si="92"/>
        <v/>
      </c>
      <c r="AB331" s="67" t="str">
        <f t="shared" si="95"/>
        <v/>
      </c>
      <c r="AC331" s="36" t="str">
        <f t="shared" si="93"/>
        <v/>
      </c>
      <c r="AD331" s="36" t="str">
        <f t="shared" si="94"/>
        <v/>
      </c>
    </row>
    <row r="332" spans="3:30" x14ac:dyDescent="0.3">
      <c r="C332" s="52" cm="1">
        <f t="array" ref="C332">IF(C331=-1, -1, IF(C331&lt;income_max, C331+1, IF(C331=income_max, income_total, IF(C331=income_total, "/1", IF(C331="/1", Expenses_header_row, IF(C331&lt;expenses_max_row, C331+1, IF(C331=expenses_max_row, expenses_total_row, IF(C331=expenses_total_row, "/2", IF(C331="/2", Savings_header_row, IF(C331&lt;savings_max_row, C331+1, IF(C331=savings_max_row, savings_total, -1)))))))))))</f>
        <v>-1</v>
      </c>
      <c r="D332" s="53">
        <f t="shared" si="77"/>
        <v>-1</v>
      </c>
      <c r="E332" s="52" cm="1">
        <f t="array" ref="E332">1*OR(row_id=income_header_row,row_id=Expenses_header_row,row_id=Savings_header_row)</f>
        <v>0</v>
      </c>
      <c r="F332" s="35">
        <f t="shared" si="78"/>
        <v>0</v>
      </c>
      <c r="G332" s="35" cm="1">
        <f t="array" ref="G332">1*OR(row_id=income_total,row_id=expenses_total_row,row_id=savings_total)</f>
        <v>0</v>
      </c>
      <c r="H332" s="53">
        <f t="shared" si="79"/>
        <v>1</v>
      </c>
      <c r="I332" s="52" t="str" cm="1">
        <f t="array" ref="I332">IFERROR(INDEX('Budget Planning'!$C:$C,header_row_id)," " )</f>
        <v xml:space="preserve"> </v>
      </c>
      <c r="J332" s="54" t="str" cm="1">
        <f t="array" ref="J332">IFERROR(INDEX('Budget Planning'!$C:$C,row_id)," ")</f>
        <v xml:space="preserve"> </v>
      </c>
      <c r="K332" s="55" t="str" cm="1">
        <f t="array" ref="K332">IF(OR(is_header, is_empty), "",
    IF(is_total,
        IF(selected_period="Total Year",
            SUM(Tracking[Amount] * (Tracking[Type]=type) * (YEAR(Tracking[Effective Date])=Selected_year)),
            SUM(Tracking[Amount] * (Tracking[Type]=type) * (YEAR(Tracking[Effective Date])=Selected_year) * (MONTH(Tracking[Effective Date])=selected_period))
        ),
        IF(selected_period="Total Year",
            SUM(Tracking[Amount] * (Tracking[Type]=type) * (Tracking[Category]=item) * (YEAR(Tracking[Effective Date])=Selected_year)),
            SUM(Tracking[Amount] * (Tracking[Type]=type) * (Tracking[Category]=item) * (YEAR(Tracking[Effective Date])=Selected_year) * (MONTH(Tracking[Effective Date])=selected_period))
        )
    )
)</f>
        <v/>
      </c>
      <c r="L332" s="35" t="str" cm="1">
        <f t="array" ref="L332">IF(OR(is_header, is_empty), "",
    IFERROR(
        INDEX('Budget Planning'!$E:$DY, row_id,
            MATCH(TRUE, INDEX('Budget Planning'!$E$5:$DY$5 = Selected_year, 0), 0)
            + IF(selected_period = "Total Year", 12, selected_period - 1)
        ),
        ""
    )
)</f>
        <v/>
      </c>
      <c r="M332" s="1" t="str" cm="1">
        <f t="array" ref="M332">IF(is_cat,IF(header_row_id=income_header_row,MATCH(income_min_row,$C:$C,0),IF(header_row_id=Expenses_header_row,MATCH(expenses_min_row,$C:$C,0),IF(header_row_id=Savings_header_row,MATCH(savings_min_row,$C:$C,0),""))),"")</f>
        <v/>
      </c>
      <c r="N332" s="2" t="str" cm="1">
        <f t="array" ref="N332">IF(is_cat,IF(header_row_id=income_header_row,MATCH(income_max,$C:$C,0),IF(header_row_id=Expenses_header_row,MATCH(expenses_max_row,$C:$C,0),IF(header_row_id=Savings_header_row,MATCH(savings_max_row,$C:$C,0),""))),"")</f>
        <v/>
      </c>
      <c r="O332" s="1" t="str">
        <f t="shared" si="80"/>
        <v/>
      </c>
      <c r="P332" t="str">
        <f t="shared" ca="1" si="81"/>
        <v/>
      </c>
      <c r="Q332" t="str">
        <f t="shared" si="82"/>
        <v/>
      </c>
      <c r="R332" s="2" t="str">
        <f t="shared" ca="1" si="83"/>
        <v/>
      </c>
      <c r="S332" s="1" t="str">
        <f t="shared" si="84"/>
        <v/>
      </c>
      <c r="T332" t="str">
        <f t="shared" si="85"/>
        <v/>
      </c>
      <c r="U332" t="str">
        <f t="shared" ca="1" si="86"/>
        <v/>
      </c>
      <c r="V332" t="str">
        <f t="shared" si="87"/>
        <v/>
      </c>
      <c r="W332" s="2" t="str">
        <f t="shared" ca="1" si="88"/>
        <v/>
      </c>
      <c r="X332" s="59">
        <f t="shared" si="89"/>
        <v>-1</v>
      </c>
      <c r="Y332" s="66" t="str">
        <f t="shared" si="90"/>
        <v/>
      </c>
      <c r="Z332" s="36" t="str">
        <f t="shared" si="91"/>
        <v/>
      </c>
      <c r="AA332" s="36" t="str">
        <f t="shared" si="92"/>
        <v/>
      </c>
      <c r="AB332" s="67" t="str">
        <f t="shared" si="95"/>
        <v/>
      </c>
      <c r="AC332" s="36" t="str">
        <f t="shared" si="93"/>
        <v/>
      </c>
      <c r="AD332" s="36" t="str">
        <f t="shared" si="94"/>
        <v/>
      </c>
    </row>
    <row r="333" spans="3:30" x14ac:dyDescent="0.3">
      <c r="C333" s="52" cm="1">
        <f t="array" ref="C333">IF(C332=-1, -1, IF(C332&lt;income_max, C332+1, IF(C332=income_max, income_total, IF(C332=income_total, "/1", IF(C332="/1", Expenses_header_row, IF(C332&lt;expenses_max_row, C332+1, IF(C332=expenses_max_row, expenses_total_row, IF(C332=expenses_total_row, "/2", IF(C332="/2", Savings_header_row, IF(C332&lt;savings_max_row, C332+1, IF(C332=savings_max_row, savings_total, -1)))))))))))</f>
        <v>-1</v>
      </c>
      <c r="D333" s="53">
        <f t="shared" ref="D333:D355" si="96">IF(is_header,row_id,IF(NOT(is_empty),D332,-1))</f>
        <v>-1</v>
      </c>
      <c r="E333" s="52" cm="1">
        <f t="array" ref="E333">1*OR(row_id=income_header_row,row_id=Expenses_header_row,row_id=Savings_header_row)</f>
        <v>0</v>
      </c>
      <c r="F333" s="35">
        <f t="shared" ref="F333:F355" si="97">1*NOT(OR(is_header,is_empty,is_total))</f>
        <v>0</v>
      </c>
      <c r="G333" s="35" cm="1">
        <f t="array" ref="G333">1*OR(row_id=income_total,row_id=expenses_total_row,row_id=savings_total)</f>
        <v>0</v>
      </c>
      <c r="H333" s="53">
        <f t="shared" ref="H333:H355" si="98">1*OR(row_id="/1",row_id="/2",row_id=-1)</f>
        <v>1</v>
      </c>
      <c r="I333" s="52" t="str" cm="1">
        <f t="array" ref="I333">IFERROR(INDEX('Budget Planning'!$C:$C,header_row_id)," " )</f>
        <v xml:space="preserve"> </v>
      </c>
      <c r="J333" s="54" t="str" cm="1">
        <f t="array" ref="J333">IFERROR(INDEX('Budget Planning'!$C:$C,row_id)," ")</f>
        <v xml:space="preserve"> </v>
      </c>
      <c r="K333" s="55" t="str" cm="1">
        <f t="array" ref="K333">IF(OR(is_header, is_empty), "",
    IF(is_total,
        IF(selected_period="Total Year",
            SUM(Tracking[Amount] * (Tracking[Type]=type) * (YEAR(Tracking[Effective Date])=Selected_year)),
            SUM(Tracking[Amount] * (Tracking[Type]=type) * (YEAR(Tracking[Effective Date])=Selected_year) * (MONTH(Tracking[Effective Date])=selected_period))
        ),
        IF(selected_period="Total Year",
            SUM(Tracking[Amount] * (Tracking[Type]=type) * (Tracking[Category]=item) * (YEAR(Tracking[Effective Date])=Selected_year)),
            SUM(Tracking[Amount] * (Tracking[Type]=type) * (Tracking[Category]=item) * (YEAR(Tracking[Effective Date])=Selected_year) * (MONTH(Tracking[Effective Date])=selected_period))
        )
    )
)</f>
        <v/>
      </c>
      <c r="L333" s="35" t="str" cm="1">
        <f t="array" ref="L333">IF(OR(is_header, is_empty), "",
    IFERROR(
        INDEX('Budget Planning'!$E:$DY, row_id,
            MATCH(TRUE, INDEX('Budget Planning'!$E$5:$DY$5 = Selected_year, 0), 0)
            + IF(selected_period = "Total Year", 12, selected_period - 1)
        ),
        ""
    )
)</f>
        <v/>
      </c>
      <c r="M333" s="1" t="str" cm="1">
        <f t="array" ref="M333">IF(is_cat,IF(header_row_id=income_header_row,MATCH(income_min_row,$C:$C,0),IF(header_row_id=Expenses_header_row,MATCH(expenses_min_row,$C:$C,0),IF(header_row_id=Savings_header_row,MATCH(savings_min_row,$C:$C,0),""))),"")</f>
        <v/>
      </c>
      <c r="N333" s="2" t="str" cm="1">
        <f t="array" ref="N333">IF(is_cat,IF(header_row_id=income_header_row,MATCH(income_max,$C:$C,0),IF(header_row_id=Expenses_header_row,MATCH(expenses_max_row,$C:$C,0),IF(header_row_id=Savings_header_row,MATCH(savings_max_row,$C:$C,0),""))),"")</f>
        <v/>
      </c>
      <c r="O333" s="1" t="str">
        <f t="shared" ref="O333:O355" si="99">IF(is_cat,ADDRESS(sort_min_row,COLUMN(tracked))&amp; ":" &amp; ADDRESS(sort_max_row,COLUMN(tracked)),"")</f>
        <v/>
      </c>
      <c r="P333" t="str">
        <f t="shared" ref="P333:P355" ca="1" si="100">IF(is_cat,RANK(tracked,INDIRECT(tracked_range),0),"")</f>
        <v/>
      </c>
      <c r="Q333" t="str">
        <f t="shared" ref="Q333:Q355" si="101">IF(is_cat,ADDRESS(sort_min_row,COLUMN(budget))&amp; ":" &amp; ADDRESS(sort_max_row,COLUMN(budget)),"")</f>
        <v/>
      </c>
      <c r="R333" s="2" t="str">
        <f t="shared" ref="R333:R355" ca="1" si="102">IF(is_cat,RANK(budget,INDIRECT(budget_range),0),"")</f>
        <v/>
      </c>
      <c r="S333" s="1" t="str">
        <f t="shared" ref="S333:S355" si="103">IF(is_cat,_xlfn.NUMBERVALUE(tracked_rank &amp; budget_rank),"")</f>
        <v/>
      </c>
      <c r="T333" t="str">
        <f t="shared" ref="T333:T355" si="104">IF(is_cat,ADDRESS(sort_min_row,COLUMN(comb_rank))&amp; ":" &amp; ADDRESS(sort_max_row,COLUMN(comb_rank)),"")</f>
        <v/>
      </c>
      <c r="U333" t="str">
        <f t="shared" ref="U333:U355" ca="1" si="105">IF(is_cat,RANK(comb_rank,INDIRECT(comb_rank_range),1),"")</f>
        <v/>
      </c>
      <c r="V333" t="str">
        <f t="shared" ref="V333:V355" si="106">IF(is_cat,ADDRESS(sort_min_row,COLUMN(comb_rank_norm))&amp; ":" &amp; ADDRESS(ROW(),COLUMN(comb_rank_norm)),"")</f>
        <v/>
      </c>
      <c r="W333" s="2" t="str">
        <f t="shared" ref="W333:W355" ca="1" si="107">IF(is_cat,comb_rank_norm+COUNTIF(INDIRECT(comb_rank_norm_run_range),comb_rank_norm)-1,"")</f>
        <v/>
      </c>
      <c r="X333" s="59">
        <f t="shared" ref="X333:X355" si="108">IF(is_cat,header_row_id+comb_rank_unique,row_id)</f>
        <v>-1</v>
      </c>
      <c r="Y333" s="66" t="str">
        <f t="shared" ref="Y333:Y355" si="109">IF(is_empty,"",INDEX($J:$J,MATCH(row_id,$X:$X,0)))</f>
        <v/>
      </c>
      <c r="Z333" s="36" t="str">
        <f t="shared" ref="Z333:Z355" si="110">IF(is_empty,"",IF(is_header,"TRACKED",INDEX($K:$K,MATCH(row_id,$X:$X,0))))</f>
        <v/>
      </c>
      <c r="AA333" s="36" t="str">
        <f t="shared" ref="AA333:AA355" si="111">IF(is_empty,"",IF(is_header,"BUDGET",INDEX($L:$L,MATCH(row_id,$X:$X,0))))</f>
        <v/>
      </c>
      <c r="AB333" s="67" t="str">
        <f t="shared" si="95"/>
        <v/>
      </c>
      <c r="AC333" s="36" t="str">
        <f t="shared" ref="AC333:AC355" si="112">IF(is_empty,"",IF(is_header,"Remaining",IF(OUT_BUDGET-OUT_TRACKED&gt;0,OUT_BUDGET-OUT_TRACKED,0)))</f>
        <v/>
      </c>
      <c r="AD333" s="36" t="str">
        <f t="shared" ref="AD333:AD355" si="113">IF(is_empty,"",IF(is_header,"Excess",IF(OUT_BUDGET-OUT_TRACKED&lt;0,OUT_TRACKED-OUT_BUDGET,0)))</f>
        <v/>
      </c>
    </row>
    <row r="334" spans="3:30" x14ac:dyDescent="0.3">
      <c r="C334" s="52" cm="1">
        <f t="array" ref="C334">IF(C333=-1, -1, IF(C333&lt;income_max, C333+1, IF(C333=income_max, income_total, IF(C333=income_total, "/1", IF(C333="/1", Expenses_header_row, IF(C333&lt;expenses_max_row, C333+1, IF(C333=expenses_max_row, expenses_total_row, IF(C333=expenses_total_row, "/2", IF(C333="/2", Savings_header_row, IF(C333&lt;savings_max_row, C333+1, IF(C333=savings_max_row, savings_total, -1)))))))))))</f>
        <v>-1</v>
      </c>
      <c r="D334" s="53">
        <f t="shared" si="96"/>
        <v>-1</v>
      </c>
      <c r="E334" s="52" cm="1">
        <f t="array" ref="E334">1*OR(row_id=income_header_row,row_id=Expenses_header_row,row_id=Savings_header_row)</f>
        <v>0</v>
      </c>
      <c r="F334" s="35">
        <f t="shared" si="97"/>
        <v>0</v>
      </c>
      <c r="G334" s="35" cm="1">
        <f t="array" ref="G334">1*OR(row_id=income_total,row_id=expenses_total_row,row_id=savings_total)</f>
        <v>0</v>
      </c>
      <c r="H334" s="53">
        <f t="shared" si="98"/>
        <v>1</v>
      </c>
      <c r="I334" s="52" t="str" cm="1">
        <f t="array" ref="I334">IFERROR(INDEX('Budget Planning'!$C:$C,header_row_id)," " )</f>
        <v xml:space="preserve"> </v>
      </c>
      <c r="J334" s="54" t="str" cm="1">
        <f t="array" ref="J334">IFERROR(INDEX('Budget Planning'!$C:$C,row_id)," ")</f>
        <v xml:space="preserve"> </v>
      </c>
      <c r="K334" s="55" t="str" cm="1">
        <f t="array" ref="K334">IF(OR(is_header, is_empty), "",
    IF(is_total,
        IF(selected_period="Total Year",
            SUM(Tracking[Amount] * (Tracking[Type]=type) * (YEAR(Tracking[Effective Date])=Selected_year)),
            SUM(Tracking[Amount] * (Tracking[Type]=type) * (YEAR(Tracking[Effective Date])=Selected_year) * (MONTH(Tracking[Effective Date])=selected_period))
        ),
        IF(selected_period="Total Year",
            SUM(Tracking[Amount] * (Tracking[Type]=type) * (Tracking[Category]=item) * (YEAR(Tracking[Effective Date])=Selected_year)),
            SUM(Tracking[Amount] * (Tracking[Type]=type) * (Tracking[Category]=item) * (YEAR(Tracking[Effective Date])=Selected_year) * (MONTH(Tracking[Effective Date])=selected_period))
        )
    )
)</f>
        <v/>
      </c>
      <c r="L334" s="35" t="str" cm="1">
        <f t="array" ref="L334">IF(OR(is_header, is_empty), "",
    IFERROR(
        INDEX('Budget Planning'!$E:$DY, row_id,
            MATCH(TRUE, INDEX('Budget Planning'!$E$5:$DY$5 = Selected_year, 0), 0)
            + IF(selected_period = "Total Year", 12, selected_period - 1)
        ),
        ""
    )
)</f>
        <v/>
      </c>
      <c r="M334" s="1" t="str" cm="1">
        <f t="array" ref="M334">IF(is_cat,IF(header_row_id=income_header_row,MATCH(income_min_row,$C:$C,0),IF(header_row_id=Expenses_header_row,MATCH(expenses_min_row,$C:$C,0),IF(header_row_id=Savings_header_row,MATCH(savings_min_row,$C:$C,0),""))),"")</f>
        <v/>
      </c>
      <c r="N334" s="2" t="str" cm="1">
        <f t="array" ref="N334">IF(is_cat,IF(header_row_id=income_header_row,MATCH(income_max,$C:$C,0),IF(header_row_id=Expenses_header_row,MATCH(expenses_max_row,$C:$C,0),IF(header_row_id=Savings_header_row,MATCH(savings_max_row,$C:$C,0),""))),"")</f>
        <v/>
      </c>
      <c r="O334" s="1" t="str">
        <f t="shared" si="99"/>
        <v/>
      </c>
      <c r="P334" t="str">
        <f t="shared" ca="1" si="100"/>
        <v/>
      </c>
      <c r="Q334" t="str">
        <f t="shared" si="101"/>
        <v/>
      </c>
      <c r="R334" s="2" t="str">
        <f t="shared" ca="1" si="102"/>
        <v/>
      </c>
      <c r="S334" s="1" t="str">
        <f t="shared" si="103"/>
        <v/>
      </c>
      <c r="T334" t="str">
        <f t="shared" si="104"/>
        <v/>
      </c>
      <c r="U334" t="str">
        <f t="shared" ca="1" si="105"/>
        <v/>
      </c>
      <c r="V334" t="str">
        <f t="shared" si="106"/>
        <v/>
      </c>
      <c r="W334" s="2" t="str">
        <f t="shared" ca="1" si="107"/>
        <v/>
      </c>
      <c r="X334" s="59">
        <f t="shared" si="108"/>
        <v>-1</v>
      </c>
      <c r="Y334" s="66" t="str">
        <f t="shared" si="109"/>
        <v/>
      </c>
      <c r="Z334" s="36" t="str">
        <f t="shared" si="110"/>
        <v/>
      </c>
      <c r="AA334" s="36" t="str">
        <f t="shared" si="111"/>
        <v/>
      </c>
      <c r="AB334" s="67" t="str">
        <f t="shared" ref="AB334:AB355" si="114">IF(is_empty,"",IF(is_header,"%Compl",IFERROR(OUT_TRACKED/OUT_BUDGET,"-")))</f>
        <v/>
      </c>
      <c r="AC334" s="36" t="str">
        <f t="shared" si="112"/>
        <v/>
      </c>
      <c r="AD334" s="36" t="str">
        <f t="shared" si="113"/>
        <v/>
      </c>
    </row>
    <row r="335" spans="3:30" x14ac:dyDescent="0.3">
      <c r="C335" s="52" cm="1">
        <f t="array" ref="C335">IF(C334=-1, -1, IF(C334&lt;income_max, C334+1, IF(C334=income_max, income_total, IF(C334=income_total, "/1", IF(C334="/1", Expenses_header_row, IF(C334&lt;expenses_max_row, C334+1, IF(C334=expenses_max_row, expenses_total_row, IF(C334=expenses_total_row, "/2", IF(C334="/2", Savings_header_row, IF(C334&lt;savings_max_row, C334+1, IF(C334=savings_max_row, savings_total, -1)))))))))))</f>
        <v>-1</v>
      </c>
      <c r="D335" s="53">
        <f t="shared" si="96"/>
        <v>-1</v>
      </c>
      <c r="E335" s="52" cm="1">
        <f t="array" ref="E335">1*OR(row_id=income_header_row,row_id=Expenses_header_row,row_id=Savings_header_row)</f>
        <v>0</v>
      </c>
      <c r="F335" s="35">
        <f t="shared" si="97"/>
        <v>0</v>
      </c>
      <c r="G335" s="35" cm="1">
        <f t="array" ref="G335">1*OR(row_id=income_total,row_id=expenses_total_row,row_id=savings_total)</f>
        <v>0</v>
      </c>
      <c r="H335" s="53">
        <f t="shared" si="98"/>
        <v>1</v>
      </c>
      <c r="I335" s="52" t="str" cm="1">
        <f t="array" ref="I335">IFERROR(INDEX('Budget Planning'!$C:$C,header_row_id)," " )</f>
        <v xml:space="preserve"> </v>
      </c>
      <c r="J335" s="54" t="str" cm="1">
        <f t="array" ref="J335">IFERROR(INDEX('Budget Planning'!$C:$C,row_id)," ")</f>
        <v xml:space="preserve"> </v>
      </c>
      <c r="K335" s="55" t="str" cm="1">
        <f t="array" ref="K335">IF(OR(is_header, is_empty), "",
    IF(is_total,
        IF(selected_period="Total Year",
            SUM(Tracking[Amount] * (Tracking[Type]=type) * (YEAR(Tracking[Effective Date])=Selected_year)),
            SUM(Tracking[Amount] * (Tracking[Type]=type) * (YEAR(Tracking[Effective Date])=Selected_year) * (MONTH(Tracking[Effective Date])=selected_period))
        ),
        IF(selected_period="Total Year",
            SUM(Tracking[Amount] * (Tracking[Type]=type) * (Tracking[Category]=item) * (YEAR(Tracking[Effective Date])=Selected_year)),
            SUM(Tracking[Amount] * (Tracking[Type]=type) * (Tracking[Category]=item) * (YEAR(Tracking[Effective Date])=Selected_year) * (MONTH(Tracking[Effective Date])=selected_period))
        )
    )
)</f>
        <v/>
      </c>
      <c r="L335" s="35" t="str" cm="1">
        <f t="array" ref="L335">IF(OR(is_header, is_empty), "",
    IFERROR(
        INDEX('Budget Planning'!$E:$DY, row_id,
            MATCH(TRUE, INDEX('Budget Planning'!$E$5:$DY$5 = Selected_year, 0), 0)
            + IF(selected_period = "Total Year", 12, selected_period - 1)
        ),
        ""
    )
)</f>
        <v/>
      </c>
      <c r="M335" s="1" t="str" cm="1">
        <f t="array" ref="M335">IF(is_cat,IF(header_row_id=income_header_row,MATCH(income_min_row,$C:$C,0),IF(header_row_id=Expenses_header_row,MATCH(expenses_min_row,$C:$C,0),IF(header_row_id=Savings_header_row,MATCH(savings_min_row,$C:$C,0),""))),"")</f>
        <v/>
      </c>
      <c r="N335" s="2" t="str" cm="1">
        <f t="array" ref="N335">IF(is_cat,IF(header_row_id=income_header_row,MATCH(income_max,$C:$C,0),IF(header_row_id=Expenses_header_row,MATCH(expenses_max_row,$C:$C,0),IF(header_row_id=Savings_header_row,MATCH(savings_max_row,$C:$C,0),""))),"")</f>
        <v/>
      </c>
      <c r="O335" s="1" t="str">
        <f t="shared" si="99"/>
        <v/>
      </c>
      <c r="P335" t="str">
        <f t="shared" ca="1" si="100"/>
        <v/>
      </c>
      <c r="Q335" t="str">
        <f t="shared" si="101"/>
        <v/>
      </c>
      <c r="R335" s="2" t="str">
        <f t="shared" ca="1" si="102"/>
        <v/>
      </c>
      <c r="S335" s="1" t="str">
        <f t="shared" si="103"/>
        <v/>
      </c>
      <c r="T335" t="str">
        <f t="shared" si="104"/>
        <v/>
      </c>
      <c r="U335" t="str">
        <f t="shared" ca="1" si="105"/>
        <v/>
      </c>
      <c r="V335" t="str">
        <f t="shared" si="106"/>
        <v/>
      </c>
      <c r="W335" s="2" t="str">
        <f t="shared" ca="1" si="107"/>
        <v/>
      </c>
      <c r="X335" s="59">
        <f t="shared" si="108"/>
        <v>-1</v>
      </c>
      <c r="Y335" s="66" t="str">
        <f t="shared" si="109"/>
        <v/>
      </c>
      <c r="Z335" s="36" t="str">
        <f t="shared" si="110"/>
        <v/>
      </c>
      <c r="AA335" s="36" t="str">
        <f t="shared" si="111"/>
        <v/>
      </c>
      <c r="AB335" s="67" t="str">
        <f t="shared" si="114"/>
        <v/>
      </c>
      <c r="AC335" s="36" t="str">
        <f t="shared" si="112"/>
        <v/>
      </c>
      <c r="AD335" s="36" t="str">
        <f t="shared" si="113"/>
        <v/>
      </c>
    </row>
    <row r="336" spans="3:30" x14ac:dyDescent="0.3">
      <c r="C336" s="52" cm="1">
        <f t="array" ref="C336">IF(C335=-1, -1, IF(C335&lt;income_max, C335+1, IF(C335=income_max, income_total, IF(C335=income_total, "/1", IF(C335="/1", Expenses_header_row, IF(C335&lt;expenses_max_row, C335+1, IF(C335=expenses_max_row, expenses_total_row, IF(C335=expenses_total_row, "/2", IF(C335="/2", Savings_header_row, IF(C335&lt;savings_max_row, C335+1, IF(C335=savings_max_row, savings_total, -1)))))))))))</f>
        <v>-1</v>
      </c>
      <c r="D336" s="53">
        <f t="shared" si="96"/>
        <v>-1</v>
      </c>
      <c r="E336" s="52" cm="1">
        <f t="array" ref="E336">1*OR(row_id=income_header_row,row_id=Expenses_header_row,row_id=Savings_header_row)</f>
        <v>0</v>
      </c>
      <c r="F336" s="35">
        <f t="shared" si="97"/>
        <v>0</v>
      </c>
      <c r="G336" s="35" cm="1">
        <f t="array" ref="G336">1*OR(row_id=income_total,row_id=expenses_total_row,row_id=savings_total)</f>
        <v>0</v>
      </c>
      <c r="H336" s="53">
        <f t="shared" si="98"/>
        <v>1</v>
      </c>
      <c r="I336" s="52" t="str" cm="1">
        <f t="array" ref="I336">IFERROR(INDEX('Budget Planning'!$C:$C,header_row_id)," " )</f>
        <v xml:space="preserve"> </v>
      </c>
      <c r="J336" s="54" t="str" cm="1">
        <f t="array" ref="J336">IFERROR(INDEX('Budget Planning'!$C:$C,row_id)," ")</f>
        <v xml:space="preserve"> </v>
      </c>
      <c r="K336" s="55" t="str" cm="1">
        <f t="array" ref="K336">IF(OR(is_header, is_empty), "",
    IF(is_total,
        IF(selected_period="Total Year",
            SUM(Tracking[Amount] * (Tracking[Type]=type) * (YEAR(Tracking[Effective Date])=Selected_year)),
            SUM(Tracking[Amount] * (Tracking[Type]=type) * (YEAR(Tracking[Effective Date])=Selected_year) * (MONTH(Tracking[Effective Date])=selected_period))
        ),
        IF(selected_period="Total Year",
            SUM(Tracking[Amount] * (Tracking[Type]=type) * (Tracking[Category]=item) * (YEAR(Tracking[Effective Date])=Selected_year)),
            SUM(Tracking[Amount] * (Tracking[Type]=type) * (Tracking[Category]=item) * (YEAR(Tracking[Effective Date])=Selected_year) * (MONTH(Tracking[Effective Date])=selected_period))
        )
    )
)</f>
        <v/>
      </c>
      <c r="L336" s="35" t="str" cm="1">
        <f t="array" ref="L336">IF(OR(is_header, is_empty), "",
    IFERROR(
        INDEX('Budget Planning'!$E:$DY, row_id,
            MATCH(TRUE, INDEX('Budget Planning'!$E$5:$DY$5 = Selected_year, 0), 0)
            + IF(selected_period = "Total Year", 12, selected_period - 1)
        ),
        ""
    )
)</f>
        <v/>
      </c>
      <c r="M336" s="1" t="str" cm="1">
        <f t="array" ref="M336">IF(is_cat,IF(header_row_id=income_header_row,MATCH(income_min_row,$C:$C,0),IF(header_row_id=Expenses_header_row,MATCH(expenses_min_row,$C:$C,0),IF(header_row_id=Savings_header_row,MATCH(savings_min_row,$C:$C,0),""))),"")</f>
        <v/>
      </c>
      <c r="N336" s="2" t="str" cm="1">
        <f t="array" ref="N336">IF(is_cat,IF(header_row_id=income_header_row,MATCH(income_max,$C:$C,0),IF(header_row_id=Expenses_header_row,MATCH(expenses_max_row,$C:$C,0),IF(header_row_id=Savings_header_row,MATCH(savings_max_row,$C:$C,0),""))),"")</f>
        <v/>
      </c>
      <c r="O336" s="1" t="str">
        <f t="shared" si="99"/>
        <v/>
      </c>
      <c r="P336" t="str">
        <f t="shared" ca="1" si="100"/>
        <v/>
      </c>
      <c r="Q336" t="str">
        <f t="shared" si="101"/>
        <v/>
      </c>
      <c r="R336" s="2" t="str">
        <f t="shared" ca="1" si="102"/>
        <v/>
      </c>
      <c r="S336" s="1" t="str">
        <f t="shared" si="103"/>
        <v/>
      </c>
      <c r="T336" t="str">
        <f t="shared" si="104"/>
        <v/>
      </c>
      <c r="U336" t="str">
        <f t="shared" ca="1" si="105"/>
        <v/>
      </c>
      <c r="V336" t="str">
        <f t="shared" si="106"/>
        <v/>
      </c>
      <c r="W336" s="2" t="str">
        <f t="shared" ca="1" si="107"/>
        <v/>
      </c>
      <c r="X336" s="59">
        <f t="shared" si="108"/>
        <v>-1</v>
      </c>
      <c r="Y336" s="66" t="str">
        <f t="shared" si="109"/>
        <v/>
      </c>
      <c r="Z336" s="36" t="str">
        <f t="shared" si="110"/>
        <v/>
      </c>
      <c r="AA336" s="36" t="str">
        <f t="shared" si="111"/>
        <v/>
      </c>
      <c r="AB336" s="67" t="str">
        <f t="shared" si="114"/>
        <v/>
      </c>
      <c r="AC336" s="36" t="str">
        <f t="shared" si="112"/>
        <v/>
      </c>
      <c r="AD336" s="36" t="str">
        <f t="shared" si="113"/>
        <v/>
      </c>
    </row>
    <row r="337" spans="3:30" x14ac:dyDescent="0.3">
      <c r="C337" s="52" cm="1">
        <f t="array" ref="C337">IF(C336=-1, -1, IF(C336&lt;income_max, C336+1, IF(C336=income_max, income_total, IF(C336=income_total, "/1", IF(C336="/1", Expenses_header_row, IF(C336&lt;expenses_max_row, C336+1, IF(C336=expenses_max_row, expenses_total_row, IF(C336=expenses_total_row, "/2", IF(C336="/2", Savings_header_row, IF(C336&lt;savings_max_row, C336+1, IF(C336=savings_max_row, savings_total, -1)))))))))))</f>
        <v>-1</v>
      </c>
      <c r="D337" s="53">
        <f t="shared" si="96"/>
        <v>-1</v>
      </c>
      <c r="E337" s="52" cm="1">
        <f t="array" ref="E337">1*OR(row_id=income_header_row,row_id=Expenses_header_row,row_id=Savings_header_row)</f>
        <v>0</v>
      </c>
      <c r="F337" s="35">
        <f t="shared" si="97"/>
        <v>0</v>
      </c>
      <c r="G337" s="35" cm="1">
        <f t="array" ref="G337">1*OR(row_id=income_total,row_id=expenses_total_row,row_id=savings_total)</f>
        <v>0</v>
      </c>
      <c r="H337" s="53">
        <f t="shared" si="98"/>
        <v>1</v>
      </c>
      <c r="I337" s="52" t="str" cm="1">
        <f t="array" ref="I337">IFERROR(INDEX('Budget Planning'!$C:$C,header_row_id)," " )</f>
        <v xml:space="preserve"> </v>
      </c>
      <c r="J337" s="54" t="str" cm="1">
        <f t="array" ref="J337">IFERROR(INDEX('Budget Planning'!$C:$C,row_id)," ")</f>
        <v xml:space="preserve"> </v>
      </c>
      <c r="K337" s="55" t="str" cm="1">
        <f t="array" ref="K337">IF(OR(is_header, is_empty), "",
    IF(is_total,
        IF(selected_period="Total Year",
            SUM(Tracking[Amount] * (Tracking[Type]=type) * (YEAR(Tracking[Effective Date])=Selected_year)),
            SUM(Tracking[Amount] * (Tracking[Type]=type) * (YEAR(Tracking[Effective Date])=Selected_year) * (MONTH(Tracking[Effective Date])=selected_period))
        ),
        IF(selected_period="Total Year",
            SUM(Tracking[Amount] * (Tracking[Type]=type) * (Tracking[Category]=item) * (YEAR(Tracking[Effective Date])=Selected_year)),
            SUM(Tracking[Amount] * (Tracking[Type]=type) * (Tracking[Category]=item) * (YEAR(Tracking[Effective Date])=Selected_year) * (MONTH(Tracking[Effective Date])=selected_period))
        )
    )
)</f>
        <v/>
      </c>
      <c r="L337" s="35" t="str" cm="1">
        <f t="array" ref="L337">IF(OR(is_header, is_empty), "",
    IFERROR(
        INDEX('Budget Planning'!$E:$DY, row_id,
            MATCH(TRUE, INDEX('Budget Planning'!$E$5:$DY$5 = Selected_year, 0), 0)
            + IF(selected_period = "Total Year", 12, selected_period - 1)
        ),
        ""
    )
)</f>
        <v/>
      </c>
      <c r="M337" s="1" t="str" cm="1">
        <f t="array" ref="M337">IF(is_cat,IF(header_row_id=income_header_row,MATCH(income_min_row,$C:$C,0),IF(header_row_id=Expenses_header_row,MATCH(expenses_min_row,$C:$C,0),IF(header_row_id=Savings_header_row,MATCH(savings_min_row,$C:$C,0),""))),"")</f>
        <v/>
      </c>
      <c r="N337" s="2" t="str" cm="1">
        <f t="array" ref="N337">IF(is_cat,IF(header_row_id=income_header_row,MATCH(income_max,$C:$C,0),IF(header_row_id=Expenses_header_row,MATCH(expenses_max_row,$C:$C,0),IF(header_row_id=Savings_header_row,MATCH(savings_max_row,$C:$C,0),""))),"")</f>
        <v/>
      </c>
      <c r="O337" s="1" t="str">
        <f t="shared" si="99"/>
        <v/>
      </c>
      <c r="P337" t="str">
        <f t="shared" ca="1" si="100"/>
        <v/>
      </c>
      <c r="Q337" t="str">
        <f t="shared" si="101"/>
        <v/>
      </c>
      <c r="R337" s="2" t="str">
        <f t="shared" ca="1" si="102"/>
        <v/>
      </c>
      <c r="S337" s="1" t="str">
        <f t="shared" si="103"/>
        <v/>
      </c>
      <c r="T337" t="str">
        <f t="shared" si="104"/>
        <v/>
      </c>
      <c r="U337" t="str">
        <f t="shared" ca="1" si="105"/>
        <v/>
      </c>
      <c r="V337" t="str">
        <f t="shared" si="106"/>
        <v/>
      </c>
      <c r="W337" s="2" t="str">
        <f t="shared" ca="1" si="107"/>
        <v/>
      </c>
      <c r="X337" s="59">
        <f t="shared" si="108"/>
        <v>-1</v>
      </c>
      <c r="Y337" s="66" t="str">
        <f t="shared" si="109"/>
        <v/>
      </c>
      <c r="Z337" s="36" t="str">
        <f t="shared" si="110"/>
        <v/>
      </c>
      <c r="AA337" s="36" t="str">
        <f t="shared" si="111"/>
        <v/>
      </c>
      <c r="AB337" s="67" t="str">
        <f t="shared" si="114"/>
        <v/>
      </c>
      <c r="AC337" s="36" t="str">
        <f t="shared" si="112"/>
        <v/>
      </c>
      <c r="AD337" s="36" t="str">
        <f t="shared" si="113"/>
        <v/>
      </c>
    </row>
    <row r="338" spans="3:30" x14ac:dyDescent="0.3">
      <c r="C338" s="52" cm="1">
        <f t="array" ref="C338">IF(C337=-1, -1, IF(C337&lt;income_max, C337+1, IF(C337=income_max, income_total, IF(C337=income_total, "/1", IF(C337="/1", Expenses_header_row, IF(C337&lt;expenses_max_row, C337+1, IF(C337=expenses_max_row, expenses_total_row, IF(C337=expenses_total_row, "/2", IF(C337="/2", Savings_header_row, IF(C337&lt;savings_max_row, C337+1, IF(C337=savings_max_row, savings_total, -1)))))))))))</f>
        <v>-1</v>
      </c>
      <c r="D338" s="53">
        <f t="shared" si="96"/>
        <v>-1</v>
      </c>
      <c r="E338" s="52" cm="1">
        <f t="array" ref="E338">1*OR(row_id=income_header_row,row_id=Expenses_header_row,row_id=Savings_header_row)</f>
        <v>0</v>
      </c>
      <c r="F338" s="35">
        <f t="shared" si="97"/>
        <v>0</v>
      </c>
      <c r="G338" s="35" cm="1">
        <f t="array" ref="G338">1*OR(row_id=income_total,row_id=expenses_total_row,row_id=savings_total)</f>
        <v>0</v>
      </c>
      <c r="H338" s="53">
        <f t="shared" si="98"/>
        <v>1</v>
      </c>
      <c r="I338" s="52" t="str" cm="1">
        <f t="array" ref="I338">IFERROR(INDEX('Budget Planning'!$C:$C,header_row_id)," " )</f>
        <v xml:space="preserve"> </v>
      </c>
      <c r="J338" s="54" t="str" cm="1">
        <f t="array" ref="J338">IFERROR(INDEX('Budget Planning'!$C:$C,row_id)," ")</f>
        <v xml:space="preserve"> </v>
      </c>
      <c r="K338" s="55" t="str" cm="1">
        <f t="array" ref="K338">IF(OR(is_header, is_empty), "",
    IF(is_total,
        IF(selected_period="Total Year",
            SUM(Tracking[Amount] * (Tracking[Type]=type) * (YEAR(Tracking[Effective Date])=Selected_year)),
            SUM(Tracking[Amount] * (Tracking[Type]=type) * (YEAR(Tracking[Effective Date])=Selected_year) * (MONTH(Tracking[Effective Date])=selected_period))
        ),
        IF(selected_period="Total Year",
            SUM(Tracking[Amount] * (Tracking[Type]=type) * (Tracking[Category]=item) * (YEAR(Tracking[Effective Date])=Selected_year)),
            SUM(Tracking[Amount] * (Tracking[Type]=type) * (Tracking[Category]=item) * (YEAR(Tracking[Effective Date])=Selected_year) * (MONTH(Tracking[Effective Date])=selected_period))
        )
    )
)</f>
        <v/>
      </c>
      <c r="L338" s="35" t="str" cm="1">
        <f t="array" ref="L338">IF(OR(is_header, is_empty), "",
    IFERROR(
        INDEX('Budget Planning'!$E:$DY, row_id,
            MATCH(TRUE, INDEX('Budget Planning'!$E$5:$DY$5 = Selected_year, 0), 0)
            + IF(selected_period = "Total Year", 12, selected_period - 1)
        ),
        ""
    )
)</f>
        <v/>
      </c>
      <c r="M338" s="1" t="str" cm="1">
        <f t="array" ref="M338">IF(is_cat,IF(header_row_id=income_header_row,MATCH(income_min_row,$C:$C,0),IF(header_row_id=Expenses_header_row,MATCH(expenses_min_row,$C:$C,0),IF(header_row_id=Savings_header_row,MATCH(savings_min_row,$C:$C,0),""))),"")</f>
        <v/>
      </c>
      <c r="N338" s="2" t="str" cm="1">
        <f t="array" ref="N338">IF(is_cat,IF(header_row_id=income_header_row,MATCH(income_max,$C:$C,0),IF(header_row_id=Expenses_header_row,MATCH(expenses_max_row,$C:$C,0),IF(header_row_id=Savings_header_row,MATCH(savings_max_row,$C:$C,0),""))),"")</f>
        <v/>
      </c>
      <c r="O338" s="1" t="str">
        <f t="shared" si="99"/>
        <v/>
      </c>
      <c r="P338" t="str">
        <f t="shared" ca="1" si="100"/>
        <v/>
      </c>
      <c r="Q338" t="str">
        <f t="shared" si="101"/>
        <v/>
      </c>
      <c r="R338" s="2" t="str">
        <f t="shared" ca="1" si="102"/>
        <v/>
      </c>
      <c r="S338" s="1" t="str">
        <f t="shared" si="103"/>
        <v/>
      </c>
      <c r="T338" t="str">
        <f t="shared" si="104"/>
        <v/>
      </c>
      <c r="U338" t="str">
        <f t="shared" ca="1" si="105"/>
        <v/>
      </c>
      <c r="V338" t="str">
        <f t="shared" si="106"/>
        <v/>
      </c>
      <c r="W338" s="2" t="str">
        <f t="shared" ca="1" si="107"/>
        <v/>
      </c>
      <c r="X338" s="59">
        <f t="shared" si="108"/>
        <v>-1</v>
      </c>
      <c r="Y338" s="66" t="str">
        <f t="shared" si="109"/>
        <v/>
      </c>
      <c r="Z338" s="36" t="str">
        <f t="shared" si="110"/>
        <v/>
      </c>
      <c r="AA338" s="36" t="str">
        <f t="shared" si="111"/>
        <v/>
      </c>
      <c r="AB338" s="67" t="str">
        <f t="shared" si="114"/>
        <v/>
      </c>
      <c r="AC338" s="36" t="str">
        <f t="shared" si="112"/>
        <v/>
      </c>
      <c r="AD338" s="36" t="str">
        <f t="shared" si="113"/>
        <v/>
      </c>
    </row>
    <row r="339" spans="3:30" x14ac:dyDescent="0.3">
      <c r="C339" s="52" cm="1">
        <f t="array" ref="C339">IF(C338=-1, -1, IF(C338&lt;income_max, C338+1, IF(C338=income_max, income_total, IF(C338=income_total, "/1", IF(C338="/1", Expenses_header_row, IF(C338&lt;expenses_max_row, C338+1, IF(C338=expenses_max_row, expenses_total_row, IF(C338=expenses_total_row, "/2", IF(C338="/2", Savings_header_row, IF(C338&lt;savings_max_row, C338+1, IF(C338=savings_max_row, savings_total, -1)))))))))))</f>
        <v>-1</v>
      </c>
      <c r="D339" s="53">
        <f t="shared" si="96"/>
        <v>-1</v>
      </c>
      <c r="E339" s="52" cm="1">
        <f t="array" ref="E339">1*OR(row_id=income_header_row,row_id=Expenses_header_row,row_id=Savings_header_row)</f>
        <v>0</v>
      </c>
      <c r="F339" s="35">
        <f t="shared" si="97"/>
        <v>0</v>
      </c>
      <c r="G339" s="35" cm="1">
        <f t="array" ref="G339">1*OR(row_id=income_total,row_id=expenses_total_row,row_id=savings_total)</f>
        <v>0</v>
      </c>
      <c r="H339" s="53">
        <f t="shared" si="98"/>
        <v>1</v>
      </c>
      <c r="I339" s="52" t="str" cm="1">
        <f t="array" ref="I339">IFERROR(INDEX('Budget Planning'!$C:$C,header_row_id)," " )</f>
        <v xml:space="preserve"> </v>
      </c>
      <c r="J339" s="54" t="str" cm="1">
        <f t="array" ref="J339">IFERROR(INDEX('Budget Planning'!$C:$C,row_id)," ")</f>
        <v xml:space="preserve"> </v>
      </c>
      <c r="K339" s="55" t="str" cm="1">
        <f t="array" ref="K339">IF(OR(is_header, is_empty), "",
    IF(is_total,
        IF(selected_period="Total Year",
            SUM(Tracking[Amount] * (Tracking[Type]=type) * (YEAR(Tracking[Effective Date])=Selected_year)),
            SUM(Tracking[Amount] * (Tracking[Type]=type) * (YEAR(Tracking[Effective Date])=Selected_year) * (MONTH(Tracking[Effective Date])=selected_period))
        ),
        IF(selected_period="Total Year",
            SUM(Tracking[Amount] * (Tracking[Type]=type) * (Tracking[Category]=item) * (YEAR(Tracking[Effective Date])=Selected_year)),
            SUM(Tracking[Amount] * (Tracking[Type]=type) * (Tracking[Category]=item) * (YEAR(Tracking[Effective Date])=Selected_year) * (MONTH(Tracking[Effective Date])=selected_period))
        )
    )
)</f>
        <v/>
      </c>
      <c r="L339" s="35" t="str" cm="1">
        <f t="array" ref="L339">IF(OR(is_header, is_empty), "",
    IFERROR(
        INDEX('Budget Planning'!$E:$DY, row_id,
            MATCH(TRUE, INDEX('Budget Planning'!$E$5:$DY$5 = Selected_year, 0), 0)
            + IF(selected_period = "Total Year", 12, selected_period - 1)
        ),
        ""
    )
)</f>
        <v/>
      </c>
      <c r="M339" s="1" t="str" cm="1">
        <f t="array" ref="M339">IF(is_cat,IF(header_row_id=income_header_row,MATCH(income_min_row,$C:$C,0),IF(header_row_id=Expenses_header_row,MATCH(expenses_min_row,$C:$C,0),IF(header_row_id=Savings_header_row,MATCH(savings_min_row,$C:$C,0),""))),"")</f>
        <v/>
      </c>
      <c r="N339" s="2" t="str" cm="1">
        <f t="array" ref="N339">IF(is_cat,IF(header_row_id=income_header_row,MATCH(income_max,$C:$C,0),IF(header_row_id=Expenses_header_row,MATCH(expenses_max_row,$C:$C,0),IF(header_row_id=Savings_header_row,MATCH(savings_max_row,$C:$C,0),""))),"")</f>
        <v/>
      </c>
      <c r="O339" s="1" t="str">
        <f t="shared" si="99"/>
        <v/>
      </c>
      <c r="P339" t="str">
        <f t="shared" ca="1" si="100"/>
        <v/>
      </c>
      <c r="Q339" t="str">
        <f t="shared" si="101"/>
        <v/>
      </c>
      <c r="R339" s="2" t="str">
        <f t="shared" ca="1" si="102"/>
        <v/>
      </c>
      <c r="S339" s="1" t="str">
        <f t="shared" si="103"/>
        <v/>
      </c>
      <c r="T339" t="str">
        <f t="shared" si="104"/>
        <v/>
      </c>
      <c r="U339" t="str">
        <f t="shared" ca="1" si="105"/>
        <v/>
      </c>
      <c r="V339" t="str">
        <f t="shared" si="106"/>
        <v/>
      </c>
      <c r="W339" s="2" t="str">
        <f t="shared" ca="1" si="107"/>
        <v/>
      </c>
      <c r="X339" s="59">
        <f t="shared" si="108"/>
        <v>-1</v>
      </c>
      <c r="Y339" s="66" t="str">
        <f t="shared" si="109"/>
        <v/>
      </c>
      <c r="Z339" s="36" t="str">
        <f t="shared" si="110"/>
        <v/>
      </c>
      <c r="AA339" s="36" t="str">
        <f t="shared" si="111"/>
        <v/>
      </c>
      <c r="AB339" s="67" t="str">
        <f t="shared" si="114"/>
        <v/>
      </c>
      <c r="AC339" s="36" t="str">
        <f t="shared" si="112"/>
        <v/>
      </c>
      <c r="AD339" s="36" t="str">
        <f t="shared" si="113"/>
        <v/>
      </c>
    </row>
    <row r="340" spans="3:30" x14ac:dyDescent="0.3">
      <c r="C340" s="52" cm="1">
        <f t="array" ref="C340">IF(C339=-1, -1, IF(C339&lt;income_max, C339+1, IF(C339=income_max, income_total, IF(C339=income_total, "/1", IF(C339="/1", Expenses_header_row, IF(C339&lt;expenses_max_row, C339+1, IF(C339=expenses_max_row, expenses_total_row, IF(C339=expenses_total_row, "/2", IF(C339="/2", Savings_header_row, IF(C339&lt;savings_max_row, C339+1, IF(C339=savings_max_row, savings_total, -1)))))))))))</f>
        <v>-1</v>
      </c>
      <c r="D340" s="53">
        <f t="shared" si="96"/>
        <v>-1</v>
      </c>
      <c r="E340" s="52" cm="1">
        <f t="array" ref="E340">1*OR(row_id=income_header_row,row_id=Expenses_header_row,row_id=Savings_header_row)</f>
        <v>0</v>
      </c>
      <c r="F340" s="35">
        <f t="shared" si="97"/>
        <v>0</v>
      </c>
      <c r="G340" s="35" cm="1">
        <f t="array" ref="G340">1*OR(row_id=income_total,row_id=expenses_total_row,row_id=savings_total)</f>
        <v>0</v>
      </c>
      <c r="H340" s="53">
        <f t="shared" si="98"/>
        <v>1</v>
      </c>
      <c r="I340" s="52" t="str" cm="1">
        <f t="array" ref="I340">IFERROR(INDEX('Budget Planning'!$C:$C,header_row_id)," " )</f>
        <v xml:space="preserve"> </v>
      </c>
      <c r="J340" s="54" t="str" cm="1">
        <f t="array" ref="J340">IFERROR(INDEX('Budget Planning'!$C:$C,row_id)," ")</f>
        <v xml:space="preserve"> </v>
      </c>
      <c r="K340" s="55" t="str" cm="1">
        <f t="array" ref="K340">IF(OR(is_header, is_empty), "",
    IF(is_total,
        IF(selected_period="Total Year",
            SUM(Tracking[Amount] * (Tracking[Type]=type) * (YEAR(Tracking[Effective Date])=Selected_year)),
            SUM(Tracking[Amount] * (Tracking[Type]=type) * (YEAR(Tracking[Effective Date])=Selected_year) * (MONTH(Tracking[Effective Date])=selected_period))
        ),
        IF(selected_period="Total Year",
            SUM(Tracking[Amount] * (Tracking[Type]=type) * (Tracking[Category]=item) * (YEAR(Tracking[Effective Date])=Selected_year)),
            SUM(Tracking[Amount] * (Tracking[Type]=type) * (Tracking[Category]=item) * (YEAR(Tracking[Effective Date])=Selected_year) * (MONTH(Tracking[Effective Date])=selected_period))
        )
    )
)</f>
        <v/>
      </c>
      <c r="L340" s="35" t="str" cm="1">
        <f t="array" ref="L340">IF(OR(is_header, is_empty), "",
    IFERROR(
        INDEX('Budget Planning'!$E:$DY, row_id,
            MATCH(TRUE, INDEX('Budget Planning'!$E$5:$DY$5 = Selected_year, 0), 0)
            + IF(selected_period = "Total Year", 12, selected_period - 1)
        ),
        ""
    )
)</f>
        <v/>
      </c>
      <c r="M340" s="1" t="str" cm="1">
        <f t="array" ref="M340">IF(is_cat,IF(header_row_id=income_header_row,MATCH(income_min_row,$C:$C,0),IF(header_row_id=Expenses_header_row,MATCH(expenses_min_row,$C:$C,0),IF(header_row_id=Savings_header_row,MATCH(savings_min_row,$C:$C,0),""))),"")</f>
        <v/>
      </c>
      <c r="N340" s="2" t="str" cm="1">
        <f t="array" ref="N340">IF(is_cat,IF(header_row_id=income_header_row,MATCH(income_max,$C:$C,0),IF(header_row_id=Expenses_header_row,MATCH(expenses_max_row,$C:$C,0),IF(header_row_id=Savings_header_row,MATCH(savings_max_row,$C:$C,0),""))),"")</f>
        <v/>
      </c>
      <c r="O340" s="1" t="str">
        <f t="shared" si="99"/>
        <v/>
      </c>
      <c r="P340" t="str">
        <f t="shared" ca="1" si="100"/>
        <v/>
      </c>
      <c r="Q340" t="str">
        <f t="shared" si="101"/>
        <v/>
      </c>
      <c r="R340" s="2" t="str">
        <f t="shared" ca="1" si="102"/>
        <v/>
      </c>
      <c r="S340" s="1" t="str">
        <f t="shared" si="103"/>
        <v/>
      </c>
      <c r="T340" t="str">
        <f t="shared" si="104"/>
        <v/>
      </c>
      <c r="U340" t="str">
        <f t="shared" ca="1" si="105"/>
        <v/>
      </c>
      <c r="V340" t="str">
        <f t="shared" si="106"/>
        <v/>
      </c>
      <c r="W340" s="2" t="str">
        <f t="shared" ca="1" si="107"/>
        <v/>
      </c>
      <c r="X340" s="59">
        <f t="shared" si="108"/>
        <v>-1</v>
      </c>
      <c r="Y340" s="66" t="str">
        <f t="shared" si="109"/>
        <v/>
      </c>
      <c r="Z340" s="36" t="str">
        <f t="shared" si="110"/>
        <v/>
      </c>
      <c r="AA340" s="36" t="str">
        <f t="shared" si="111"/>
        <v/>
      </c>
      <c r="AB340" s="67" t="str">
        <f t="shared" si="114"/>
        <v/>
      </c>
      <c r="AC340" s="36" t="str">
        <f t="shared" si="112"/>
        <v/>
      </c>
      <c r="AD340" s="36" t="str">
        <f t="shared" si="113"/>
        <v/>
      </c>
    </row>
    <row r="341" spans="3:30" x14ac:dyDescent="0.3">
      <c r="C341" s="52" cm="1">
        <f t="array" ref="C341">IF(C340=-1, -1, IF(C340&lt;income_max, C340+1, IF(C340=income_max, income_total, IF(C340=income_total, "/1", IF(C340="/1", Expenses_header_row, IF(C340&lt;expenses_max_row, C340+1, IF(C340=expenses_max_row, expenses_total_row, IF(C340=expenses_total_row, "/2", IF(C340="/2", Savings_header_row, IF(C340&lt;savings_max_row, C340+1, IF(C340=savings_max_row, savings_total, -1)))))))))))</f>
        <v>-1</v>
      </c>
      <c r="D341" s="53">
        <f t="shared" si="96"/>
        <v>-1</v>
      </c>
      <c r="E341" s="52" cm="1">
        <f t="array" ref="E341">1*OR(row_id=income_header_row,row_id=Expenses_header_row,row_id=Savings_header_row)</f>
        <v>0</v>
      </c>
      <c r="F341" s="35">
        <f t="shared" si="97"/>
        <v>0</v>
      </c>
      <c r="G341" s="35" cm="1">
        <f t="array" ref="G341">1*OR(row_id=income_total,row_id=expenses_total_row,row_id=savings_total)</f>
        <v>0</v>
      </c>
      <c r="H341" s="53">
        <f t="shared" si="98"/>
        <v>1</v>
      </c>
      <c r="I341" s="52" t="str" cm="1">
        <f t="array" ref="I341">IFERROR(INDEX('Budget Planning'!$C:$C,header_row_id)," " )</f>
        <v xml:space="preserve"> </v>
      </c>
      <c r="J341" s="54" t="str" cm="1">
        <f t="array" ref="J341">IFERROR(INDEX('Budget Planning'!$C:$C,row_id)," ")</f>
        <v xml:space="preserve"> </v>
      </c>
      <c r="K341" s="55" t="str" cm="1">
        <f t="array" ref="K341">IF(OR(is_header, is_empty), "",
    IF(is_total,
        IF(selected_period="Total Year",
            SUM(Tracking[Amount] * (Tracking[Type]=type) * (YEAR(Tracking[Effective Date])=Selected_year)),
            SUM(Tracking[Amount] * (Tracking[Type]=type) * (YEAR(Tracking[Effective Date])=Selected_year) * (MONTH(Tracking[Effective Date])=selected_period))
        ),
        IF(selected_period="Total Year",
            SUM(Tracking[Amount] * (Tracking[Type]=type) * (Tracking[Category]=item) * (YEAR(Tracking[Effective Date])=Selected_year)),
            SUM(Tracking[Amount] * (Tracking[Type]=type) * (Tracking[Category]=item) * (YEAR(Tracking[Effective Date])=Selected_year) * (MONTH(Tracking[Effective Date])=selected_period))
        )
    )
)</f>
        <v/>
      </c>
      <c r="L341" s="35" t="str" cm="1">
        <f t="array" ref="L341">IF(OR(is_header, is_empty), "",
    IFERROR(
        INDEX('Budget Planning'!$E:$DY, row_id,
            MATCH(TRUE, INDEX('Budget Planning'!$E$5:$DY$5 = Selected_year, 0), 0)
            + IF(selected_period = "Total Year", 12, selected_period - 1)
        ),
        ""
    )
)</f>
        <v/>
      </c>
      <c r="M341" s="1" t="str" cm="1">
        <f t="array" ref="M341">IF(is_cat,IF(header_row_id=income_header_row,MATCH(income_min_row,$C:$C,0),IF(header_row_id=Expenses_header_row,MATCH(expenses_min_row,$C:$C,0),IF(header_row_id=Savings_header_row,MATCH(savings_min_row,$C:$C,0),""))),"")</f>
        <v/>
      </c>
      <c r="N341" s="2" t="str" cm="1">
        <f t="array" ref="N341">IF(is_cat,IF(header_row_id=income_header_row,MATCH(income_max,$C:$C,0),IF(header_row_id=Expenses_header_row,MATCH(expenses_max_row,$C:$C,0),IF(header_row_id=Savings_header_row,MATCH(savings_max_row,$C:$C,0),""))),"")</f>
        <v/>
      </c>
      <c r="O341" s="1" t="str">
        <f t="shared" si="99"/>
        <v/>
      </c>
      <c r="P341" t="str">
        <f t="shared" ca="1" si="100"/>
        <v/>
      </c>
      <c r="Q341" t="str">
        <f t="shared" si="101"/>
        <v/>
      </c>
      <c r="R341" s="2" t="str">
        <f t="shared" ca="1" si="102"/>
        <v/>
      </c>
      <c r="S341" s="1" t="str">
        <f t="shared" si="103"/>
        <v/>
      </c>
      <c r="T341" t="str">
        <f t="shared" si="104"/>
        <v/>
      </c>
      <c r="U341" t="str">
        <f t="shared" ca="1" si="105"/>
        <v/>
      </c>
      <c r="V341" t="str">
        <f t="shared" si="106"/>
        <v/>
      </c>
      <c r="W341" s="2" t="str">
        <f t="shared" ca="1" si="107"/>
        <v/>
      </c>
      <c r="X341" s="59">
        <f t="shared" si="108"/>
        <v>-1</v>
      </c>
      <c r="Y341" s="66" t="str">
        <f t="shared" si="109"/>
        <v/>
      </c>
      <c r="Z341" s="36" t="str">
        <f t="shared" si="110"/>
        <v/>
      </c>
      <c r="AA341" s="36" t="str">
        <f t="shared" si="111"/>
        <v/>
      </c>
      <c r="AB341" s="67" t="str">
        <f t="shared" si="114"/>
        <v/>
      </c>
      <c r="AC341" s="36" t="str">
        <f t="shared" si="112"/>
        <v/>
      </c>
      <c r="AD341" s="36" t="str">
        <f t="shared" si="113"/>
        <v/>
      </c>
    </row>
    <row r="342" spans="3:30" x14ac:dyDescent="0.3">
      <c r="C342" s="52" cm="1">
        <f t="array" ref="C342">IF(C341=-1, -1, IF(C341&lt;income_max, C341+1, IF(C341=income_max, income_total, IF(C341=income_total, "/1", IF(C341="/1", Expenses_header_row, IF(C341&lt;expenses_max_row, C341+1, IF(C341=expenses_max_row, expenses_total_row, IF(C341=expenses_total_row, "/2", IF(C341="/2", Savings_header_row, IF(C341&lt;savings_max_row, C341+1, IF(C341=savings_max_row, savings_total, -1)))))))))))</f>
        <v>-1</v>
      </c>
      <c r="D342" s="53">
        <f t="shared" si="96"/>
        <v>-1</v>
      </c>
      <c r="E342" s="52" cm="1">
        <f t="array" ref="E342">1*OR(row_id=income_header_row,row_id=Expenses_header_row,row_id=Savings_header_row)</f>
        <v>0</v>
      </c>
      <c r="F342" s="35">
        <f t="shared" si="97"/>
        <v>0</v>
      </c>
      <c r="G342" s="35" cm="1">
        <f t="array" ref="G342">1*OR(row_id=income_total,row_id=expenses_total_row,row_id=savings_total)</f>
        <v>0</v>
      </c>
      <c r="H342" s="53">
        <f t="shared" si="98"/>
        <v>1</v>
      </c>
      <c r="I342" s="52" t="str" cm="1">
        <f t="array" ref="I342">IFERROR(INDEX('Budget Planning'!$C:$C,header_row_id)," " )</f>
        <v xml:space="preserve"> </v>
      </c>
      <c r="J342" s="54" t="str" cm="1">
        <f t="array" ref="J342">IFERROR(INDEX('Budget Planning'!$C:$C,row_id)," ")</f>
        <v xml:space="preserve"> </v>
      </c>
      <c r="K342" s="55" t="str" cm="1">
        <f t="array" ref="K342">IF(OR(is_header, is_empty), "",
    IF(is_total,
        IF(selected_period="Total Year",
            SUM(Tracking[Amount] * (Tracking[Type]=type) * (YEAR(Tracking[Effective Date])=Selected_year)),
            SUM(Tracking[Amount] * (Tracking[Type]=type) * (YEAR(Tracking[Effective Date])=Selected_year) * (MONTH(Tracking[Effective Date])=selected_period))
        ),
        IF(selected_period="Total Year",
            SUM(Tracking[Amount] * (Tracking[Type]=type) * (Tracking[Category]=item) * (YEAR(Tracking[Effective Date])=Selected_year)),
            SUM(Tracking[Amount] * (Tracking[Type]=type) * (Tracking[Category]=item) * (YEAR(Tracking[Effective Date])=Selected_year) * (MONTH(Tracking[Effective Date])=selected_period))
        )
    )
)</f>
        <v/>
      </c>
      <c r="L342" s="35" t="str" cm="1">
        <f t="array" ref="L342">IF(OR(is_header, is_empty), "",
    IFERROR(
        INDEX('Budget Planning'!$E:$DY, row_id,
            MATCH(TRUE, INDEX('Budget Planning'!$E$5:$DY$5 = Selected_year, 0), 0)
            + IF(selected_period = "Total Year", 12, selected_period - 1)
        ),
        ""
    )
)</f>
        <v/>
      </c>
      <c r="M342" s="1" t="str" cm="1">
        <f t="array" ref="M342">IF(is_cat,IF(header_row_id=income_header_row,MATCH(income_min_row,$C:$C,0),IF(header_row_id=Expenses_header_row,MATCH(expenses_min_row,$C:$C,0),IF(header_row_id=Savings_header_row,MATCH(savings_min_row,$C:$C,0),""))),"")</f>
        <v/>
      </c>
      <c r="N342" s="2" t="str" cm="1">
        <f t="array" ref="N342">IF(is_cat,IF(header_row_id=income_header_row,MATCH(income_max,$C:$C,0),IF(header_row_id=Expenses_header_row,MATCH(expenses_max_row,$C:$C,0),IF(header_row_id=Savings_header_row,MATCH(savings_max_row,$C:$C,0),""))),"")</f>
        <v/>
      </c>
      <c r="O342" s="1" t="str">
        <f t="shared" si="99"/>
        <v/>
      </c>
      <c r="P342" t="str">
        <f t="shared" ca="1" si="100"/>
        <v/>
      </c>
      <c r="Q342" t="str">
        <f t="shared" si="101"/>
        <v/>
      </c>
      <c r="R342" s="2" t="str">
        <f t="shared" ca="1" si="102"/>
        <v/>
      </c>
      <c r="S342" s="1" t="str">
        <f t="shared" si="103"/>
        <v/>
      </c>
      <c r="T342" t="str">
        <f t="shared" si="104"/>
        <v/>
      </c>
      <c r="U342" t="str">
        <f t="shared" ca="1" si="105"/>
        <v/>
      </c>
      <c r="V342" t="str">
        <f t="shared" si="106"/>
        <v/>
      </c>
      <c r="W342" s="2" t="str">
        <f t="shared" ca="1" si="107"/>
        <v/>
      </c>
      <c r="X342" s="59">
        <f t="shared" si="108"/>
        <v>-1</v>
      </c>
      <c r="Y342" s="66" t="str">
        <f t="shared" si="109"/>
        <v/>
      </c>
      <c r="Z342" s="36" t="str">
        <f t="shared" si="110"/>
        <v/>
      </c>
      <c r="AA342" s="36" t="str">
        <f t="shared" si="111"/>
        <v/>
      </c>
      <c r="AB342" s="67" t="str">
        <f t="shared" si="114"/>
        <v/>
      </c>
      <c r="AC342" s="36" t="str">
        <f t="shared" si="112"/>
        <v/>
      </c>
      <c r="AD342" s="36" t="str">
        <f t="shared" si="113"/>
        <v/>
      </c>
    </row>
    <row r="343" spans="3:30" x14ac:dyDescent="0.3">
      <c r="C343" s="52" cm="1">
        <f t="array" ref="C343">IF(C342=-1, -1, IF(C342&lt;income_max, C342+1, IF(C342=income_max, income_total, IF(C342=income_total, "/1", IF(C342="/1", Expenses_header_row, IF(C342&lt;expenses_max_row, C342+1, IF(C342=expenses_max_row, expenses_total_row, IF(C342=expenses_total_row, "/2", IF(C342="/2", Savings_header_row, IF(C342&lt;savings_max_row, C342+1, IF(C342=savings_max_row, savings_total, -1)))))))))))</f>
        <v>-1</v>
      </c>
      <c r="D343" s="53">
        <f t="shared" si="96"/>
        <v>-1</v>
      </c>
      <c r="E343" s="52" cm="1">
        <f t="array" ref="E343">1*OR(row_id=income_header_row,row_id=Expenses_header_row,row_id=Savings_header_row)</f>
        <v>0</v>
      </c>
      <c r="F343" s="35">
        <f t="shared" si="97"/>
        <v>0</v>
      </c>
      <c r="G343" s="35" cm="1">
        <f t="array" ref="G343">1*OR(row_id=income_total,row_id=expenses_total_row,row_id=savings_total)</f>
        <v>0</v>
      </c>
      <c r="H343" s="53">
        <f t="shared" si="98"/>
        <v>1</v>
      </c>
      <c r="I343" s="52" t="str" cm="1">
        <f t="array" ref="I343">IFERROR(INDEX('Budget Planning'!$C:$C,header_row_id)," " )</f>
        <v xml:space="preserve"> </v>
      </c>
      <c r="J343" s="54" t="str" cm="1">
        <f t="array" ref="J343">IFERROR(INDEX('Budget Planning'!$C:$C,row_id)," ")</f>
        <v xml:space="preserve"> </v>
      </c>
      <c r="K343" s="55" t="str" cm="1">
        <f t="array" ref="K343">IF(OR(is_header, is_empty), "",
    IF(is_total,
        IF(selected_period="Total Year",
            SUM(Tracking[Amount] * (Tracking[Type]=type) * (YEAR(Tracking[Effective Date])=Selected_year)),
            SUM(Tracking[Amount] * (Tracking[Type]=type) * (YEAR(Tracking[Effective Date])=Selected_year) * (MONTH(Tracking[Effective Date])=selected_period))
        ),
        IF(selected_period="Total Year",
            SUM(Tracking[Amount] * (Tracking[Type]=type) * (Tracking[Category]=item) * (YEAR(Tracking[Effective Date])=Selected_year)),
            SUM(Tracking[Amount] * (Tracking[Type]=type) * (Tracking[Category]=item) * (YEAR(Tracking[Effective Date])=Selected_year) * (MONTH(Tracking[Effective Date])=selected_period))
        )
    )
)</f>
        <v/>
      </c>
      <c r="L343" s="35" t="str" cm="1">
        <f t="array" ref="L343">IF(OR(is_header, is_empty), "",
    IFERROR(
        INDEX('Budget Planning'!$E:$DY, row_id,
            MATCH(TRUE, INDEX('Budget Planning'!$E$5:$DY$5 = Selected_year, 0), 0)
            + IF(selected_period = "Total Year", 12, selected_period - 1)
        ),
        ""
    )
)</f>
        <v/>
      </c>
      <c r="M343" s="1" t="str" cm="1">
        <f t="array" ref="M343">IF(is_cat,IF(header_row_id=income_header_row,MATCH(income_min_row,$C:$C,0),IF(header_row_id=Expenses_header_row,MATCH(expenses_min_row,$C:$C,0),IF(header_row_id=Savings_header_row,MATCH(savings_min_row,$C:$C,0),""))),"")</f>
        <v/>
      </c>
      <c r="N343" s="2" t="str" cm="1">
        <f t="array" ref="N343">IF(is_cat,IF(header_row_id=income_header_row,MATCH(income_max,$C:$C,0),IF(header_row_id=Expenses_header_row,MATCH(expenses_max_row,$C:$C,0),IF(header_row_id=Savings_header_row,MATCH(savings_max_row,$C:$C,0),""))),"")</f>
        <v/>
      </c>
      <c r="O343" s="1" t="str">
        <f t="shared" si="99"/>
        <v/>
      </c>
      <c r="P343" t="str">
        <f t="shared" ca="1" si="100"/>
        <v/>
      </c>
      <c r="Q343" t="str">
        <f t="shared" si="101"/>
        <v/>
      </c>
      <c r="R343" s="2" t="str">
        <f t="shared" ca="1" si="102"/>
        <v/>
      </c>
      <c r="S343" s="1" t="str">
        <f t="shared" si="103"/>
        <v/>
      </c>
      <c r="T343" t="str">
        <f t="shared" si="104"/>
        <v/>
      </c>
      <c r="U343" t="str">
        <f t="shared" ca="1" si="105"/>
        <v/>
      </c>
      <c r="V343" t="str">
        <f t="shared" si="106"/>
        <v/>
      </c>
      <c r="W343" s="2" t="str">
        <f t="shared" ca="1" si="107"/>
        <v/>
      </c>
      <c r="X343" s="59">
        <f t="shared" si="108"/>
        <v>-1</v>
      </c>
      <c r="Y343" s="66" t="str">
        <f t="shared" si="109"/>
        <v/>
      </c>
      <c r="Z343" s="36" t="str">
        <f t="shared" si="110"/>
        <v/>
      </c>
      <c r="AA343" s="36" t="str">
        <f t="shared" si="111"/>
        <v/>
      </c>
      <c r="AB343" s="67" t="str">
        <f t="shared" si="114"/>
        <v/>
      </c>
      <c r="AC343" s="36" t="str">
        <f t="shared" si="112"/>
        <v/>
      </c>
      <c r="AD343" s="36" t="str">
        <f t="shared" si="113"/>
        <v/>
      </c>
    </row>
    <row r="344" spans="3:30" x14ac:dyDescent="0.3">
      <c r="C344" s="52" cm="1">
        <f t="array" ref="C344">IF(C343=-1, -1, IF(C343&lt;income_max, C343+1, IF(C343=income_max, income_total, IF(C343=income_total, "/1", IF(C343="/1", Expenses_header_row, IF(C343&lt;expenses_max_row, C343+1, IF(C343=expenses_max_row, expenses_total_row, IF(C343=expenses_total_row, "/2", IF(C343="/2", Savings_header_row, IF(C343&lt;savings_max_row, C343+1, IF(C343=savings_max_row, savings_total, -1)))))))))))</f>
        <v>-1</v>
      </c>
      <c r="D344" s="53">
        <f t="shared" si="96"/>
        <v>-1</v>
      </c>
      <c r="E344" s="52" cm="1">
        <f t="array" ref="E344">1*OR(row_id=income_header_row,row_id=Expenses_header_row,row_id=Savings_header_row)</f>
        <v>0</v>
      </c>
      <c r="F344" s="35">
        <f t="shared" si="97"/>
        <v>0</v>
      </c>
      <c r="G344" s="35" cm="1">
        <f t="array" ref="G344">1*OR(row_id=income_total,row_id=expenses_total_row,row_id=savings_total)</f>
        <v>0</v>
      </c>
      <c r="H344" s="53">
        <f t="shared" si="98"/>
        <v>1</v>
      </c>
      <c r="I344" s="52" t="str" cm="1">
        <f t="array" ref="I344">IFERROR(INDEX('Budget Planning'!$C:$C,header_row_id)," " )</f>
        <v xml:space="preserve"> </v>
      </c>
      <c r="J344" s="54" t="str" cm="1">
        <f t="array" ref="J344">IFERROR(INDEX('Budget Planning'!$C:$C,row_id)," ")</f>
        <v xml:space="preserve"> </v>
      </c>
      <c r="K344" s="55" t="str" cm="1">
        <f t="array" ref="K344">IF(OR(is_header, is_empty), "",
    IF(is_total,
        IF(selected_period="Total Year",
            SUM(Tracking[Amount] * (Tracking[Type]=type) * (YEAR(Tracking[Effective Date])=Selected_year)),
            SUM(Tracking[Amount] * (Tracking[Type]=type) * (YEAR(Tracking[Effective Date])=Selected_year) * (MONTH(Tracking[Effective Date])=selected_period))
        ),
        IF(selected_period="Total Year",
            SUM(Tracking[Amount] * (Tracking[Type]=type) * (Tracking[Category]=item) * (YEAR(Tracking[Effective Date])=Selected_year)),
            SUM(Tracking[Amount] * (Tracking[Type]=type) * (Tracking[Category]=item) * (YEAR(Tracking[Effective Date])=Selected_year) * (MONTH(Tracking[Effective Date])=selected_period))
        )
    )
)</f>
        <v/>
      </c>
      <c r="L344" s="35" t="str" cm="1">
        <f t="array" ref="L344">IF(OR(is_header, is_empty), "",
    IFERROR(
        INDEX('Budget Planning'!$E:$DY, row_id,
            MATCH(TRUE, INDEX('Budget Planning'!$E$5:$DY$5 = Selected_year, 0), 0)
            + IF(selected_period = "Total Year", 12, selected_period - 1)
        ),
        ""
    )
)</f>
        <v/>
      </c>
      <c r="M344" s="1" t="str" cm="1">
        <f t="array" ref="M344">IF(is_cat,IF(header_row_id=income_header_row,MATCH(income_min_row,$C:$C,0),IF(header_row_id=Expenses_header_row,MATCH(expenses_min_row,$C:$C,0),IF(header_row_id=Savings_header_row,MATCH(savings_min_row,$C:$C,0),""))),"")</f>
        <v/>
      </c>
      <c r="N344" s="2" t="str" cm="1">
        <f t="array" ref="N344">IF(is_cat,IF(header_row_id=income_header_row,MATCH(income_max,$C:$C,0),IF(header_row_id=Expenses_header_row,MATCH(expenses_max_row,$C:$C,0),IF(header_row_id=Savings_header_row,MATCH(savings_max_row,$C:$C,0),""))),"")</f>
        <v/>
      </c>
      <c r="O344" s="1" t="str">
        <f t="shared" si="99"/>
        <v/>
      </c>
      <c r="P344" t="str">
        <f t="shared" ca="1" si="100"/>
        <v/>
      </c>
      <c r="Q344" t="str">
        <f t="shared" si="101"/>
        <v/>
      </c>
      <c r="R344" s="2" t="str">
        <f t="shared" ca="1" si="102"/>
        <v/>
      </c>
      <c r="S344" s="1" t="str">
        <f t="shared" si="103"/>
        <v/>
      </c>
      <c r="T344" t="str">
        <f t="shared" si="104"/>
        <v/>
      </c>
      <c r="U344" t="str">
        <f t="shared" ca="1" si="105"/>
        <v/>
      </c>
      <c r="V344" t="str">
        <f t="shared" si="106"/>
        <v/>
      </c>
      <c r="W344" s="2" t="str">
        <f t="shared" ca="1" si="107"/>
        <v/>
      </c>
      <c r="X344" s="59">
        <f t="shared" si="108"/>
        <v>-1</v>
      </c>
      <c r="Y344" s="66" t="str">
        <f t="shared" si="109"/>
        <v/>
      </c>
      <c r="Z344" s="36" t="str">
        <f t="shared" si="110"/>
        <v/>
      </c>
      <c r="AA344" s="36" t="str">
        <f t="shared" si="111"/>
        <v/>
      </c>
      <c r="AB344" s="67" t="str">
        <f t="shared" si="114"/>
        <v/>
      </c>
      <c r="AC344" s="36" t="str">
        <f t="shared" si="112"/>
        <v/>
      </c>
      <c r="AD344" s="36" t="str">
        <f t="shared" si="113"/>
        <v/>
      </c>
    </row>
    <row r="345" spans="3:30" x14ac:dyDescent="0.3">
      <c r="C345" s="52" cm="1">
        <f t="array" ref="C345">IF(C344=-1, -1, IF(C344&lt;income_max, C344+1, IF(C344=income_max, income_total, IF(C344=income_total, "/1", IF(C344="/1", Expenses_header_row, IF(C344&lt;expenses_max_row, C344+1, IF(C344=expenses_max_row, expenses_total_row, IF(C344=expenses_total_row, "/2", IF(C344="/2", Savings_header_row, IF(C344&lt;savings_max_row, C344+1, IF(C344=savings_max_row, savings_total, -1)))))))))))</f>
        <v>-1</v>
      </c>
      <c r="D345" s="53">
        <f t="shared" si="96"/>
        <v>-1</v>
      </c>
      <c r="E345" s="52" cm="1">
        <f t="array" ref="E345">1*OR(row_id=income_header_row,row_id=Expenses_header_row,row_id=Savings_header_row)</f>
        <v>0</v>
      </c>
      <c r="F345" s="35">
        <f t="shared" si="97"/>
        <v>0</v>
      </c>
      <c r="G345" s="35" cm="1">
        <f t="array" ref="G345">1*OR(row_id=income_total,row_id=expenses_total_row,row_id=savings_total)</f>
        <v>0</v>
      </c>
      <c r="H345" s="53">
        <f t="shared" si="98"/>
        <v>1</v>
      </c>
      <c r="I345" s="52" t="str" cm="1">
        <f t="array" ref="I345">IFERROR(INDEX('Budget Planning'!$C:$C,header_row_id)," " )</f>
        <v xml:space="preserve"> </v>
      </c>
      <c r="J345" s="54" t="str" cm="1">
        <f t="array" ref="J345">IFERROR(INDEX('Budget Planning'!$C:$C,row_id)," ")</f>
        <v xml:space="preserve"> </v>
      </c>
      <c r="K345" s="55" t="str" cm="1">
        <f t="array" ref="K345">IF(OR(is_header, is_empty), "",
    IF(is_total,
        IF(selected_period="Total Year",
            SUM(Tracking[Amount] * (Tracking[Type]=type) * (YEAR(Tracking[Effective Date])=Selected_year)),
            SUM(Tracking[Amount] * (Tracking[Type]=type) * (YEAR(Tracking[Effective Date])=Selected_year) * (MONTH(Tracking[Effective Date])=selected_period))
        ),
        IF(selected_period="Total Year",
            SUM(Tracking[Amount] * (Tracking[Type]=type) * (Tracking[Category]=item) * (YEAR(Tracking[Effective Date])=Selected_year)),
            SUM(Tracking[Amount] * (Tracking[Type]=type) * (Tracking[Category]=item) * (YEAR(Tracking[Effective Date])=Selected_year) * (MONTH(Tracking[Effective Date])=selected_period))
        )
    )
)</f>
        <v/>
      </c>
      <c r="L345" s="35" t="str" cm="1">
        <f t="array" ref="L345">IF(OR(is_header, is_empty), "",
    IFERROR(
        INDEX('Budget Planning'!$E:$DY, row_id,
            MATCH(TRUE, INDEX('Budget Planning'!$E$5:$DY$5 = Selected_year, 0), 0)
            + IF(selected_period = "Total Year", 12, selected_period - 1)
        ),
        ""
    )
)</f>
        <v/>
      </c>
      <c r="M345" s="1" t="str" cm="1">
        <f t="array" ref="M345">IF(is_cat,IF(header_row_id=income_header_row,MATCH(income_min_row,$C:$C,0),IF(header_row_id=Expenses_header_row,MATCH(expenses_min_row,$C:$C,0),IF(header_row_id=Savings_header_row,MATCH(savings_min_row,$C:$C,0),""))),"")</f>
        <v/>
      </c>
      <c r="N345" s="2" t="str" cm="1">
        <f t="array" ref="N345">IF(is_cat,IF(header_row_id=income_header_row,MATCH(income_max,$C:$C,0),IF(header_row_id=Expenses_header_row,MATCH(expenses_max_row,$C:$C,0),IF(header_row_id=Savings_header_row,MATCH(savings_max_row,$C:$C,0),""))),"")</f>
        <v/>
      </c>
      <c r="O345" s="1" t="str">
        <f t="shared" si="99"/>
        <v/>
      </c>
      <c r="P345" t="str">
        <f t="shared" ca="1" si="100"/>
        <v/>
      </c>
      <c r="Q345" t="str">
        <f t="shared" si="101"/>
        <v/>
      </c>
      <c r="R345" s="2" t="str">
        <f t="shared" ca="1" si="102"/>
        <v/>
      </c>
      <c r="S345" s="1" t="str">
        <f t="shared" si="103"/>
        <v/>
      </c>
      <c r="T345" t="str">
        <f t="shared" si="104"/>
        <v/>
      </c>
      <c r="U345" t="str">
        <f t="shared" ca="1" si="105"/>
        <v/>
      </c>
      <c r="V345" t="str">
        <f t="shared" si="106"/>
        <v/>
      </c>
      <c r="W345" s="2" t="str">
        <f t="shared" ca="1" si="107"/>
        <v/>
      </c>
      <c r="X345" s="59">
        <f t="shared" si="108"/>
        <v>-1</v>
      </c>
      <c r="Y345" s="66" t="str">
        <f t="shared" si="109"/>
        <v/>
      </c>
      <c r="Z345" s="36" t="str">
        <f t="shared" si="110"/>
        <v/>
      </c>
      <c r="AA345" s="36" t="str">
        <f t="shared" si="111"/>
        <v/>
      </c>
      <c r="AB345" s="67" t="str">
        <f t="shared" si="114"/>
        <v/>
      </c>
      <c r="AC345" s="36" t="str">
        <f t="shared" si="112"/>
        <v/>
      </c>
      <c r="AD345" s="36" t="str">
        <f t="shared" si="113"/>
        <v/>
      </c>
    </row>
    <row r="346" spans="3:30" x14ac:dyDescent="0.3">
      <c r="C346" s="52" cm="1">
        <f t="array" ref="C346">IF(C345=-1, -1, IF(C345&lt;income_max, C345+1, IF(C345=income_max, income_total, IF(C345=income_total, "/1", IF(C345="/1", Expenses_header_row, IF(C345&lt;expenses_max_row, C345+1, IF(C345=expenses_max_row, expenses_total_row, IF(C345=expenses_total_row, "/2", IF(C345="/2", Savings_header_row, IF(C345&lt;savings_max_row, C345+1, IF(C345=savings_max_row, savings_total, -1)))))))))))</f>
        <v>-1</v>
      </c>
      <c r="D346" s="53">
        <f t="shared" si="96"/>
        <v>-1</v>
      </c>
      <c r="E346" s="52" cm="1">
        <f t="array" ref="E346">1*OR(row_id=income_header_row,row_id=Expenses_header_row,row_id=Savings_header_row)</f>
        <v>0</v>
      </c>
      <c r="F346" s="35">
        <f t="shared" si="97"/>
        <v>0</v>
      </c>
      <c r="G346" s="35" cm="1">
        <f t="array" ref="G346">1*OR(row_id=income_total,row_id=expenses_total_row,row_id=savings_total)</f>
        <v>0</v>
      </c>
      <c r="H346" s="53">
        <f t="shared" si="98"/>
        <v>1</v>
      </c>
      <c r="I346" s="52" t="str" cm="1">
        <f t="array" ref="I346">IFERROR(INDEX('Budget Planning'!$C:$C,header_row_id)," " )</f>
        <v xml:space="preserve"> </v>
      </c>
      <c r="J346" s="54" t="str" cm="1">
        <f t="array" ref="J346">IFERROR(INDEX('Budget Planning'!$C:$C,row_id)," ")</f>
        <v xml:space="preserve"> </v>
      </c>
      <c r="K346" s="55" t="str" cm="1">
        <f t="array" ref="K346">IF(OR(is_header, is_empty), "",
    IF(is_total,
        IF(selected_period="Total Year",
            SUM(Tracking[Amount] * (Tracking[Type]=type) * (YEAR(Tracking[Effective Date])=Selected_year)),
            SUM(Tracking[Amount] * (Tracking[Type]=type) * (YEAR(Tracking[Effective Date])=Selected_year) * (MONTH(Tracking[Effective Date])=selected_period))
        ),
        IF(selected_period="Total Year",
            SUM(Tracking[Amount] * (Tracking[Type]=type) * (Tracking[Category]=item) * (YEAR(Tracking[Effective Date])=Selected_year)),
            SUM(Tracking[Amount] * (Tracking[Type]=type) * (Tracking[Category]=item) * (YEAR(Tracking[Effective Date])=Selected_year) * (MONTH(Tracking[Effective Date])=selected_period))
        )
    )
)</f>
        <v/>
      </c>
      <c r="L346" s="35" t="str" cm="1">
        <f t="array" ref="L346">IF(OR(is_header, is_empty), "",
    IFERROR(
        INDEX('Budget Planning'!$E:$DY, row_id,
            MATCH(TRUE, INDEX('Budget Planning'!$E$5:$DY$5 = Selected_year, 0), 0)
            + IF(selected_period = "Total Year", 12, selected_period - 1)
        ),
        ""
    )
)</f>
        <v/>
      </c>
      <c r="M346" s="1" t="str" cm="1">
        <f t="array" ref="M346">IF(is_cat,IF(header_row_id=income_header_row,MATCH(income_min_row,$C:$C,0),IF(header_row_id=Expenses_header_row,MATCH(expenses_min_row,$C:$C,0),IF(header_row_id=Savings_header_row,MATCH(savings_min_row,$C:$C,0),""))),"")</f>
        <v/>
      </c>
      <c r="N346" s="2" t="str" cm="1">
        <f t="array" ref="N346">IF(is_cat,IF(header_row_id=income_header_row,MATCH(income_max,$C:$C,0),IF(header_row_id=Expenses_header_row,MATCH(expenses_max_row,$C:$C,0),IF(header_row_id=Savings_header_row,MATCH(savings_max_row,$C:$C,0),""))),"")</f>
        <v/>
      </c>
      <c r="O346" s="1" t="str">
        <f t="shared" si="99"/>
        <v/>
      </c>
      <c r="P346" t="str">
        <f t="shared" ca="1" si="100"/>
        <v/>
      </c>
      <c r="Q346" t="str">
        <f t="shared" si="101"/>
        <v/>
      </c>
      <c r="R346" s="2" t="str">
        <f t="shared" ca="1" si="102"/>
        <v/>
      </c>
      <c r="S346" s="1" t="str">
        <f t="shared" si="103"/>
        <v/>
      </c>
      <c r="T346" t="str">
        <f t="shared" si="104"/>
        <v/>
      </c>
      <c r="U346" t="str">
        <f t="shared" ca="1" si="105"/>
        <v/>
      </c>
      <c r="V346" t="str">
        <f t="shared" si="106"/>
        <v/>
      </c>
      <c r="W346" s="2" t="str">
        <f t="shared" ca="1" si="107"/>
        <v/>
      </c>
      <c r="X346" s="59">
        <f t="shared" si="108"/>
        <v>-1</v>
      </c>
      <c r="Y346" s="66" t="str">
        <f t="shared" si="109"/>
        <v/>
      </c>
      <c r="Z346" s="36" t="str">
        <f t="shared" si="110"/>
        <v/>
      </c>
      <c r="AA346" s="36" t="str">
        <f t="shared" si="111"/>
        <v/>
      </c>
      <c r="AB346" s="67" t="str">
        <f t="shared" si="114"/>
        <v/>
      </c>
      <c r="AC346" s="36" t="str">
        <f t="shared" si="112"/>
        <v/>
      </c>
      <c r="AD346" s="36" t="str">
        <f t="shared" si="113"/>
        <v/>
      </c>
    </row>
    <row r="347" spans="3:30" x14ac:dyDescent="0.3">
      <c r="C347" s="52" cm="1">
        <f t="array" ref="C347">IF(C346=-1, -1, IF(C346&lt;income_max, C346+1, IF(C346=income_max, income_total, IF(C346=income_total, "/1", IF(C346="/1", Expenses_header_row, IF(C346&lt;expenses_max_row, C346+1, IF(C346=expenses_max_row, expenses_total_row, IF(C346=expenses_total_row, "/2", IF(C346="/2", Savings_header_row, IF(C346&lt;savings_max_row, C346+1, IF(C346=savings_max_row, savings_total, -1)))))))))))</f>
        <v>-1</v>
      </c>
      <c r="D347" s="53">
        <f t="shared" si="96"/>
        <v>-1</v>
      </c>
      <c r="E347" s="52" cm="1">
        <f t="array" ref="E347">1*OR(row_id=income_header_row,row_id=Expenses_header_row,row_id=Savings_header_row)</f>
        <v>0</v>
      </c>
      <c r="F347" s="35">
        <f t="shared" si="97"/>
        <v>0</v>
      </c>
      <c r="G347" s="35" cm="1">
        <f t="array" ref="G347">1*OR(row_id=income_total,row_id=expenses_total_row,row_id=savings_total)</f>
        <v>0</v>
      </c>
      <c r="H347" s="53">
        <f t="shared" si="98"/>
        <v>1</v>
      </c>
      <c r="I347" s="52" t="str" cm="1">
        <f t="array" ref="I347">IFERROR(INDEX('Budget Planning'!$C:$C,header_row_id)," " )</f>
        <v xml:space="preserve"> </v>
      </c>
      <c r="J347" s="54" t="str" cm="1">
        <f t="array" ref="J347">IFERROR(INDEX('Budget Planning'!$C:$C,row_id)," ")</f>
        <v xml:space="preserve"> </v>
      </c>
      <c r="K347" s="55" t="str" cm="1">
        <f t="array" ref="K347">IF(OR(is_header, is_empty), "",
    IF(is_total,
        IF(selected_period="Total Year",
            SUM(Tracking[Amount] * (Tracking[Type]=type) * (YEAR(Tracking[Effective Date])=Selected_year)),
            SUM(Tracking[Amount] * (Tracking[Type]=type) * (YEAR(Tracking[Effective Date])=Selected_year) * (MONTH(Tracking[Effective Date])=selected_period))
        ),
        IF(selected_period="Total Year",
            SUM(Tracking[Amount] * (Tracking[Type]=type) * (Tracking[Category]=item) * (YEAR(Tracking[Effective Date])=Selected_year)),
            SUM(Tracking[Amount] * (Tracking[Type]=type) * (Tracking[Category]=item) * (YEAR(Tracking[Effective Date])=Selected_year) * (MONTH(Tracking[Effective Date])=selected_period))
        )
    )
)</f>
        <v/>
      </c>
      <c r="L347" s="35" t="str" cm="1">
        <f t="array" ref="L347">IF(OR(is_header, is_empty), "",
    IFERROR(
        INDEX('Budget Planning'!$E:$DY, row_id,
            MATCH(TRUE, INDEX('Budget Planning'!$E$5:$DY$5 = Selected_year, 0), 0)
            + IF(selected_period = "Total Year", 12, selected_period - 1)
        ),
        ""
    )
)</f>
        <v/>
      </c>
      <c r="M347" s="1" t="str" cm="1">
        <f t="array" ref="M347">IF(is_cat,IF(header_row_id=income_header_row,MATCH(income_min_row,$C:$C,0),IF(header_row_id=Expenses_header_row,MATCH(expenses_min_row,$C:$C,0),IF(header_row_id=Savings_header_row,MATCH(savings_min_row,$C:$C,0),""))),"")</f>
        <v/>
      </c>
      <c r="N347" s="2" t="str" cm="1">
        <f t="array" ref="N347">IF(is_cat,IF(header_row_id=income_header_row,MATCH(income_max,$C:$C,0),IF(header_row_id=Expenses_header_row,MATCH(expenses_max_row,$C:$C,0),IF(header_row_id=Savings_header_row,MATCH(savings_max_row,$C:$C,0),""))),"")</f>
        <v/>
      </c>
      <c r="O347" s="1" t="str">
        <f t="shared" si="99"/>
        <v/>
      </c>
      <c r="P347" t="str">
        <f t="shared" ca="1" si="100"/>
        <v/>
      </c>
      <c r="Q347" t="str">
        <f t="shared" si="101"/>
        <v/>
      </c>
      <c r="R347" s="2" t="str">
        <f t="shared" ca="1" si="102"/>
        <v/>
      </c>
      <c r="S347" s="1" t="str">
        <f t="shared" si="103"/>
        <v/>
      </c>
      <c r="T347" t="str">
        <f t="shared" si="104"/>
        <v/>
      </c>
      <c r="U347" t="str">
        <f t="shared" ca="1" si="105"/>
        <v/>
      </c>
      <c r="V347" t="str">
        <f t="shared" si="106"/>
        <v/>
      </c>
      <c r="W347" s="2" t="str">
        <f t="shared" ca="1" si="107"/>
        <v/>
      </c>
      <c r="X347" s="59">
        <f t="shared" si="108"/>
        <v>-1</v>
      </c>
      <c r="Y347" s="66" t="str">
        <f t="shared" si="109"/>
        <v/>
      </c>
      <c r="Z347" s="36" t="str">
        <f t="shared" si="110"/>
        <v/>
      </c>
      <c r="AA347" s="36" t="str">
        <f t="shared" si="111"/>
        <v/>
      </c>
      <c r="AB347" s="67" t="str">
        <f t="shared" si="114"/>
        <v/>
      </c>
      <c r="AC347" s="36" t="str">
        <f t="shared" si="112"/>
        <v/>
      </c>
      <c r="AD347" s="36" t="str">
        <f t="shared" si="113"/>
        <v/>
      </c>
    </row>
    <row r="348" spans="3:30" x14ac:dyDescent="0.3">
      <c r="C348" s="52" cm="1">
        <f t="array" ref="C348">IF(C347=-1, -1, IF(C347&lt;income_max, C347+1, IF(C347=income_max, income_total, IF(C347=income_total, "/1", IF(C347="/1", Expenses_header_row, IF(C347&lt;expenses_max_row, C347+1, IF(C347=expenses_max_row, expenses_total_row, IF(C347=expenses_total_row, "/2", IF(C347="/2", Savings_header_row, IF(C347&lt;savings_max_row, C347+1, IF(C347=savings_max_row, savings_total, -1)))))))))))</f>
        <v>-1</v>
      </c>
      <c r="D348" s="53">
        <f t="shared" si="96"/>
        <v>-1</v>
      </c>
      <c r="E348" s="52" cm="1">
        <f t="array" ref="E348">1*OR(row_id=income_header_row,row_id=Expenses_header_row,row_id=Savings_header_row)</f>
        <v>0</v>
      </c>
      <c r="F348" s="35">
        <f t="shared" si="97"/>
        <v>0</v>
      </c>
      <c r="G348" s="35" cm="1">
        <f t="array" ref="G348">1*OR(row_id=income_total,row_id=expenses_total_row,row_id=savings_total)</f>
        <v>0</v>
      </c>
      <c r="H348" s="53">
        <f t="shared" si="98"/>
        <v>1</v>
      </c>
      <c r="I348" s="52" t="str" cm="1">
        <f t="array" ref="I348">IFERROR(INDEX('Budget Planning'!$C:$C,header_row_id)," " )</f>
        <v xml:space="preserve"> </v>
      </c>
      <c r="J348" s="54" t="str" cm="1">
        <f t="array" ref="J348">IFERROR(INDEX('Budget Planning'!$C:$C,row_id)," ")</f>
        <v xml:space="preserve"> </v>
      </c>
      <c r="K348" s="55" t="str" cm="1">
        <f t="array" ref="K348">IF(OR(is_header, is_empty), "",
    IF(is_total,
        IF(selected_period="Total Year",
            SUM(Tracking[Amount] * (Tracking[Type]=type) * (YEAR(Tracking[Effective Date])=Selected_year)),
            SUM(Tracking[Amount] * (Tracking[Type]=type) * (YEAR(Tracking[Effective Date])=Selected_year) * (MONTH(Tracking[Effective Date])=selected_period))
        ),
        IF(selected_period="Total Year",
            SUM(Tracking[Amount] * (Tracking[Type]=type) * (Tracking[Category]=item) * (YEAR(Tracking[Effective Date])=Selected_year)),
            SUM(Tracking[Amount] * (Tracking[Type]=type) * (Tracking[Category]=item) * (YEAR(Tracking[Effective Date])=Selected_year) * (MONTH(Tracking[Effective Date])=selected_period))
        )
    )
)</f>
        <v/>
      </c>
      <c r="L348" s="35" t="str" cm="1">
        <f t="array" ref="L348">IF(OR(is_header, is_empty), "",
    IFERROR(
        INDEX('Budget Planning'!$E:$DY, row_id,
            MATCH(TRUE, INDEX('Budget Planning'!$E$5:$DY$5 = Selected_year, 0), 0)
            + IF(selected_period = "Total Year", 12, selected_period - 1)
        ),
        ""
    )
)</f>
        <v/>
      </c>
      <c r="M348" s="1" t="str" cm="1">
        <f t="array" ref="M348">IF(is_cat,IF(header_row_id=income_header_row,MATCH(income_min_row,$C:$C,0),IF(header_row_id=Expenses_header_row,MATCH(expenses_min_row,$C:$C,0),IF(header_row_id=Savings_header_row,MATCH(savings_min_row,$C:$C,0),""))),"")</f>
        <v/>
      </c>
      <c r="N348" s="2" t="str" cm="1">
        <f t="array" ref="N348">IF(is_cat,IF(header_row_id=income_header_row,MATCH(income_max,$C:$C,0),IF(header_row_id=Expenses_header_row,MATCH(expenses_max_row,$C:$C,0),IF(header_row_id=Savings_header_row,MATCH(savings_max_row,$C:$C,0),""))),"")</f>
        <v/>
      </c>
      <c r="O348" s="1" t="str">
        <f t="shared" si="99"/>
        <v/>
      </c>
      <c r="P348" t="str">
        <f t="shared" ca="1" si="100"/>
        <v/>
      </c>
      <c r="Q348" t="str">
        <f t="shared" si="101"/>
        <v/>
      </c>
      <c r="R348" s="2" t="str">
        <f t="shared" ca="1" si="102"/>
        <v/>
      </c>
      <c r="S348" s="1" t="str">
        <f t="shared" si="103"/>
        <v/>
      </c>
      <c r="T348" t="str">
        <f t="shared" si="104"/>
        <v/>
      </c>
      <c r="U348" t="str">
        <f t="shared" ca="1" si="105"/>
        <v/>
      </c>
      <c r="V348" t="str">
        <f t="shared" si="106"/>
        <v/>
      </c>
      <c r="W348" s="2" t="str">
        <f t="shared" ca="1" si="107"/>
        <v/>
      </c>
      <c r="X348" s="59">
        <f t="shared" si="108"/>
        <v>-1</v>
      </c>
      <c r="Y348" s="66" t="str">
        <f t="shared" si="109"/>
        <v/>
      </c>
      <c r="Z348" s="36" t="str">
        <f t="shared" si="110"/>
        <v/>
      </c>
      <c r="AA348" s="36" t="str">
        <f t="shared" si="111"/>
        <v/>
      </c>
      <c r="AB348" s="67" t="str">
        <f t="shared" si="114"/>
        <v/>
      </c>
      <c r="AC348" s="36" t="str">
        <f t="shared" si="112"/>
        <v/>
      </c>
      <c r="AD348" s="36" t="str">
        <f t="shared" si="113"/>
        <v/>
      </c>
    </row>
    <row r="349" spans="3:30" x14ac:dyDescent="0.3">
      <c r="C349" s="52" cm="1">
        <f t="array" ref="C349">IF(C348=-1, -1, IF(C348&lt;income_max, C348+1, IF(C348=income_max, income_total, IF(C348=income_total, "/1", IF(C348="/1", Expenses_header_row, IF(C348&lt;expenses_max_row, C348+1, IF(C348=expenses_max_row, expenses_total_row, IF(C348=expenses_total_row, "/2", IF(C348="/2", Savings_header_row, IF(C348&lt;savings_max_row, C348+1, IF(C348=savings_max_row, savings_total, -1)))))))))))</f>
        <v>-1</v>
      </c>
      <c r="D349" s="53">
        <f t="shared" si="96"/>
        <v>-1</v>
      </c>
      <c r="E349" s="52" cm="1">
        <f t="array" ref="E349">1*OR(row_id=income_header_row,row_id=Expenses_header_row,row_id=Savings_header_row)</f>
        <v>0</v>
      </c>
      <c r="F349" s="35">
        <f t="shared" si="97"/>
        <v>0</v>
      </c>
      <c r="G349" s="35" cm="1">
        <f t="array" ref="G349">1*OR(row_id=income_total,row_id=expenses_total_row,row_id=savings_total)</f>
        <v>0</v>
      </c>
      <c r="H349" s="53">
        <f t="shared" si="98"/>
        <v>1</v>
      </c>
      <c r="I349" s="52" t="str" cm="1">
        <f t="array" ref="I349">IFERROR(INDEX('Budget Planning'!$C:$C,header_row_id)," " )</f>
        <v xml:space="preserve"> </v>
      </c>
      <c r="J349" s="54" t="str" cm="1">
        <f t="array" ref="J349">IFERROR(INDEX('Budget Planning'!$C:$C,row_id)," ")</f>
        <v xml:space="preserve"> </v>
      </c>
      <c r="K349" s="55" t="str" cm="1">
        <f t="array" ref="K349">IF(OR(is_header, is_empty), "",
    IF(is_total,
        IF(selected_period="Total Year",
            SUM(Tracking[Amount] * (Tracking[Type]=type) * (YEAR(Tracking[Effective Date])=Selected_year)),
            SUM(Tracking[Amount] * (Tracking[Type]=type) * (YEAR(Tracking[Effective Date])=Selected_year) * (MONTH(Tracking[Effective Date])=selected_period))
        ),
        IF(selected_period="Total Year",
            SUM(Tracking[Amount] * (Tracking[Type]=type) * (Tracking[Category]=item) * (YEAR(Tracking[Effective Date])=Selected_year)),
            SUM(Tracking[Amount] * (Tracking[Type]=type) * (Tracking[Category]=item) * (YEAR(Tracking[Effective Date])=Selected_year) * (MONTH(Tracking[Effective Date])=selected_period))
        )
    )
)</f>
        <v/>
      </c>
      <c r="L349" s="35" t="str" cm="1">
        <f t="array" ref="L349">IF(OR(is_header, is_empty), "",
    IFERROR(
        INDEX('Budget Planning'!$E:$DY, row_id,
            MATCH(TRUE, INDEX('Budget Planning'!$E$5:$DY$5 = Selected_year, 0), 0)
            + IF(selected_period = "Total Year", 12, selected_period - 1)
        ),
        ""
    )
)</f>
        <v/>
      </c>
      <c r="M349" s="1" t="str" cm="1">
        <f t="array" ref="M349">IF(is_cat,IF(header_row_id=income_header_row,MATCH(income_min_row,$C:$C,0),IF(header_row_id=Expenses_header_row,MATCH(expenses_min_row,$C:$C,0),IF(header_row_id=Savings_header_row,MATCH(savings_min_row,$C:$C,0),""))),"")</f>
        <v/>
      </c>
      <c r="N349" s="2" t="str" cm="1">
        <f t="array" ref="N349">IF(is_cat,IF(header_row_id=income_header_row,MATCH(income_max,$C:$C,0),IF(header_row_id=Expenses_header_row,MATCH(expenses_max_row,$C:$C,0),IF(header_row_id=Savings_header_row,MATCH(savings_max_row,$C:$C,0),""))),"")</f>
        <v/>
      </c>
      <c r="O349" s="1" t="str">
        <f t="shared" si="99"/>
        <v/>
      </c>
      <c r="P349" t="str">
        <f t="shared" ca="1" si="100"/>
        <v/>
      </c>
      <c r="Q349" t="str">
        <f t="shared" si="101"/>
        <v/>
      </c>
      <c r="R349" s="2" t="str">
        <f t="shared" ca="1" si="102"/>
        <v/>
      </c>
      <c r="S349" s="1" t="str">
        <f t="shared" si="103"/>
        <v/>
      </c>
      <c r="T349" t="str">
        <f t="shared" si="104"/>
        <v/>
      </c>
      <c r="U349" t="str">
        <f t="shared" ca="1" si="105"/>
        <v/>
      </c>
      <c r="V349" t="str">
        <f t="shared" si="106"/>
        <v/>
      </c>
      <c r="W349" s="2" t="str">
        <f t="shared" ca="1" si="107"/>
        <v/>
      </c>
      <c r="X349" s="59">
        <f t="shared" si="108"/>
        <v>-1</v>
      </c>
      <c r="Y349" s="66" t="str">
        <f t="shared" si="109"/>
        <v/>
      </c>
      <c r="Z349" s="36" t="str">
        <f t="shared" si="110"/>
        <v/>
      </c>
      <c r="AA349" s="36" t="str">
        <f t="shared" si="111"/>
        <v/>
      </c>
      <c r="AB349" s="67" t="str">
        <f t="shared" si="114"/>
        <v/>
      </c>
      <c r="AC349" s="36" t="str">
        <f t="shared" si="112"/>
        <v/>
      </c>
      <c r="AD349" s="36" t="str">
        <f t="shared" si="113"/>
        <v/>
      </c>
    </row>
    <row r="350" spans="3:30" x14ac:dyDescent="0.3">
      <c r="C350" s="52" cm="1">
        <f t="array" ref="C350">IF(C349=-1, -1, IF(C349&lt;income_max, C349+1, IF(C349=income_max, income_total, IF(C349=income_total, "/1", IF(C349="/1", Expenses_header_row, IF(C349&lt;expenses_max_row, C349+1, IF(C349=expenses_max_row, expenses_total_row, IF(C349=expenses_total_row, "/2", IF(C349="/2", Savings_header_row, IF(C349&lt;savings_max_row, C349+1, IF(C349=savings_max_row, savings_total, -1)))))))))))</f>
        <v>-1</v>
      </c>
      <c r="D350" s="53">
        <f t="shared" si="96"/>
        <v>-1</v>
      </c>
      <c r="E350" s="52" cm="1">
        <f t="array" ref="E350">1*OR(row_id=income_header_row,row_id=Expenses_header_row,row_id=Savings_header_row)</f>
        <v>0</v>
      </c>
      <c r="F350" s="35">
        <f t="shared" si="97"/>
        <v>0</v>
      </c>
      <c r="G350" s="35" cm="1">
        <f t="array" ref="G350">1*OR(row_id=income_total,row_id=expenses_total_row,row_id=savings_total)</f>
        <v>0</v>
      </c>
      <c r="H350" s="53">
        <f t="shared" si="98"/>
        <v>1</v>
      </c>
      <c r="I350" s="52" t="str" cm="1">
        <f t="array" ref="I350">IFERROR(INDEX('Budget Planning'!$C:$C,header_row_id)," " )</f>
        <v xml:space="preserve"> </v>
      </c>
      <c r="J350" s="54" t="str" cm="1">
        <f t="array" ref="J350">IFERROR(INDEX('Budget Planning'!$C:$C,row_id)," ")</f>
        <v xml:space="preserve"> </v>
      </c>
      <c r="K350" s="55" t="str" cm="1">
        <f t="array" ref="K350">IF(OR(is_header, is_empty), "",
    IF(is_total,
        IF(selected_period="Total Year",
            SUM(Tracking[Amount] * (Tracking[Type]=type) * (YEAR(Tracking[Effective Date])=Selected_year)),
            SUM(Tracking[Amount] * (Tracking[Type]=type) * (YEAR(Tracking[Effective Date])=Selected_year) * (MONTH(Tracking[Effective Date])=selected_period))
        ),
        IF(selected_period="Total Year",
            SUM(Tracking[Amount] * (Tracking[Type]=type) * (Tracking[Category]=item) * (YEAR(Tracking[Effective Date])=Selected_year)),
            SUM(Tracking[Amount] * (Tracking[Type]=type) * (Tracking[Category]=item) * (YEAR(Tracking[Effective Date])=Selected_year) * (MONTH(Tracking[Effective Date])=selected_period))
        )
    )
)</f>
        <v/>
      </c>
      <c r="L350" s="35" t="str" cm="1">
        <f t="array" ref="L350">IF(OR(is_header, is_empty), "",
    IFERROR(
        INDEX('Budget Planning'!$E:$DY, row_id,
            MATCH(TRUE, INDEX('Budget Planning'!$E$5:$DY$5 = Selected_year, 0), 0)
            + IF(selected_period = "Total Year", 12, selected_period - 1)
        ),
        ""
    )
)</f>
        <v/>
      </c>
      <c r="M350" s="1" t="str" cm="1">
        <f t="array" ref="M350">IF(is_cat,IF(header_row_id=income_header_row,MATCH(income_min_row,$C:$C,0),IF(header_row_id=Expenses_header_row,MATCH(expenses_min_row,$C:$C,0),IF(header_row_id=Savings_header_row,MATCH(savings_min_row,$C:$C,0),""))),"")</f>
        <v/>
      </c>
      <c r="N350" s="2" t="str" cm="1">
        <f t="array" ref="N350">IF(is_cat,IF(header_row_id=income_header_row,MATCH(income_max,$C:$C,0),IF(header_row_id=Expenses_header_row,MATCH(expenses_max_row,$C:$C,0),IF(header_row_id=Savings_header_row,MATCH(savings_max_row,$C:$C,0),""))),"")</f>
        <v/>
      </c>
      <c r="O350" s="1" t="str">
        <f t="shared" si="99"/>
        <v/>
      </c>
      <c r="P350" t="str">
        <f t="shared" ca="1" si="100"/>
        <v/>
      </c>
      <c r="Q350" t="str">
        <f t="shared" si="101"/>
        <v/>
      </c>
      <c r="R350" s="2" t="str">
        <f t="shared" ca="1" si="102"/>
        <v/>
      </c>
      <c r="S350" s="1" t="str">
        <f t="shared" si="103"/>
        <v/>
      </c>
      <c r="T350" t="str">
        <f t="shared" si="104"/>
        <v/>
      </c>
      <c r="U350" t="str">
        <f t="shared" ca="1" si="105"/>
        <v/>
      </c>
      <c r="V350" t="str">
        <f t="shared" si="106"/>
        <v/>
      </c>
      <c r="W350" s="2" t="str">
        <f t="shared" ca="1" si="107"/>
        <v/>
      </c>
      <c r="X350" s="59">
        <f t="shared" si="108"/>
        <v>-1</v>
      </c>
      <c r="Y350" s="66" t="str">
        <f t="shared" si="109"/>
        <v/>
      </c>
      <c r="Z350" s="36" t="str">
        <f t="shared" si="110"/>
        <v/>
      </c>
      <c r="AA350" s="36" t="str">
        <f t="shared" si="111"/>
        <v/>
      </c>
      <c r="AB350" s="67" t="str">
        <f t="shared" si="114"/>
        <v/>
      </c>
      <c r="AC350" s="36" t="str">
        <f t="shared" si="112"/>
        <v/>
      </c>
      <c r="AD350" s="36" t="str">
        <f t="shared" si="113"/>
        <v/>
      </c>
    </row>
    <row r="351" spans="3:30" x14ac:dyDescent="0.3">
      <c r="C351" s="52" cm="1">
        <f t="array" ref="C351">IF(C350=-1, -1, IF(C350&lt;income_max, C350+1, IF(C350=income_max, income_total, IF(C350=income_total, "/1", IF(C350="/1", Expenses_header_row, IF(C350&lt;expenses_max_row, C350+1, IF(C350=expenses_max_row, expenses_total_row, IF(C350=expenses_total_row, "/2", IF(C350="/2", Savings_header_row, IF(C350&lt;savings_max_row, C350+1, IF(C350=savings_max_row, savings_total, -1)))))))))))</f>
        <v>-1</v>
      </c>
      <c r="D351" s="53">
        <f t="shared" si="96"/>
        <v>-1</v>
      </c>
      <c r="E351" s="52" cm="1">
        <f t="array" ref="E351">1*OR(row_id=income_header_row,row_id=Expenses_header_row,row_id=Savings_header_row)</f>
        <v>0</v>
      </c>
      <c r="F351" s="35">
        <f t="shared" si="97"/>
        <v>0</v>
      </c>
      <c r="G351" s="35" cm="1">
        <f t="array" ref="G351">1*OR(row_id=income_total,row_id=expenses_total_row,row_id=savings_total)</f>
        <v>0</v>
      </c>
      <c r="H351" s="53">
        <f t="shared" si="98"/>
        <v>1</v>
      </c>
      <c r="I351" s="52" t="str" cm="1">
        <f t="array" ref="I351">IFERROR(INDEX('Budget Planning'!$C:$C,header_row_id)," " )</f>
        <v xml:space="preserve"> </v>
      </c>
      <c r="J351" s="54" t="str" cm="1">
        <f t="array" ref="J351">IFERROR(INDEX('Budget Planning'!$C:$C,row_id)," ")</f>
        <v xml:space="preserve"> </v>
      </c>
      <c r="K351" s="55" t="str" cm="1">
        <f t="array" ref="K351">IF(OR(is_header, is_empty), "",
    IF(is_total,
        IF(selected_period="Total Year",
            SUM(Tracking[Amount] * (Tracking[Type]=type) * (YEAR(Tracking[Effective Date])=Selected_year)),
            SUM(Tracking[Amount] * (Tracking[Type]=type) * (YEAR(Tracking[Effective Date])=Selected_year) * (MONTH(Tracking[Effective Date])=selected_period))
        ),
        IF(selected_period="Total Year",
            SUM(Tracking[Amount] * (Tracking[Type]=type) * (Tracking[Category]=item) * (YEAR(Tracking[Effective Date])=Selected_year)),
            SUM(Tracking[Amount] * (Tracking[Type]=type) * (Tracking[Category]=item) * (YEAR(Tracking[Effective Date])=Selected_year) * (MONTH(Tracking[Effective Date])=selected_period))
        )
    )
)</f>
        <v/>
      </c>
      <c r="L351" s="35" t="str" cm="1">
        <f t="array" ref="L351">IF(OR(is_header, is_empty), "",
    IFERROR(
        INDEX('Budget Planning'!$E:$DY, row_id,
            MATCH(TRUE, INDEX('Budget Planning'!$E$5:$DY$5 = Selected_year, 0), 0)
            + IF(selected_period = "Total Year", 12, selected_period - 1)
        ),
        ""
    )
)</f>
        <v/>
      </c>
      <c r="M351" s="1" t="str" cm="1">
        <f t="array" ref="M351">IF(is_cat,IF(header_row_id=income_header_row,MATCH(income_min_row,$C:$C,0),IF(header_row_id=Expenses_header_row,MATCH(expenses_min_row,$C:$C,0),IF(header_row_id=Savings_header_row,MATCH(savings_min_row,$C:$C,0),""))),"")</f>
        <v/>
      </c>
      <c r="N351" s="2" t="str" cm="1">
        <f t="array" ref="N351">IF(is_cat,IF(header_row_id=income_header_row,MATCH(income_max,$C:$C,0),IF(header_row_id=Expenses_header_row,MATCH(expenses_max_row,$C:$C,0),IF(header_row_id=Savings_header_row,MATCH(savings_max_row,$C:$C,0),""))),"")</f>
        <v/>
      </c>
      <c r="O351" s="1" t="str">
        <f t="shared" si="99"/>
        <v/>
      </c>
      <c r="P351" t="str">
        <f t="shared" ca="1" si="100"/>
        <v/>
      </c>
      <c r="Q351" t="str">
        <f t="shared" si="101"/>
        <v/>
      </c>
      <c r="R351" s="2" t="str">
        <f t="shared" ca="1" si="102"/>
        <v/>
      </c>
      <c r="S351" s="1" t="str">
        <f t="shared" si="103"/>
        <v/>
      </c>
      <c r="T351" t="str">
        <f t="shared" si="104"/>
        <v/>
      </c>
      <c r="U351" t="str">
        <f t="shared" ca="1" si="105"/>
        <v/>
      </c>
      <c r="V351" t="str">
        <f t="shared" si="106"/>
        <v/>
      </c>
      <c r="W351" s="2" t="str">
        <f t="shared" ca="1" si="107"/>
        <v/>
      </c>
      <c r="X351" s="59">
        <f t="shared" si="108"/>
        <v>-1</v>
      </c>
      <c r="Y351" s="66" t="str">
        <f t="shared" si="109"/>
        <v/>
      </c>
      <c r="Z351" s="36" t="str">
        <f t="shared" si="110"/>
        <v/>
      </c>
      <c r="AA351" s="36" t="str">
        <f t="shared" si="111"/>
        <v/>
      </c>
      <c r="AB351" s="67" t="str">
        <f t="shared" si="114"/>
        <v/>
      </c>
      <c r="AC351" s="36" t="str">
        <f t="shared" si="112"/>
        <v/>
      </c>
      <c r="AD351" s="36" t="str">
        <f t="shared" si="113"/>
        <v/>
      </c>
    </row>
    <row r="352" spans="3:30" x14ac:dyDescent="0.3">
      <c r="C352" s="52" cm="1">
        <f t="array" ref="C352">IF(C351=-1, -1, IF(C351&lt;income_max, C351+1, IF(C351=income_max, income_total, IF(C351=income_total, "/1", IF(C351="/1", Expenses_header_row, IF(C351&lt;expenses_max_row, C351+1, IF(C351=expenses_max_row, expenses_total_row, IF(C351=expenses_total_row, "/2", IF(C351="/2", Savings_header_row, IF(C351&lt;savings_max_row, C351+1, IF(C351=savings_max_row, savings_total, -1)))))))))))</f>
        <v>-1</v>
      </c>
      <c r="D352" s="53">
        <f t="shared" si="96"/>
        <v>-1</v>
      </c>
      <c r="E352" s="52" cm="1">
        <f t="array" ref="E352">1*OR(row_id=income_header_row,row_id=Expenses_header_row,row_id=Savings_header_row)</f>
        <v>0</v>
      </c>
      <c r="F352" s="35">
        <f t="shared" si="97"/>
        <v>0</v>
      </c>
      <c r="G352" s="35" cm="1">
        <f t="array" ref="G352">1*OR(row_id=income_total,row_id=expenses_total_row,row_id=savings_total)</f>
        <v>0</v>
      </c>
      <c r="H352" s="53">
        <f t="shared" si="98"/>
        <v>1</v>
      </c>
      <c r="I352" s="52" t="str" cm="1">
        <f t="array" ref="I352">IFERROR(INDEX('Budget Planning'!$C:$C,header_row_id)," " )</f>
        <v xml:space="preserve"> </v>
      </c>
      <c r="J352" s="54" t="str" cm="1">
        <f t="array" ref="J352">IFERROR(INDEX('Budget Planning'!$C:$C,row_id)," ")</f>
        <v xml:space="preserve"> </v>
      </c>
      <c r="K352" s="55" t="str" cm="1">
        <f t="array" ref="K352">IF(OR(is_header, is_empty), "",
    IF(is_total,
        IF(selected_period="Total Year",
            SUM(Tracking[Amount] * (Tracking[Type]=type) * (YEAR(Tracking[Effective Date])=Selected_year)),
            SUM(Tracking[Amount] * (Tracking[Type]=type) * (YEAR(Tracking[Effective Date])=Selected_year) * (MONTH(Tracking[Effective Date])=selected_period))
        ),
        IF(selected_period="Total Year",
            SUM(Tracking[Amount] * (Tracking[Type]=type) * (Tracking[Category]=item) * (YEAR(Tracking[Effective Date])=Selected_year)),
            SUM(Tracking[Amount] * (Tracking[Type]=type) * (Tracking[Category]=item) * (YEAR(Tracking[Effective Date])=Selected_year) * (MONTH(Tracking[Effective Date])=selected_period))
        )
    )
)</f>
        <v/>
      </c>
      <c r="L352" s="35" t="str" cm="1">
        <f t="array" ref="L352">IF(OR(is_header, is_empty), "",
    IFERROR(
        INDEX('Budget Planning'!$E:$DY, row_id,
            MATCH(TRUE, INDEX('Budget Planning'!$E$5:$DY$5 = Selected_year, 0), 0)
            + IF(selected_period = "Total Year", 12, selected_period - 1)
        ),
        ""
    )
)</f>
        <v/>
      </c>
      <c r="M352" s="1" t="str" cm="1">
        <f t="array" ref="M352">IF(is_cat,IF(header_row_id=income_header_row,MATCH(income_min_row,$C:$C,0),IF(header_row_id=Expenses_header_row,MATCH(expenses_min_row,$C:$C,0),IF(header_row_id=Savings_header_row,MATCH(savings_min_row,$C:$C,0),""))),"")</f>
        <v/>
      </c>
      <c r="N352" s="2" t="str" cm="1">
        <f t="array" ref="N352">IF(is_cat,IF(header_row_id=income_header_row,MATCH(income_max,$C:$C,0),IF(header_row_id=Expenses_header_row,MATCH(expenses_max_row,$C:$C,0),IF(header_row_id=Savings_header_row,MATCH(savings_max_row,$C:$C,0),""))),"")</f>
        <v/>
      </c>
      <c r="O352" s="1" t="str">
        <f t="shared" si="99"/>
        <v/>
      </c>
      <c r="P352" t="str">
        <f t="shared" ca="1" si="100"/>
        <v/>
      </c>
      <c r="Q352" t="str">
        <f t="shared" si="101"/>
        <v/>
      </c>
      <c r="R352" s="2" t="str">
        <f t="shared" ca="1" si="102"/>
        <v/>
      </c>
      <c r="S352" s="1" t="str">
        <f t="shared" si="103"/>
        <v/>
      </c>
      <c r="T352" t="str">
        <f t="shared" si="104"/>
        <v/>
      </c>
      <c r="U352" t="str">
        <f t="shared" ca="1" si="105"/>
        <v/>
      </c>
      <c r="V352" t="str">
        <f t="shared" si="106"/>
        <v/>
      </c>
      <c r="W352" s="2" t="str">
        <f t="shared" ca="1" si="107"/>
        <v/>
      </c>
      <c r="X352" s="59">
        <f t="shared" si="108"/>
        <v>-1</v>
      </c>
      <c r="Y352" s="66" t="str">
        <f t="shared" si="109"/>
        <v/>
      </c>
      <c r="Z352" s="36" t="str">
        <f t="shared" si="110"/>
        <v/>
      </c>
      <c r="AA352" s="36" t="str">
        <f t="shared" si="111"/>
        <v/>
      </c>
      <c r="AB352" s="67" t="str">
        <f t="shared" si="114"/>
        <v/>
      </c>
      <c r="AC352" s="36" t="str">
        <f t="shared" si="112"/>
        <v/>
      </c>
      <c r="AD352" s="36" t="str">
        <f t="shared" si="113"/>
        <v/>
      </c>
    </row>
    <row r="353" spans="3:30" x14ac:dyDescent="0.3">
      <c r="C353" s="52" cm="1">
        <f t="array" ref="C353">IF(C352=-1, -1, IF(C352&lt;income_max, C352+1, IF(C352=income_max, income_total, IF(C352=income_total, "/1", IF(C352="/1", Expenses_header_row, IF(C352&lt;expenses_max_row, C352+1, IF(C352=expenses_max_row, expenses_total_row, IF(C352=expenses_total_row, "/2", IF(C352="/2", Savings_header_row, IF(C352&lt;savings_max_row, C352+1, IF(C352=savings_max_row, savings_total, -1)))))))))))</f>
        <v>-1</v>
      </c>
      <c r="D353" s="53">
        <f t="shared" si="96"/>
        <v>-1</v>
      </c>
      <c r="E353" s="52" cm="1">
        <f t="array" ref="E353">1*OR(row_id=income_header_row,row_id=Expenses_header_row,row_id=Savings_header_row)</f>
        <v>0</v>
      </c>
      <c r="F353" s="35">
        <f t="shared" si="97"/>
        <v>0</v>
      </c>
      <c r="G353" s="35" cm="1">
        <f t="array" ref="G353">1*OR(row_id=income_total,row_id=expenses_total_row,row_id=savings_total)</f>
        <v>0</v>
      </c>
      <c r="H353" s="53">
        <f t="shared" si="98"/>
        <v>1</v>
      </c>
      <c r="I353" s="52" t="str" cm="1">
        <f t="array" ref="I353">IFERROR(INDEX('Budget Planning'!$C:$C,header_row_id)," " )</f>
        <v xml:space="preserve"> </v>
      </c>
      <c r="J353" s="54" t="str" cm="1">
        <f t="array" ref="J353">IFERROR(INDEX('Budget Planning'!$C:$C,row_id)," ")</f>
        <v xml:space="preserve"> </v>
      </c>
      <c r="K353" s="55" t="str" cm="1">
        <f t="array" ref="K353">IF(OR(is_header, is_empty), "",
    IF(is_total,
        IF(selected_period="Total Year",
            SUM(Tracking[Amount] * (Tracking[Type]=type) * (YEAR(Tracking[Effective Date])=Selected_year)),
            SUM(Tracking[Amount] * (Tracking[Type]=type) * (YEAR(Tracking[Effective Date])=Selected_year) * (MONTH(Tracking[Effective Date])=selected_period))
        ),
        IF(selected_period="Total Year",
            SUM(Tracking[Amount] * (Tracking[Type]=type) * (Tracking[Category]=item) * (YEAR(Tracking[Effective Date])=Selected_year)),
            SUM(Tracking[Amount] * (Tracking[Type]=type) * (Tracking[Category]=item) * (YEAR(Tracking[Effective Date])=Selected_year) * (MONTH(Tracking[Effective Date])=selected_period))
        )
    )
)</f>
        <v/>
      </c>
      <c r="L353" s="35" t="str" cm="1">
        <f t="array" ref="L353">IF(OR(is_header, is_empty), "",
    IFERROR(
        INDEX('Budget Planning'!$E:$DY, row_id,
            MATCH(TRUE, INDEX('Budget Planning'!$E$5:$DY$5 = Selected_year, 0), 0)
            + IF(selected_period = "Total Year", 12, selected_period - 1)
        ),
        ""
    )
)</f>
        <v/>
      </c>
      <c r="M353" s="1" t="str" cm="1">
        <f t="array" ref="M353">IF(is_cat,IF(header_row_id=income_header_row,MATCH(income_min_row,$C:$C,0),IF(header_row_id=Expenses_header_row,MATCH(expenses_min_row,$C:$C,0),IF(header_row_id=Savings_header_row,MATCH(savings_min_row,$C:$C,0),""))),"")</f>
        <v/>
      </c>
      <c r="N353" s="2" t="str" cm="1">
        <f t="array" ref="N353">IF(is_cat,IF(header_row_id=income_header_row,MATCH(income_max,$C:$C,0),IF(header_row_id=Expenses_header_row,MATCH(expenses_max_row,$C:$C,0),IF(header_row_id=Savings_header_row,MATCH(savings_max_row,$C:$C,0),""))),"")</f>
        <v/>
      </c>
      <c r="O353" s="1" t="str">
        <f t="shared" si="99"/>
        <v/>
      </c>
      <c r="P353" t="str">
        <f t="shared" ca="1" si="100"/>
        <v/>
      </c>
      <c r="Q353" t="str">
        <f t="shared" si="101"/>
        <v/>
      </c>
      <c r="R353" s="2" t="str">
        <f t="shared" ca="1" si="102"/>
        <v/>
      </c>
      <c r="S353" s="1" t="str">
        <f t="shared" si="103"/>
        <v/>
      </c>
      <c r="T353" t="str">
        <f t="shared" si="104"/>
        <v/>
      </c>
      <c r="U353" t="str">
        <f t="shared" ca="1" si="105"/>
        <v/>
      </c>
      <c r="V353" t="str">
        <f t="shared" si="106"/>
        <v/>
      </c>
      <c r="W353" s="2" t="str">
        <f t="shared" ca="1" si="107"/>
        <v/>
      </c>
      <c r="X353" s="59">
        <f t="shared" si="108"/>
        <v>-1</v>
      </c>
      <c r="Y353" s="66" t="str">
        <f t="shared" si="109"/>
        <v/>
      </c>
      <c r="Z353" s="36" t="str">
        <f t="shared" si="110"/>
        <v/>
      </c>
      <c r="AA353" s="36" t="str">
        <f t="shared" si="111"/>
        <v/>
      </c>
      <c r="AB353" s="67" t="str">
        <f t="shared" si="114"/>
        <v/>
      </c>
      <c r="AC353" s="36" t="str">
        <f t="shared" si="112"/>
        <v/>
      </c>
      <c r="AD353" s="36" t="str">
        <f t="shared" si="113"/>
        <v/>
      </c>
    </row>
    <row r="354" spans="3:30" x14ac:dyDescent="0.3">
      <c r="C354" s="52" cm="1">
        <f t="array" ref="C354">IF(C353=-1, -1, IF(C353&lt;income_max, C353+1, IF(C353=income_max, income_total, IF(C353=income_total, "/1", IF(C353="/1", Expenses_header_row, IF(C353&lt;expenses_max_row, C353+1, IF(C353=expenses_max_row, expenses_total_row, IF(C353=expenses_total_row, "/2", IF(C353="/2", Savings_header_row, IF(C353&lt;savings_max_row, C353+1, IF(C353=savings_max_row, savings_total, -1)))))))))))</f>
        <v>-1</v>
      </c>
      <c r="D354" s="53">
        <f t="shared" si="96"/>
        <v>-1</v>
      </c>
      <c r="E354" s="52" cm="1">
        <f t="array" ref="E354">1*OR(row_id=income_header_row,row_id=Expenses_header_row,row_id=Savings_header_row)</f>
        <v>0</v>
      </c>
      <c r="F354" s="35">
        <f t="shared" si="97"/>
        <v>0</v>
      </c>
      <c r="G354" s="35" cm="1">
        <f t="array" ref="G354">1*OR(row_id=income_total,row_id=expenses_total_row,row_id=savings_total)</f>
        <v>0</v>
      </c>
      <c r="H354" s="53">
        <f t="shared" si="98"/>
        <v>1</v>
      </c>
      <c r="I354" s="52" t="str" cm="1">
        <f t="array" ref="I354">IFERROR(INDEX('Budget Planning'!$C:$C,header_row_id)," " )</f>
        <v xml:space="preserve"> </v>
      </c>
      <c r="J354" s="54" t="str" cm="1">
        <f t="array" ref="J354">IFERROR(INDEX('Budget Planning'!$C:$C,row_id)," ")</f>
        <v xml:space="preserve"> </v>
      </c>
      <c r="K354" s="55" t="str" cm="1">
        <f t="array" ref="K354">IF(OR(is_header, is_empty), "",
    IF(is_total,
        IF(selected_period="Total Year",
            SUM(Tracking[Amount] * (Tracking[Type]=type) * (YEAR(Tracking[Effective Date])=Selected_year)),
            SUM(Tracking[Amount] * (Tracking[Type]=type) * (YEAR(Tracking[Effective Date])=Selected_year) * (MONTH(Tracking[Effective Date])=selected_period))
        ),
        IF(selected_period="Total Year",
            SUM(Tracking[Amount] * (Tracking[Type]=type) * (Tracking[Category]=item) * (YEAR(Tracking[Effective Date])=Selected_year)),
            SUM(Tracking[Amount] * (Tracking[Type]=type) * (Tracking[Category]=item) * (YEAR(Tracking[Effective Date])=Selected_year) * (MONTH(Tracking[Effective Date])=selected_period))
        )
    )
)</f>
        <v/>
      </c>
      <c r="L354" s="35" t="str" cm="1">
        <f t="array" ref="L354">IF(OR(is_header, is_empty), "",
    IFERROR(
        INDEX('Budget Planning'!$E:$DY, row_id,
            MATCH(TRUE, INDEX('Budget Planning'!$E$5:$DY$5 = Selected_year, 0), 0)
            + IF(selected_period = "Total Year", 12, selected_period - 1)
        ),
        ""
    )
)</f>
        <v/>
      </c>
      <c r="M354" s="1" t="str" cm="1">
        <f t="array" ref="M354">IF(is_cat,IF(header_row_id=income_header_row,MATCH(income_min_row,$C:$C,0),IF(header_row_id=Expenses_header_row,MATCH(expenses_min_row,$C:$C,0),IF(header_row_id=Savings_header_row,MATCH(savings_min_row,$C:$C,0),""))),"")</f>
        <v/>
      </c>
      <c r="N354" s="2" t="str" cm="1">
        <f t="array" ref="N354">IF(is_cat,IF(header_row_id=income_header_row,MATCH(income_max,$C:$C,0),IF(header_row_id=Expenses_header_row,MATCH(expenses_max_row,$C:$C,0),IF(header_row_id=Savings_header_row,MATCH(savings_max_row,$C:$C,0),""))),"")</f>
        <v/>
      </c>
      <c r="O354" s="1" t="str">
        <f t="shared" si="99"/>
        <v/>
      </c>
      <c r="P354" t="str">
        <f t="shared" ca="1" si="100"/>
        <v/>
      </c>
      <c r="Q354" t="str">
        <f t="shared" si="101"/>
        <v/>
      </c>
      <c r="R354" s="2" t="str">
        <f t="shared" ca="1" si="102"/>
        <v/>
      </c>
      <c r="S354" s="1" t="str">
        <f t="shared" si="103"/>
        <v/>
      </c>
      <c r="T354" t="str">
        <f t="shared" si="104"/>
        <v/>
      </c>
      <c r="U354" t="str">
        <f t="shared" ca="1" si="105"/>
        <v/>
      </c>
      <c r="V354" t="str">
        <f t="shared" si="106"/>
        <v/>
      </c>
      <c r="W354" s="2" t="str">
        <f t="shared" ca="1" si="107"/>
        <v/>
      </c>
      <c r="X354" s="59">
        <f t="shared" si="108"/>
        <v>-1</v>
      </c>
      <c r="Y354" s="66" t="str">
        <f t="shared" si="109"/>
        <v/>
      </c>
      <c r="Z354" s="36" t="str">
        <f t="shared" si="110"/>
        <v/>
      </c>
      <c r="AA354" s="36" t="str">
        <f t="shared" si="111"/>
        <v/>
      </c>
      <c r="AB354" s="67" t="str">
        <f t="shared" si="114"/>
        <v/>
      </c>
      <c r="AC354" s="36" t="str">
        <f t="shared" si="112"/>
        <v/>
      </c>
      <c r="AD354" s="36" t="str">
        <f t="shared" si="113"/>
        <v/>
      </c>
    </row>
    <row r="355" spans="3:30" x14ac:dyDescent="0.3">
      <c r="C355" s="52" cm="1">
        <f t="array" ref="C355">IF(C354=-1, -1, IF(C354&lt;income_max, C354+1, IF(C354=income_max, income_total, IF(C354=income_total, "/1", IF(C354="/1", Expenses_header_row, IF(C354&lt;expenses_max_row, C354+1, IF(C354=expenses_max_row, expenses_total_row, IF(C354=expenses_total_row, "/2", IF(C354="/2", Savings_header_row, IF(C354&lt;savings_max_row, C354+1, IF(C354=savings_max_row, savings_total, -1)))))))))))</f>
        <v>-1</v>
      </c>
      <c r="D355" s="53">
        <f t="shared" si="96"/>
        <v>-1</v>
      </c>
      <c r="E355" s="52" cm="1">
        <f t="array" ref="E355">1*OR(row_id=income_header_row,row_id=Expenses_header_row,row_id=Savings_header_row)</f>
        <v>0</v>
      </c>
      <c r="F355" s="35">
        <f t="shared" si="97"/>
        <v>0</v>
      </c>
      <c r="G355" s="35" cm="1">
        <f t="array" ref="G355">1*OR(row_id=income_total,row_id=expenses_total_row,row_id=savings_total)</f>
        <v>0</v>
      </c>
      <c r="H355" s="53">
        <f t="shared" si="98"/>
        <v>1</v>
      </c>
      <c r="I355" s="52" t="str" cm="1">
        <f t="array" ref="I355">IFERROR(INDEX('Budget Planning'!$C:$C,header_row_id)," " )</f>
        <v xml:space="preserve"> </v>
      </c>
      <c r="J355" s="54" t="str" cm="1">
        <f t="array" ref="J355">IFERROR(INDEX('Budget Planning'!$C:$C,row_id)," ")</f>
        <v xml:space="preserve"> </v>
      </c>
      <c r="K355" s="55" t="str" cm="1">
        <f t="array" ref="K355">IF(OR(is_header, is_empty), "",
    IF(is_total,
        IF(selected_period="Total Year",
            SUM(Tracking[Amount] * (Tracking[Type]=type) * (YEAR(Tracking[Effective Date])=Selected_year)),
            SUM(Tracking[Amount] * (Tracking[Type]=type) * (YEAR(Tracking[Effective Date])=Selected_year) * (MONTH(Tracking[Effective Date])=selected_period))
        ),
        IF(selected_period="Total Year",
            SUM(Tracking[Amount] * (Tracking[Type]=type) * (Tracking[Category]=item) * (YEAR(Tracking[Effective Date])=Selected_year)),
            SUM(Tracking[Amount] * (Tracking[Type]=type) * (Tracking[Category]=item) * (YEAR(Tracking[Effective Date])=Selected_year) * (MONTH(Tracking[Effective Date])=selected_period))
        )
    )
)</f>
        <v/>
      </c>
      <c r="L355" s="35" t="str" cm="1">
        <f t="array" ref="L355">IF(OR(is_header, is_empty), "",
    IFERROR(
        INDEX('Budget Planning'!$E:$DY, row_id,
            MATCH(TRUE, INDEX('Budget Planning'!$E$5:$DY$5 = Selected_year, 0), 0)
            + IF(selected_period = "Total Year", 12, selected_period - 1)
        ),
        ""
    )
)</f>
        <v/>
      </c>
      <c r="M355" s="1" t="str" cm="1">
        <f t="array" ref="M355">IF(is_cat,IF(header_row_id=income_header_row,MATCH(income_min_row,$C:$C,0),IF(header_row_id=Expenses_header_row,MATCH(expenses_min_row,$C:$C,0),IF(header_row_id=Savings_header_row,MATCH(savings_min_row,$C:$C,0),""))),"")</f>
        <v/>
      </c>
      <c r="N355" s="2" t="str" cm="1">
        <f t="array" ref="N355">IF(is_cat,IF(header_row_id=income_header_row,MATCH(income_max,$C:$C,0),IF(header_row_id=Expenses_header_row,MATCH(expenses_max_row,$C:$C,0),IF(header_row_id=Savings_header_row,MATCH(savings_max_row,$C:$C,0),""))),"")</f>
        <v/>
      </c>
      <c r="O355" s="1" t="str">
        <f t="shared" si="99"/>
        <v/>
      </c>
      <c r="P355" t="str">
        <f t="shared" ca="1" si="100"/>
        <v/>
      </c>
      <c r="Q355" t="str">
        <f t="shared" si="101"/>
        <v/>
      </c>
      <c r="R355" s="2" t="str">
        <f t="shared" ca="1" si="102"/>
        <v/>
      </c>
      <c r="S355" s="1" t="str">
        <f t="shared" si="103"/>
        <v/>
      </c>
      <c r="T355" t="str">
        <f t="shared" si="104"/>
        <v/>
      </c>
      <c r="U355" t="str">
        <f t="shared" ca="1" si="105"/>
        <v/>
      </c>
      <c r="V355" t="str">
        <f t="shared" si="106"/>
        <v/>
      </c>
      <c r="W355" s="2" t="str">
        <f t="shared" ca="1" si="107"/>
        <v/>
      </c>
      <c r="X355" s="59">
        <f t="shared" si="108"/>
        <v>-1</v>
      </c>
      <c r="Y355" s="66" t="str">
        <f t="shared" si="109"/>
        <v/>
      </c>
      <c r="Z355" s="36" t="str">
        <f t="shared" si="110"/>
        <v/>
      </c>
      <c r="AA355" s="36" t="str">
        <f t="shared" si="111"/>
        <v/>
      </c>
      <c r="AB355" s="67" t="str">
        <f t="shared" si="114"/>
        <v/>
      </c>
      <c r="AC355" s="36" t="str">
        <f t="shared" si="112"/>
        <v/>
      </c>
      <c r="AD355" s="36" t="str">
        <f t="shared" si="113"/>
        <v/>
      </c>
    </row>
    <row r="356" spans="3:30" x14ac:dyDescent="0.3">
      <c r="C356" s="49"/>
      <c r="M356" s="1"/>
      <c r="N356" s="2"/>
      <c r="O356" s="1"/>
      <c r="R356" s="2"/>
      <c r="S356" s="1"/>
      <c r="W356" s="2"/>
      <c r="X356" s="59"/>
    </row>
    <row r="357" spans="3:30" x14ac:dyDescent="0.3">
      <c r="C357" s="49"/>
      <c r="M357" s="1"/>
      <c r="N357" s="2"/>
      <c r="O357" s="1"/>
      <c r="R357" s="2"/>
      <c r="S357" s="1"/>
      <c r="W357" s="2"/>
      <c r="X357" s="59"/>
    </row>
    <row r="358" spans="3:30" x14ac:dyDescent="0.3">
      <c r="C358" s="49"/>
      <c r="M358" s="1"/>
      <c r="N358" s="2"/>
      <c r="O358" s="1"/>
      <c r="R358" s="2"/>
      <c r="S358" s="1"/>
      <c r="W358" s="2"/>
      <c r="X358" s="59"/>
    </row>
    <row r="359" spans="3:30" x14ac:dyDescent="0.3">
      <c r="C359" s="49"/>
      <c r="M359" s="1"/>
      <c r="N359" s="2"/>
      <c r="O359" s="1"/>
      <c r="R359" s="2"/>
      <c r="S359" s="1"/>
      <c r="W359" s="2"/>
      <c r="X359" s="59"/>
    </row>
    <row r="360" spans="3:30" x14ac:dyDescent="0.3">
      <c r="C360" s="49"/>
      <c r="M360" s="1"/>
      <c r="N360" s="2"/>
      <c r="O360" s="1"/>
      <c r="R360" s="2"/>
      <c r="S360" s="1"/>
      <c r="W360" s="2"/>
      <c r="X360" s="59"/>
    </row>
    <row r="361" spans="3:30" x14ac:dyDescent="0.3">
      <c r="C361" s="49"/>
      <c r="M361" s="1"/>
      <c r="N361" s="2"/>
      <c r="O361" s="1"/>
      <c r="R361" s="2"/>
      <c r="S361" s="1"/>
      <c r="W361" s="2"/>
      <c r="X361" s="59"/>
    </row>
    <row r="362" spans="3:30" x14ac:dyDescent="0.3">
      <c r="C362" s="49"/>
      <c r="M362" s="1"/>
      <c r="N362" s="2"/>
      <c r="O362" s="1"/>
      <c r="R362" s="2"/>
      <c r="S362" s="1"/>
      <c r="W362" s="2"/>
      <c r="X362" s="59"/>
    </row>
    <row r="363" spans="3:30" x14ac:dyDescent="0.3">
      <c r="C363" s="49"/>
      <c r="M363" s="1"/>
      <c r="N363" s="2"/>
      <c r="O363" s="1"/>
      <c r="R363" s="2"/>
      <c r="S363" s="1"/>
      <c r="W363" s="2"/>
      <c r="X363" s="59"/>
    </row>
    <row r="364" spans="3:30" x14ac:dyDescent="0.3">
      <c r="C364" s="49"/>
      <c r="M364" s="1"/>
      <c r="N364" s="2"/>
      <c r="O364" s="1"/>
      <c r="R364" s="2"/>
      <c r="S364" s="1"/>
      <c r="W364" s="2"/>
      <c r="X364" s="59"/>
    </row>
    <row r="365" spans="3:30" x14ac:dyDescent="0.3">
      <c r="C365" s="49"/>
      <c r="M365" s="1"/>
      <c r="N365" s="2"/>
      <c r="O365" s="1"/>
      <c r="R365" s="2"/>
      <c r="S365" s="1"/>
      <c r="W365" s="2"/>
      <c r="X365" s="59"/>
    </row>
    <row r="366" spans="3:30" x14ac:dyDescent="0.3">
      <c r="C366" s="49"/>
      <c r="M366" s="1"/>
      <c r="N366" s="2"/>
      <c r="O366" s="1"/>
      <c r="R366" s="2"/>
      <c r="S366" s="1"/>
      <c r="W366" s="2"/>
      <c r="X366" s="59"/>
    </row>
    <row r="367" spans="3:30" x14ac:dyDescent="0.3">
      <c r="C367" s="49"/>
      <c r="M367" s="1"/>
      <c r="N367" s="2"/>
      <c r="O367" s="1"/>
      <c r="R367" s="2"/>
      <c r="S367" s="1"/>
      <c r="W367" s="2"/>
      <c r="X367" s="59"/>
    </row>
    <row r="368" spans="3:30" x14ac:dyDescent="0.3">
      <c r="C368" s="49"/>
      <c r="M368" s="1"/>
      <c r="N368" s="2"/>
      <c r="O368" s="1"/>
      <c r="R368" s="2"/>
      <c r="S368" s="1"/>
      <c r="W368" s="2"/>
      <c r="X368" s="59"/>
    </row>
    <row r="369" spans="3:24" x14ac:dyDescent="0.3">
      <c r="C369" s="49"/>
      <c r="M369" s="1"/>
      <c r="N369" s="2"/>
      <c r="O369" s="1"/>
      <c r="R369" s="2"/>
      <c r="S369" s="1"/>
      <c r="W369" s="2"/>
      <c r="X369" s="59"/>
    </row>
    <row r="370" spans="3:24" x14ac:dyDescent="0.3">
      <c r="C370" s="49"/>
      <c r="M370" s="1"/>
      <c r="N370" s="2"/>
      <c r="O370" s="1"/>
      <c r="R370" s="2"/>
      <c r="S370" s="1"/>
      <c r="W370" s="2"/>
      <c r="X370" s="59"/>
    </row>
    <row r="371" spans="3:24" x14ac:dyDescent="0.3">
      <c r="C371" s="49"/>
      <c r="M371" s="1"/>
      <c r="N371" s="2"/>
      <c r="O371" s="1"/>
      <c r="R371" s="2"/>
      <c r="S371" s="1"/>
      <c r="W371" s="2"/>
      <c r="X371" s="59"/>
    </row>
    <row r="372" spans="3:24" x14ac:dyDescent="0.3">
      <c r="C372" s="49"/>
      <c r="M372" s="1"/>
      <c r="N372" s="2"/>
      <c r="O372" s="1"/>
      <c r="R372" s="2"/>
      <c r="S372" s="1"/>
      <c r="W372" s="2"/>
      <c r="X372" s="59"/>
    </row>
    <row r="373" spans="3:24" x14ac:dyDescent="0.3">
      <c r="C373" s="49"/>
      <c r="M373" s="1"/>
      <c r="N373" s="2"/>
      <c r="O373" s="1"/>
      <c r="R373" s="2"/>
      <c r="S373" s="1"/>
      <c r="W373" s="2"/>
      <c r="X373" s="59"/>
    </row>
    <row r="374" spans="3:24" x14ac:dyDescent="0.3">
      <c r="C374" s="49"/>
      <c r="M374" s="1"/>
      <c r="N374" s="2"/>
      <c r="O374" s="1"/>
      <c r="R374" s="2"/>
      <c r="S374" s="1"/>
      <c r="W374" s="2"/>
      <c r="X374" s="59"/>
    </row>
    <row r="375" spans="3:24" x14ac:dyDescent="0.3">
      <c r="C375" s="49"/>
      <c r="M375" s="1"/>
      <c r="N375" s="2"/>
      <c r="O375" s="1"/>
      <c r="R375" s="2"/>
      <c r="S375" s="1"/>
      <c r="W375" s="2"/>
      <c r="X375" s="59"/>
    </row>
    <row r="376" spans="3:24" x14ac:dyDescent="0.3">
      <c r="C376" s="49"/>
      <c r="M376" s="1"/>
      <c r="N376" s="2"/>
      <c r="O376" s="1"/>
      <c r="R376" s="2"/>
      <c r="S376" s="1"/>
      <c r="W376" s="2"/>
      <c r="X376" s="59"/>
    </row>
    <row r="377" spans="3:24" x14ac:dyDescent="0.3">
      <c r="C377" s="49"/>
      <c r="M377" s="1"/>
      <c r="N377" s="2"/>
      <c r="O377" s="1"/>
      <c r="R377" s="2"/>
      <c r="S377" s="1"/>
      <c r="W377" s="2"/>
      <c r="X377" s="59"/>
    </row>
    <row r="378" spans="3:24" x14ac:dyDescent="0.3">
      <c r="C378" s="49"/>
      <c r="M378" s="1"/>
      <c r="N378" s="2"/>
      <c r="O378" s="1"/>
      <c r="R378" s="2"/>
      <c r="S378" s="1"/>
      <c r="W378" s="2"/>
      <c r="X378" s="59"/>
    </row>
    <row r="379" spans="3:24" x14ac:dyDescent="0.3">
      <c r="C379" s="49"/>
      <c r="M379" s="1"/>
      <c r="N379" s="2"/>
      <c r="O379" s="1"/>
      <c r="R379" s="2"/>
      <c r="S379" s="1"/>
      <c r="W379" s="2"/>
      <c r="X379" s="59"/>
    </row>
    <row r="380" spans="3:24" x14ac:dyDescent="0.3">
      <c r="C380" s="49"/>
      <c r="M380" s="1"/>
      <c r="N380" s="2"/>
      <c r="O380" s="1"/>
      <c r="R380" s="2"/>
      <c r="S380" s="1"/>
      <c r="W380" s="2"/>
      <c r="X380" s="59"/>
    </row>
    <row r="381" spans="3:24" x14ac:dyDescent="0.3">
      <c r="C381" s="49"/>
      <c r="M381" s="1"/>
      <c r="N381" s="2"/>
      <c r="O381" s="1"/>
      <c r="R381" s="2"/>
      <c r="S381" s="1"/>
      <c r="W381" s="2"/>
      <c r="X381" s="59"/>
    </row>
    <row r="382" spans="3:24" x14ac:dyDescent="0.3">
      <c r="C382" s="49"/>
      <c r="M382" s="1"/>
      <c r="N382" s="2"/>
      <c r="O382" s="1"/>
      <c r="R382" s="2"/>
      <c r="S382" s="1"/>
      <c r="W382" s="2"/>
      <c r="X382" s="59"/>
    </row>
    <row r="383" spans="3:24" x14ac:dyDescent="0.3">
      <c r="C383" s="49"/>
      <c r="M383" s="1"/>
      <c r="N383" s="2"/>
      <c r="O383" s="1"/>
      <c r="R383" s="2"/>
      <c r="S383" s="1"/>
      <c r="W383" s="2"/>
      <c r="X383" s="59"/>
    </row>
    <row r="384" spans="3:24" x14ac:dyDescent="0.3">
      <c r="C384" s="49"/>
      <c r="M384" s="1"/>
      <c r="N384" s="2"/>
      <c r="O384" s="1"/>
      <c r="R384" s="2"/>
      <c r="S384" s="1"/>
      <c r="W384" s="2"/>
      <c r="X384" s="59"/>
    </row>
    <row r="385" spans="3:24" x14ac:dyDescent="0.3">
      <c r="C385" s="49"/>
      <c r="M385" s="1"/>
      <c r="N385" s="2"/>
      <c r="O385" s="1"/>
      <c r="R385" s="2"/>
      <c r="S385" s="1"/>
      <c r="W385" s="2"/>
      <c r="X385" s="59"/>
    </row>
    <row r="386" spans="3:24" x14ac:dyDescent="0.3">
      <c r="C386" s="49"/>
      <c r="M386" s="1"/>
      <c r="N386" s="2"/>
      <c r="O386" s="1"/>
      <c r="R386" s="2"/>
      <c r="S386" s="1"/>
      <c r="W386" s="2"/>
      <c r="X386" s="59"/>
    </row>
    <row r="387" spans="3:24" x14ac:dyDescent="0.3">
      <c r="C387" s="49"/>
      <c r="M387" s="1"/>
      <c r="N387" s="2"/>
      <c r="O387" s="1"/>
      <c r="R387" s="2"/>
      <c r="S387" s="1"/>
      <c r="W387" s="2"/>
      <c r="X387" s="59"/>
    </row>
    <row r="388" spans="3:24" x14ac:dyDescent="0.3">
      <c r="C388" s="49"/>
      <c r="M388" s="1"/>
      <c r="N388" s="2"/>
      <c r="O388" s="1"/>
      <c r="R388" s="2"/>
      <c r="S388" s="1"/>
      <c r="W388" s="2"/>
      <c r="X388" s="59"/>
    </row>
    <row r="389" spans="3:24" x14ac:dyDescent="0.3">
      <c r="C389" s="49"/>
      <c r="M389" s="1"/>
      <c r="N389" s="2"/>
      <c r="O389" s="1"/>
      <c r="R389" s="2"/>
      <c r="S389" s="1"/>
      <c r="W389" s="2"/>
      <c r="X389" s="59"/>
    </row>
    <row r="390" spans="3:24" x14ac:dyDescent="0.3">
      <c r="C390" s="49"/>
      <c r="M390" s="1"/>
      <c r="N390" s="2"/>
      <c r="O390" s="1"/>
      <c r="R390" s="2"/>
      <c r="S390" s="1"/>
      <c r="W390" s="2"/>
      <c r="X390" s="59"/>
    </row>
    <row r="391" spans="3:24" x14ac:dyDescent="0.3">
      <c r="C391" s="49"/>
      <c r="M391" s="1"/>
      <c r="N391" s="2"/>
      <c r="O391" s="1"/>
      <c r="R391" s="2"/>
      <c r="S391" s="1"/>
      <c r="W391" s="2"/>
      <c r="X391" s="59"/>
    </row>
    <row r="392" spans="3:24" x14ac:dyDescent="0.3">
      <c r="C392" s="49"/>
      <c r="M392" s="1"/>
      <c r="N392" s="2"/>
      <c r="O392" s="1"/>
      <c r="R392" s="2"/>
      <c r="S392" s="1"/>
      <c r="W392" s="2"/>
      <c r="X392" s="59"/>
    </row>
    <row r="393" spans="3:24" x14ac:dyDescent="0.3">
      <c r="C393" s="49"/>
      <c r="M393" s="1"/>
      <c r="N393" s="2"/>
      <c r="O393" s="1"/>
      <c r="R393" s="2"/>
      <c r="S393" s="1"/>
      <c r="W393" s="2"/>
      <c r="X393" s="59"/>
    </row>
    <row r="394" spans="3:24" x14ac:dyDescent="0.3">
      <c r="C394" s="49"/>
      <c r="M394" s="1"/>
      <c r="N394" s="2"/>
      <c r="O394" s="1"/>
      <c r="R394" s="2"/>
      <c r="S394" s="1"/>
      <c r="W394" s="2"/>
      <c r="X394" s="59"/>
    </row>
    <row r="395" spans="3:24" x14ac:dyDescent="0.3">
      <c r="C395" s="49"/>
      <c r="M395" s="1"/>
      <c r="N395" s="2"/>
      <c r="O395" s="1"/>
      <c r="R395" s="2"/>
      <c r="S395" s="1"/>
      <c r="W395" s="2"/>
      <c r="X395" s="59"/>
    </row>
    <row r="396" spans="3:24" x14ac:dyDescent="0.3">
      <c r="C396" s="49"/>
      <c r="M396" s="1"/>
      <c r="N396" s="2"/>
      <c r="O396" s="1"/>
      <c r="R396" s="2"/>
      <c r="S396" s="1"/>
      <c r="W396" s="2"/>
      <c r="X396" s="59"/>
    </row>
    <row r="397" spans="3:24" x14ac:dyDescent="0.3">
      <c r="C397" s="49"/>
      <c r="M397" s="1"/>
      <c r="N397" s="2"/>
      <c r="O397" s="1"/>
      <c r="R397" s="2"/>
      <c r="S397" s="1"/>
      <c r="W397" s="2"/>
      <c r="X397" s="59"/>
    </row>
    <row r="398" spans="3:24" x14ac:dyDescent="0.3">
      <c r="C398" s="49"/>
      <c r="M398" s="1"/>
      <c r="N398" s="2"/>
      <c r="O398" s="1"/>
      <c r="R398" s="2"/>
      <c r="S398" s="1"/>
      <c r="W398" s="2"/>
      <c r="X398" s="59"/>
    </row>
    <row r="399" spans="3:24" x14ac:dyDescent="0.3">
      <c r="C399" s="49"/>
      <c r="M399" s="1"/>
      <c r="N399" s="2"/>
      <c r="O399" s="1"/>
      <c r="R399" s="2"/>
      <c r="S399" s="1"/>
      <c r="W399" s="2"/>
      <c r="X399" s="59"/>
    </row>
    <row r="400" spans="3:24" x14ac:dyDescent="0.3">
      <c r="C400" s="49"/>
      <c r="M400" s="1"/>
      <c r="N400" s="2"/>
      <c r="O400" s="1"/>
      <c r="R400" s="2"/>
      <c r="S400" s="1"/>
      <c r="W400" s="2"/>
      <c r="X400" s="59"/>
    </row>
    <row r="401" spans="3:24" x14ac:dyDescent="0.3">
      <c r="C401" s="49"/>
      <c r="M401" s="1"/>
      <c r="N401" s="2"/>
      <c r="O401" s="1"/>
      <c r="R401" s="2"/>
      <c r="S401" s="1"/>
      <c r="W401" s="2"/>
      <c r="X401" s="59"/>
    </row>
    <row r="402" spans="3:24" x14ac:dyDescent="0.3">
      <c r="C402" s="49"/>
      <c r="M402" s="1"/>
      <c r="N402" s="2"/>
      <c r="O402" s="1"/>
      <c r="R402" s="2"/>
      <c r="S402" s="1"/>
      <c r="W402" s="2"/>
      <c r="X402" s="59"/>
    </row>
    <row r="403" spans="3:24" x14ac:dyDescent="0.3">
      <c r="C403" s="49"/>
      <c r="M403" s="1"/>
      <c r="N403" s="2"/>
      <c r="O403" s="1"/>
      <c r="R403" s="2"/>
      <c r="S403" s="1"/>
      <c r="W403" s="2"/>
      <c r="X403" s="59"/>
    </row>
    <row r="404" spans="3:24" x14ac:dyDescent="0.3">
      <c r="C404" s="49"/>
      <c r="M404" s="1"/>
      <c r="N404" s="2"/>
      <c r="O404" s="1"/>
      <c r="R404" s="2"/>
      <c r="S404" s="1"/>
      <c r="W404" s="2"/>
      <c r="X404" s="59"/>
    </row>
    <row r="405" spans="3:24" x14ac:dyDescent="0.3">
      <c r="C405" s="49"/>
      <c r="M405" s="1"/>
      <c r="N405" s="2"/>
      <c r="O405" s="1"/>
      <c r="R405" s="2"/>
      <c r="S405" s="1"/>
      <c r="W405" s="2"/>
      <c r="X405" s="59"/>
    </row>
    <row r="406" spans="3:24" x14ac:dyDescent="0.3">
      <c r="C406" s="49"/>
      <c r="M406" s="1"/>
      <c r="N406" s="2"/>
      <c r="O406" s="1"/>
      <c r="R406" s="2"/>
      <c r="S406" s="1"/>
      <c r="W406" s="2"/>
      <c r="X406" s="59"/>
    </row>
    <row r="407" spans="3:24" x14ac:dyDescent="0.3">
      <c r="C407" s="49"/>
      <c r="M407" s="1"/>
      <c r="N407" s="2"/>
      <c r="O407" s="1"/>
      <c r="R407" s="2"/>
      <c r="S407" s="1"/>
      <c r="W407" s="2"/>
      <c r="X407" s="59"/>
    </row>
    <row r="408" spans="3:24" x14ac:dyDescent="0.3">
      <c r="C408" s="49"/>
      <c r="M408" s="1"/>
      <c r="N408" s="2"/>
      <c r="O408" s="1"/>
      <c r="R408" s="2"/>
      <c r="S408" s="1"/>
      <c r="W408" s="2"/>
      <c r="X408" s="59"/>
    </row>
    <row r="409" spans="3:24" x14ac:dyDescent="0.3">
      <c r="C409" s="49"/>
      <c r="M409" s="1"/>
      <c r="N409" s="2"/>
      <c r="O409" s="1"/>
      <c r="R409" s="2"/>
      <c r="S409" s="1"/>
      <c r="W409" s="2"/>
      <c r="X409" s="59"/>
    </row>
    <row r="410" spans="3:24" x14ac:dyDescent="0.3">
      <c r="C410" s="49"/>
      <c r="M410" s="1"/>
      <c r="N410" s="2"/>
      <c r="O410" s="1"/>
      <c r="R410" s="2"/>
      <c r="S410" s="1"/>
      <c r="W410" s="2"/>
      <c r="X410" s="59"/>
    </row>
    <row r="411" spans="3:24" x14ac:dyDescent="0.3">
      <c r="C411" s="49"/>
      <c r="M411" s="1"/>
      <c r="N411" s="2"/>
      <c r="O411" s="1"/>
      <c r="R411" s="2"/>
      <c r="S411" s="1"/>
      <c r="W411" s="2"/>
      <c r="X411" s="59"/>
    </row>
    <row r="412" spans="3:24" x14ac:dyDescent="0.3">
      <c r="C412" s="49"/>
      <c r="M412" s="1"/>
      <c r="N412" s="2"/>
      <c r="O412" s="1"/>
      <c r="R412" s="2"/>
      <c r="S412" s="1"/>
      <c r="W412" s="2"/>
      <c r="X412" s="59"/>
    </row>
    <row r="413" spans="3:24" x14ac:dyDescent="0.3">
      <c r="C413" s="49"/>
      <c r="M413" s="1"/>
      <c r="N413" s="2"/>
      <c r="O413" s="1"/>
      <c r="R413" s="2"/>
      <c r="S413" s="1"/>
      <c r="W413" s="2"/>
      <c r="X413" s="59"/>
    </row>
    <row r="414" spans="3:24" x14ac:dyDescent="0.3">
      <c r="C414" s="49"/>
      <c r="M414" s="1"/>
      <c r="N414" s="2"/>
      <c r="O414" s="1"/>
      <c r="R414" s="2"/>
      <c r="S414" s="1"/>
      <c r="W414" s="2"/>
      <c r="X414" s="59"/>
    </row>
    <row r="415" spans="3:24" x14ac:dyDescent="0.3">
      <c r="C415" s="49"/>
      <c r="M415" s="1"/>
      <c r="N415" s="2"/>
      <c r="O415" s="1"/>
      <c r="R415" s="2"/>
      <c r="S415" s="1"/>
      <c r="W415" s="2"/>
      <c r="X415" s="59"/>
    </row>
    <row r="416" spans="3:24" x14ac:dyDescent="0.3">
      <c r="C416" s="49"/>
      <c r="M416" s="1"/>
      <c r="N416" s="2"/>
      <c r="O416" s="1"/>
      <c r="R416" s="2"/>
      <c r="S416" s="1"/>
      <c r="W416" s="2"/>
      <c r="X416" s="59"/>
    </row>
    <row r="417" spans="3:24" x14ac:dyDescent="0.3">
      <c r="C417" s="49"/>
      <c r="M417" s="1"/>
      <c r="N417" s="2"/>
      <c r="O417" s="1"/>
      <c r="R417" s="2"/>
      <c r="S417" s="1"/>
      <c r="W417" s="2"/>
      <c r="X417" s="59"/>
    </row>
    <row r="418" spans="3:24" x14ac:dyDescent="0.3">
      <c r="C418" s="49"/>
      <c r="M418" s="1"/>
      <c r="N418" s="2"/>
      <c r="O418" s="1"/>
      <c r="R418" s="2"/>
      <c r="S418" s="1"/>
      <c r="W418" s="2"/>
      <c r="X418" s="59"/>
    </row>
    <row r="419" spans="3:24" x14ac:dyDescent="0.3">
      <c r="C419" s="49"/>
      <c r="M419" s="1"/>
      <c r="N419" s="2"/>
      <c r="O419" s="1"/>
      <c r="R419" s="2"/>
      <c r="S419" s="1"/>
      <c r="W419" s="2"/>
      <c r="X419" s="59"/>
    </row>
    <row r="420" spans="3:24" x14ac:dyDescent="0.3">
      <c r="C420" s="49"/>
      <c r="M420" s="1"/>
      <c r="N420" s="2"/>
      <c r="O420" s="1"/>
      <c r="R420" s="2"/>
      <c r="S420" s="1"/>
      <c r="W420" s="2"/>
      <c r="X420" s="59"/>
    </row>
    <row r="421" spans="3:24" x14ac:dyDescent="0.3">
      <c r="C421" s="49"/>
      <c r="M421" s="1"/>
      <c r="N421" s="2"/>
      <c r="O421" s="1"/>
      <c r="R421" s="2"/>
      <c r="S421" s="1"/>
      <c r="W421" s="2"/>
      <c r="X421" s="59"/>
    </row>
    <row r="422" spans="3:24" x14ac:dyDescent="0.3">
      <c r="C422" s="49"/>
      <c r="M422" s="1"/>
      <c r="N422" s="2"/>
      <c r="O422" s="1"/>
      <c r="R422" s="2"/>
      <c r="S422" s="1"/>
      <c r="W422" s="2"/>
      <c r="X422" s="59"/>
    </row>
    <row r="423" spans="3:24" x14ac:dyDescent="0.3">
      <c r="C423" s="49"/>
      <c r="M423" s="1"/>
      <c r="N423" s="2"/>
      <c r="O423" s="1"/>
      <c r="R423" s="2"/>
      <c r="S423" s="1"/>
      <c r="W423" s="2"/>
      <c r="X423" s="59"/>
    </row>
    <row r="424" spans="3:24" x14ac:dyDescent="0.3">
      <c r="C424" s="49"/>
      <c r="M424" s="1"/>
      <c r="N424" s="2"/>
      <c r="O424" s="1"/>
      <c r="R424" s="2"/>
      <c r="S424" s="1"/>
      <c r="W424" s="2"/>
      <c r="X424" s="59"/>
    </row>
    <row r="425" spans="3:24" x14ac:dyDescent="0.3">
      <c r="C425" s="49"/>
      <c r="M425" s="1"/>
      <c r="N425" s="2"/>
      <c r="O425" s="1"/>
      <c r="R425" s="2"/>
      <c r="S425" s="1"/>
      <c r="W425" s="2"/>
      <c r="X425" s="59"/>
    </row>
    <row r="426" spans="3:24" x14ac:dyDescent="0.3">
      <c r="C426" s="49"/>
      <c r="M426" s="1"/>
      <c r="N426" s="2"/>
      <c r="O426" s="1"/>
      <c r="R426" s="2"/>
      <c r="S426" s="1"/>
      <c r="W426" s="2"/>
      <c r="X426" s="59"/>
    </row>
    <row r="427" spans="3:24" x14ac:dyDescent="0.3">
      <c r="C427" s="49"/>
      <c r="M427" s="1"/>
      <c r="N427" s="2"/>
      <c r="O427" s="1"/>
      <c r="R427" s="2"/>
      <c r="S427" s="1"/>
      <c r="W427" s="2"/>
      <c r="X427" s="59"/>
    </row>
    <row r="428" spans="3:24" x14ac:dyDescent="0.3">
      <c r="C428" s="49"/>
      <c r="M428" s="1"/>
      <c r="N428" s="2"/>
      <c r="O428" s="1"/>
      <c r="R428" s="2"/>
      <c r="S428" s="1"/>
      <c r="W428" s="2"/>
      <c r="X428" s="59"/>
    </row>
    <row r="429" spans="3:24" x14ac:dyDescent="0.3">
      <c r="C429" s="49"/>
      <c r="M429" s="1"/>
      <c r="N429" s="2"/>
      <c r="O429" s="1"/>
      <c r="R429" s="2"/>
      <c r="S429" s="1"/>
      <c r="W429" s="2"/>
      <c r="X429" s="59"/>
    </row>
    <row r="430" spans="3:24" x14ac:dyDescent="0.3">
      <c r="C430" s="49"/>
      <c r="M430" s="1"/>
      <c r="N430" s="2"/>
      <c r="O430" s="1"/>
      <c r="R430" s="2"/>
      <c r="S430" s="1"/>
      <c r="W430" s="2"/>
      <c r="X430" s="59"/>
    </row>
    <row r="431" spans="3:24" x14ac:dyDescent="0.3">
      <c r="C431" s="49"/>
      <c r="M431" s="1"/>
      <c r="N431" s="2"/>
      <c r="O431" s="1"/>
      <c r="R431" s="2"/>
      <c r="S431" s="1"/>
      <c r="W431" s="2"/>
      <c r="X431" s="59"/>
    </row>
    <row r="432" spans="3:24" x14ac:dyDescent="0.3">
      <c r="C432" s="49"/>
      <c r="M432" s="1"/>
      <c r="N432" s="2"/>
      <c r="O432" s="1"/>
      <c r="R432" s="2"/>
      <c r="S432" s="1"/>
      <c r="W432" s="2"/>
      <c r="X432" s="59"/>
    </row>
    <row r="433" spans="3:24" x14ac:dyDescent="0.3">
      <c r="C433" s="49"/>
      <c r="M433" s="1"/>
      <c r="N433" s="2"/>
      <c r="O433" s="1"/>
      <c r="R433" s="2"/>
      <c r="S433" s="1"/>
      <c r="W433" s="2"/>
      <c r="X433" s="59"/>
    </row>
    <row r="434" spans="3:24" x14ac:dyDescent="0.3">
      <c r="C434" s="49"/>
      <c r="M434" s="1"/>
      <c r="N434" s="2"/>
      <c r="O434" s="1"/>
      <c r="R434" s="2"/>
      <c r="S434" s="1"/>
      <c r="W434" s="2"/>
      <c r="X434" s="59"/>
    </row>
    <row r="435" spans="3:24" x14ac:dyDescent="0.3">
      <c r="C435" s="49"/>
      <c r="M435" s="1"/>
      <c r="N435" s="2"/>
      <c r="O435" s="1"/>
      <c r="R435" s="2"/>
      <c r="S435" s="1"/>
      <c r="W435" s="2"/>
      <c r="X435" s="59"/>
    </row>
    <row r="436" spans="3:24" x14ac:dyDescent="0.3">
      <c r="C436" s="49"/>
      <c r="M436" s="1"/>
      <c r="N436" s="2"/>
      <c r="O436" s="1"/>
      <c r="R436" s="2"/>
      <c r="S436" s="1"/>
      <c r="W436" s="2"/>
      <c r="X436" s="59"/>
    </row>
    <row r="437" spans="3:24" x14ac:dyDescent="0.3">
      <c r="C437" s="49"/>
      <c r="M437" s="1"/>
      <c r="N437" s="2"/>
      <c r="O437" s="1"/>
      <c r="R437" s="2"/>
      <c r="S437" s="1"/>
      <c r="W437" s="2"/>
      <c r="X437" s="59"/>
    </row>
    <row r="438" spans="3:24" x14ac:dyDescent="0.3">
      <c r="C438" s="49"/>
      <c r="M438" s="1"/>
      <c r="N438" s="2"/>
      <c r="O438" s="1"/>
      <c r="R438" s="2"/>
      <c r="S438" s="1"/>
      <c r="W438" s="2"/>
      <c r="X438" s="59"/>
    </row>
    <row r="439" spans="3:24" x14ac:dyDescent="0.3">
      <c r="C439" s="49"/>
      <c r="M439" s="1"/>
      <c r="N439" s="2"/>
      <c r="O439" s="1"/>
      <c r="R439" s="2"/>
      <c r="S439" s="1"/>
      <c r="W439" s="2"/>
      <c r="X439" s="59"/>
    </row>
    <row r="440" spans="3:24" x14ac:dyDescent="0.3">
      <c r="C440" s="49"/>
      <c r="M440" s="1"/>
      <c r="N440" s="2"/>
      <c r="O440" s="1"/>
      <c r="R440" s="2"/>
      <c r="S440" s="1"/>
      <c r="W440" s="2"/>
      <c r="X440" s="59"/>
    </row>
    <row r="441" spans="3:24" x14ac:dyDescent="0.3">
      <c r="C441" s="49"/>
      <c r="M441" s="1"/>
      <c r="N441" s="2"/>
      <c r="O441" s="1"/>
      <c r="R441" s="2"/>
      <c r="S441" s="1"/>
      <c r="W441" s="2"/>
      <c r="X441" s="59"/>
    </row>
    <row r="442" spans="3:24" x14ac:dyDescent="0.3">
      <c r="C442" s="49"/>
      <c r="M442" s="1"/>
      <c r="N442" s="2"/>
      <c r="O442" s="1"/>
      <c r="R442" s="2"/>
      <c r="S442" s="1"/>
      <c r="W442" s="2"/>
      <c r="X442" s="59"/>
    </row>
    <row r="443" spans="3:24" x14ac:dyDescent="0.3">
      <c r="C443" s="49"/>
      <c r="M443" s="1"/>
      <c r="N443" s="2"/>
      <c r="O443" s="1"/>
      <c r="R443" s="2"/>
      <c r="S443" s="1"/>
      <c r="W443" s="2"/>
      <c r="X443" s="59"/>
    </row>
    <row r="444" spans="3:24" x14ac:dyDescent="0.3">
      <c r="C444" s="49"/>
      <c r="M444" s="1"/>
      <c r="N444" s="2"/>
      <c r="O444" s="1"/>
      <c r="R444" s="2"/>
      <c r="S444" s="1"/>
      <c r="W444" s="2"/>
      <c r="X444" s="59"/>
    </row>
    <row r="445" spans="3:24" x14ac:dyDescent="0.3">
      <c r="C445" s="49"/>
      <c r="M445" s="1"/>
      <c r="N445" s="2"/>
      <c r="O445" s="1"/>
      <c r="R445" s="2"/>
      <c r="S445" s="1"/>
      <c r="W445" s="2"/>
      <c r="X445" s="59"/>
    </row>
    <row r="446" spans="3:24" x14ac:dyDescent="0.3">
      <c r="C446" s="49"/>
      <c r="M446" s="1"/>
      <c r="N446" s="2"/>
      <c r="O446" s="1"/>
      <c r="R446" s="2"/>
      <c r="S446" s="1"/>
      <c r="W446" s="2"/>
      <c r="X446" s="59"/>
    </row>
    <row r="447" spans="3:24" x14ac:dyDescent="0.3">
      <c r="C447" s="49"/>
      <c r="M447" s="1"/>
      <c r="N447" s="2"/>
      <c r="O447" s="1"/>
      <c r="R447" s="2"/>
      <c r="S447" s="1"/>
      <c r="W447" s="2"/>
      <c r="X447" s="59"/>
    </row>
    <row r="448" spans="3:24" x14ac:dyDescent="0.3">
      <c r="C448" s="49"/>
      <c r="M448" s="1"/>
      <c r="N448" s="2"/>
      <c r="O448" s="1"/>
      <c r="R448" s="2"/>
      <c r="S448" s="1"/>
      <c r="W448" s="2"/>
      <c r="X448" s="59"/>
    </row>
    <row r="449" spans="3:24" x14ac:dyDescent="0.3">
      <c r="C449" s="49"/>
      <c r="M449" s="1"/>
      <c r="N449" s="2"/>
      <c r="O449" s="1"/>
      <c r="R449" s="2"/>
      <c r="S449" s="1"/>
      <c r="W449" s="2"/>
      <c r="X449" s="59"/>
    </row>
    <row r="450" spans="3:24" x14ac:dyDescent="0.3">
      <c r="C450" s="49"/>
      <c r="M450" s="1"/>
      <c r="N450" s="2"/>
      <c r="O450" s="1"/>
      <c r="R450" s="2"/>
      <c r="S450" s="1"/>
      <c r="W450" s="2"/>
      <c r="X450" s="59"/>
    </row>
    <row r="451" spans="3:24" x14ac:dyDescent="0.3">
      <c r="C451" s="49"/>
      <c r="M451" s="1"/>
      <c r="N451" s="2"/>
      <c r="O451" s="1"/>
      <c r="R451" s="2"/>
      <c r="S451" s="1"/>
      <c r="W451" s="2"/>
      <c r="X451" s="59"/>
    </row>
    <row r="452" spans="3:24" x14ac:dyDescent="0.3">
      <c r="C452" s="49"/>
      <c r="M452" s="1"/>
      <c r="N452" s="2"/>
      <c r="O452" s="1"/>
      <c r="R452" s="2"/>
      <c r="S452" s="1"/>
      <c r="W452" s="2"/>
      <c r="X452" s="59"/>
    </row>
    <row r="453" spans="3:24" x14ac:dyDescent="0.3">
      <c r="C453" s="49"/>
      <c r="M453" s="1"/>
      <c r="N453" s="2"/>
      <c r="O453" s="1"/>
      <c r="R453" s="2"/>
      <c r="S453" s="1"/>
      <c r="W453" s="2"/>
      <c r="X453" s="59"/>
    </row>
    <row r="454" spans="3:24" x14ac:dyDescent="0.3">
      <c r="C454" s="49"/>
      <c r="M454" s="1"/>
      <c r="N454" s="2"/>
      <c r="O454" s="1"/>
      <c r="R454" s="2"/>
      <c r="S454" s="1"/>
      <c r="W454" s="2"/>
      <c r="X454" s="59"/>
    </row>
    <row r="455" spans="3:24" x14ac:dyDescent="0.3">
      <c r="C455" s="49"/>
      <c r="M455" s="1"/>
      <c r="N455" s="2"/>
      <c r="O455" s="1"/>
      <c r="R455" s="2"/>
      <c r="S455" s="1"/>
      <c r="W455" s="2"/>
      <c r="X455" s="59"/>
    </row>
    <row r="456" spans="3:24" x14ac:dyDescent="0.3">
      <c r="C456" s="49"/>
      <c r="M456" s="1"/>
      <c r="N456" s="2"/>
      <c r="O456" s="1"/>
      <c r="R456" s="2"/>
      <c r="S456" s="1"/>
      <c r="W456" s="2"/>
      <c r="X456" s="59"/>
    </row>
    <row r="457" spans="3:24" x14ac:dyDescent="0.3">
      <c r="C457" s="49"/>
      <c r="M457" s="1"/>
      <c r="N457" s="2"/>
      <c r="O457" s="1"/>
      <c r="R457" s="2"/>
      <c r="S457" s="1"/>
      <c r="W457" s="2"/>
      <c r="X457" s="59"/>
    </row>
    <row r="458" spans="3:24" x14ac:dyDescent="0.3">
      <c r="C458" s="49"/>
      <c r="M458" s="1"/>
      <c r="N458" s="2"/>
      <c r="O458" s="1"/>
      <c r="R458" s="2"/>
      <c r="S458" s="1"/>
      <c r="W458" s="2"/>
      <c r="X458" s="59"/>
    </row>
    <row r="459" spans="3:24" x14ac:dyDescent="0.3">
      <c r="C459" s="49"/>
      <c r="M459" s="1"/>
      <c r="N459" s="2"/>
      <c r="O459" s="1"/>
      <c r="R459" s="2"/>
      <c r="S459" s="1"/>
      <c r="W459" s="2"/>
      <c r="X459" s="59"/>
    </row>
    <row r="460" spans="3:24" x14ac:dyDescent="0.3">
      <c r="C460" s="49"/>
      <c r="M460" s="1"/>
      <c r="N460" s="2"/>
      <c r="O460" s="1"/>
      <c r="R460" s="2"/>
      <c r="S460" s="1"/>
      <c r="W460" s="2"/>
      <c r="X460" s="59"/>
    </row>
    <row r="461" spans="3:24" x14ac:dyDescent="0.3">
      <c r="C461" s="49"/>
      <c r="M461" s="1"/>
      <c r="N461" s="2"/>
      <c r="O461" s="1"/>
      <c r="R461" s="2"/>
      <c r="S461" s="1"/>
      <c r="W461" s="2"/>
      <c r="X461" s="59"/>
    </row>
    <row r="462" spans="3:24" x14ac:dyDescent="0.3">
      <c r="C462" s="49"/>
      <c r="M462" s="1"/>
      <c r="N462" s="2"/>
      <c r="O462" s="1"/>
      <c r="R462" s="2"/>
      <c r="S462" s="1"/>
      <c r="W462" s="2"/>
      <c r="X462" s="59"/>
    </row>
    <row r="463" spans="3:24" x14ac:dyDescent="0.3">
      <c r="C463" s="49"/>
      <c r="M463" s="1"/>
      <c r="N463" s="2"/>
      <c r="O463" s="1"/>
      <c r="R463" s="2"/>
      <c r="S463" s="1"/>
      <c r="W463" s="2"/>
      <c r="X463" s="59"/>
    </row>
    <row r="464" spans="3:24" x14ac:dyDescent="0.3">
      <c r="C464" s="49"/>
      <c r="M464" s="1"/>
      <c r="N464" s="2"/>
      <c r="O464" s="1"/>
      <c r="R464" s="2"/>
      <c r="S464" s="1"/>
      <c r="W464" s="2"/>
      <c r="X464" s="59"/>
    </row>
    <row r="465" spans="3:24" x14ac:dyDescent="0.3">
      <c r="C465" s="49"/>
      <c r="M465" s="1"/>
      <c r="N465" s="2"/>
      <c r="O465" s="1"/>
      <c r="R465" s="2"/>
      <c r="S465" s="1"/>
      <c r="W465" s="2"/>
      <c r="X465" s="59"/>
    </row>
    <row r="466" spans="3:24" x14ac:dyDescent="0.3">
      <c r="C466" s="49"/>
      <c r="M466" s="1"/>
      <c r="N466" s="2"/>
      <c r="O466" s="1"/>
      <c r="R466" s="2"/>
      <c r="S466" s="1"/>
      <c r="W466" s="2"/>
      <c r="X466" s="59"/>
    </row>
    <row r="467" spans="3:24" x14ac:dyDescent="0.3">
      <c r="C467" s="49"/>
      <c r="M467" s="1"/>
      <c r="N467" s="2"/>
      <c r="O467" s="1"/>
      <c r="R467" s="2"/>
      <c r="S467" s="1"/>
      <c r="W467" s="2"/>
      <c r="X467" s="59"/>
    </row>
    <row r="468" spans="3:24" x14ac:dyDescent="0.3">
      <c r="C468" s="49"/>
      <c r="M468" s="1"/>
      <c r="N468" s="2"/>
      <c r="O468" s="1"/>
      <c r="R468" s="2"/>
      <c r="S468" s="1"/>
      <c r="W468" s="2"/>
      <c r="X468" s="59"/>
    </row>
    <row r="469" spans="3:24" x14ac:dyDescent="0.3">
      <c r="C469" s="49"/>
      <c r="M469" s="1"/>
      <c r="N469" s="2"/>
      <c r="O469" s="1"/>
      <c r="R469" s="2"/>
      <c r="S469" s="1"/>
      <c r="W469" s="2"/>
      <c r="X469" s="59"/>
    </row>
    <row r="470" spans="3:24" x14ac:dyDescent="0.3">
      <c r="C470" s="49"/>
      <c r="M470" s="1"/>
      <c r="N470" s="2"/>
      <c r="O470" s="1"/>
      <c r="R470" s="2"/>
      <c r="S470" s="1"/>
      <c r="W470" s="2"/>
      <c r="X470" s="59"/>
    </row>
    <row r="471" spans="3:24" x14ac:dyDescent="0.3">
      <c r="C471" s="49"/>
      <c r="M471" s="1"/>
      <c r="N471" s="2"/>
      <c r="O471" s="1"/>
      <c r="R471" s="2"/>
      <c r="S471" s="1"/>
      <c r="W471" s="2"/>
      <c r="X471" s="59"/>
    </row>
    <row r="472" spans="3:24" x14ac:dyDescent="0.3">
      <c r="C472" s="49"/>
      <c r="M472" s="1"/>
      <c r="N472" s="2"/>
      <c r="O472" s="1"/>
      <c r="R472" s="2"/>
      <c r="S472" s="1"/>
      <c r="W472" s="2"/>
      <c r="X472" s="59"/>
    </row>
    <row r="473" spans="3:24" x14ac:dyDescent="0.3">
      <c r="C473" s="49"/>
      <c r="M473" s="1"/>
      <c r="N473" s="2"/>
      <c r="O473" s="1"/>
      <c r="R473" s="2"/>
      <c r="S473" s="1"/>
      <c r="W473" s="2"/>
      <c r="X473" s="59"/>
    </row>
    <row r="474" spans="3:24" x14ac:dyDescent="0.3">
      <c r="C474" s="49"/>
      <c r="M474" s="1"/>
      <c r="N474" s="2"/>
      <c r="O474" s="1"/>
      <c r="R474" s="2"/>
      <c r="S474" s="1"/>
      <c r="W474" s="2"/>
      <c r="X474" s="59"/>
    </row>
    <row r="475" spans="3:24" x14ac:dyDescent="0.3">
      <c r="C475" s="49"/>
      <c r="M475" s="1"/>
      <c r="N475" s="2"/>
      <c r="O475" s="1"/>
      <c r="R475" s="2"/>
      <c r="S475" s="1"/>
      <c r="W475" s="2"/>
      <c r="X475" s="59"/>
    </row>
    <row r="476" spans="3:24" x14ac:dyDescent="0.3">
      <c r="C476" s="49"/>
      <c r="M476" s="1"/>
      <c r="N476" s="2"/>
      <c r="O476" s="1"/>
      <c r="R476" s="2"/>
      <c r="S476" s="1"/>
      <c r="W476" s="2"/>
      <c r="X476" s="59"/>
    </row>
    <row r="477" spans="3:24" x14ac:dyDescent="0.3">
      <c r="C477" s="49"/>
      <c r="M477" s="1"/>
      <c r="N477" s="2"/>
      <c r="O477" s="1"/>
      <c r="R477" s="2"/>
      <c r="S477" s="1"/>
      <c r="W477" s="2"/>
      <c r="X477" s="59"/>
    </row>
    <row r="478" spans="3:24" x14ac:dyDescent="0.3">
      <c r="C478" s="49"/>
      <c r="M478" s="1"/>
      <c r="N478" s="2"/>
      <c r="O478" s="1"/>
      <c r="R478" s="2"/>
      <c r="S478" s="1"/>
      <c r="W478" s="2"/>
      <c r="X478" s="59"/>
    </row>
    <row r="479" spans="3:24" x14ac:dyDescent="0.3">
      <c r="C479" s="49"/>
      <c r="M479" s="1"/>
      <c r="N479" s="2"/>
      <c r="O479" s="1"/>
      <c r="R479" s="2"/>
      <c r="S479" s="1"/>
      <c r="W479" s="2"/>
      <c r="X479" s="59"/>
    </row>
    <row r="480" spans="3:24" x14ac:dyDescent="0.3">
      <c r="C480" s="49"/>
      <c r="M480" s="1"/>
      <c r="N480" s="2"/>
      <c r="O480" s="1"/>
      <c r="R480" s="2"/>
      <c r="S480" s="1"/>
      <c r="W480" s="2"/>
      <c r="X480" s="59"/>
    </row>
    <row r="481" spans="3:24" x14ac:dyDescent="0.3">
      <c r="C481" s="49"/>
      <c r="M481" s="1"/>
      <c r="N481" s="2"/>
      <c r="O481" s="1"/>
      <c r="R481" s="2"/>
      <c r="S481" s="1"/>
      <c r="W481" s="2"/>
      <c r="X481" s="59"/>
    </row>
    <row r="482" spans="3:24" x14ac:dyDescent="0.3">
      <c r="C482" s="49"/>
      <c r="M482" s="1"/>
      <c r="N482" s="2"/>
      <c r="O482" s="1"/>
      <c r="R482" s="2"/>
      <c r="S482" s="1"/>
      <c r="W482" s="2"/>
      <c r="X482" s="59"/>
    </row>
    <row r="483" spans="3:24" x14ac:dyDescent="0.3">
      <c r="C483" s="49"/>
      <c r="M483" s="1"/>
      <c r="N483" s="2"/>
      <c r="O483" s="1"/>
      <c r="R483" s="2"/>
      <c r="S483" s="1"/>
      <c r="W483" s="2"/>
      <c r="X483" s="59"/>
    </row>
    <row r="484" spans="3:24" x14ac:dyDescent="0.3">
      <c r="C484" s="49"/>
      <c r="M484" s="1"/>
      <c r="N484" s="2"/>
      <c r="O484" s="1"/>
      <c r="R484" s="2"/>
      <c r="S484" s="1"/>
      <c r="W484" s="2"/>
      <c r="X484" s="59"/>
    </row>
    <row r="485" spans="3:24" x14ac:dyDescent="0.3">
      <c r="C485" s="49"/>
      <c r="M485" s="1"/>
      <c r="N485" s="2"/>
      <c r="O485" s="1"/>
      <c r="R485" s="2"/>
      <c r="S485" s="1"/>
      <c r="W485" s="2"/>
      <c r="X485" s="59"/>
    </row>
    <row r="486" spans="3:24" x14ac:dyDescent="0.3">
      <c r="C486" s="49"/>
      <c r="M486" s="1"/>
      <c r="N486" s="2"/>
      <c r="O486" s="1"/>
      <c r="R486" s="2"/>
      <c r="S486" s="1"/>
      <c r="W486" s="2"/>
      <c r="X486" s="59"/>
    </row>
    <row r="487" spans="3:24" x14ac:dyDescent="0.3">
      <c r="C487" s="49"/>
      <c r="M487" s="1"/>
      <c r="N487" s="2"/>
      <c r="O487" s="1"/>
      <c r="R487" s="2"/>
      <c r="S487" s="1"/>
      <c r="W487" s="2"/>
      <c r="X487" s="59"/>
    </row>
    <row r="488" spans="3:24" x14ac:dyDescent="0.3">
      <c r="C488" s="49"/>
      <c r="M488" s="1"/>
      <c r="N488" s="2"/>
      <c r="O488" s="1"/>
      <c r="R488" s="2"/>
      <c r="S488" s="1"/>
      <c r="W488" s="2"/>
      <c r="X488" s="59"/>
    </row>
    <row r="489" spans="3:24" x14ac:dyDescent="0.3">
      <c r="C489" s="49"/>
      <c r="M489" s="1"/>
      <c r="N489" s="2"/>
      <c r="O489" s="1"/>
      <c r="R489" s="2"/>
      <c r="S489" s="1"/>
      <c r="W489" s="2"/>
      <c r="X489" s="59"/>
    </row>
    <row r="490" spans="3:24" x14ac:dyDescent="0.3">
      <c r="C490" s="49"/>
      <c r="M490" s="1"/>
      <c r="N490" s="2"/>
      <c r="O490" s="1"/>
      <c r="R490" s="2"/>
      <c r="S490" s="1"/>
      <c r="W490" s="2"/>
      <c r="X490" s="59"/>
    </row>
    <row r="491" spans="3:24" x14ac:dyDescent="0.3">
      <c r="C491" s="49"/>
      <c r="M491" s="1"/>
      <c r="N491" s="2"/>
      <c r="O491" s="1"/>
      <c r="R491" s="2"/>
      <c r="S491" s="1"/>
      <c r="W491" s="2"/>
      <c r="X491" s="59"/>
    </row>
    <row r="492" spans="3:24" x14ac:dyDescent="0.3">
      <c r="C492" s="49"/>
      <c r="M492" s="1"/>
      <c r="N492" s="2"/>
      <c r="O492" s="1"/>
      <c r="R492" s="2"/>
      <c r="S492" s="1"/>
      <c r="W492" s="2"/>
      <c r="X492" s="59"/>
    </row>
    <row r="493" spans="3:24" x14ac:dyDescent="0.3">
      <c r="C493" s="49"/>
      <c r="M493" s="1"/>
      <c r="N493" s="2"/>
      <c r="O493" s="1"/>
      <c r="R493" s="2"/>
      <c r="S493" s="1"/>
      <c r="W493" s="2"/>
      <c r="X493" s="59"/>
    </row>
    <row r="494" spans="3:24" x14ac:dyDescent="0.3">
      <c r="C494" s="49"/>
      <c r="M494" s="1"/>
      <c r="N494" s="2"/>
      <c r="O494" s="1"/>
      <c r="R494" s="2"/>
      <c r="S494" s="1"/>
      <c r="W494" s="2"/>
      <c r="X494" s="59"/>
    </row>
    <row r="495" spans="3:24" x14ac:dyDescent="0.3">
      <c r="C495" s="49"/>
      <c r="M495" s="1"/>
      <c r="N495" s="2"/>
      <c r="O495" s="1"/>
      <c r="R495" s="2"/>
      <c r="S495" s="1"/>
      <c r="W495" s="2"/>
      <c r="X495" s="59"/>
    </row>
    <row r="496" spans="3:24" x14ac:dyDescent="0.3">
      <c r="C496" s="49"/>
      <c r="M496" s="1"/>
      <c r="N496" s="2"/>
      <c r="O496" s="1"/>
      <c r="R496" s="2"/>
      <c r="S496" s="1"/>
      <c r="W496" s="2"/>
      <c r="X496" s="59"/>
    </row>
    <row r="497" spans="3:24" x14ac:dyDescent="0.3">
      <c r="C497" s="49"/>
      <c r="M497" s="1"/>
      <c r="N497" s="2"/>
      <c r="O497" s="1"/>
      <c r="R497" s="2"/>
      <c r="S497" s="1"/>
      <c r="W497" s="2"/>
      <c r="X497" s="59"/>
    </row>
    <row r="498" spans="3:24" x14ac:dyDescent="0.3">
      <c r="C498" s="49"/>
      <c r="M498" s="1"/>
      <c r="N498" s="2"/>
      <c r="O498" s="1"/>
      <c r="R498" s="2"/>
      <c r="S498" s="1"/>
      <c r="W498" s="2"/>
      <c r="X498" s="59"/>
    </row>
    <row r="499" spans="3:24" x14ac:dyDescent="0.3">
      <c r="C499" s="49"/>
      <c r="M499" s="1"/>
      <c r="N499" s="2"/>
      <c r="O499" s="1"/>
      <c r="R499" s="2"/>
      <c r="S499" s="1"/>
      <c r="W499" s="2"/>
      <c r="X499" s="59"/>
    </row>
    <row r="500" spans="3:24" x14ac:dyDescent="0.3">
      <c r="C500" s="49"/>
      <c r="M500" s="1"/>
      <c r="N500" s="2"/>
      <c r="O500" s="1"/>
      <c r="R500" s="2"/>
      <c r="S500" s="1"/>
      <c r="W500" s="2"/>
      <c r="X500" s="59"/>
    </row>
    <row r="501" spans="3:24" x14ac:dyDescent="0.3">
      <c r="C501" s="49"/>
      <c r="M501" s="1"/>
      <c r="N501" s="2"/>
      <c r="O501" s="1"/>
      <c r="R501" s="2"/>
      <c r="S501" s="1"/>
      <c r="W501" s="2"/>
      <c r="X501" s="59"/>
    </row>
    <row r="502" spans="3:24" x14ac:dyDescent="0.3">
      <c r="C502" s="49"/>
      <c r="M502" s="1"/>
      <c r="N502" s="2"/>
      <c r="O502" s="1"/>
      <c r="R502" s="2"/>
      <c r="S502" s="1"/>
      <c r="W502" s="2"/>
      <c r="X502" s="59"/>
    </row>
    <row r="503" spans="3:24" x14ac:dyDescent="0.3">
      <c r="C503" s="49"/>
      <c r="M503" s="1"/>
      <c r="N503" s="2"/>
      <c r="O503" s="1"/>
      <c r="R503" s="2"/>
      <c r="S503" s="1"/>
      <c r="W503" s="2"/>
      <c r="X503" s="59"/>
    </row>
    <row r="504" spans="3:24" x14ac:dyDescent="0.3">
      <c r="C504" s="49"/>
      <c r="M504" s="1"/>
      <c r="N504" s="2"/>
      <c r="O504" s="1"/>
      <c r="R504" s="2"/>
      <c r="S504" s="1"/>
      <c r="W504" s="2"/>
      <c r="X504" s="59"/>
    </row>
    <row r="505" spans="3:24" x14ac:dyDescent="0.3">
      <c r="C505" s="49"/>
      <c r="M505" s="1"/>
      <c r="N505" s="2"/>
      <c r="O505" s="1"/>
      <c r="R505" s="2"/>
      <c r="S505" s="1"/>
      <c r="W505" s="2"/>
      <c r="X505" s="59"/>
    </row>
    <row r="506" spans="3:24" x14ac:dyDescent="0.3">
      <c r="C506" s="49"/>
      <c r="M506" s="1"/>
      <c r="N506" s="2"/>
      <c r="O506" s="1"/>
      <c r="R506" s="2"/>
      <c r="S506" s="1"/>
      <c r="W506" s="2"/>
      <c r="X506" s="59"/>
    </row>
    <row r="507" spans="3:24" x14ac:dyDescent="0.3">
      <c r="C507" s="49"/>
      <c r="M507" s="1"/>
      <c r="N507" s="2"/>
      <c r="O507" s="1"/>
      <c r="R507" s="2"/>
      <c r="S507" s="1"/>
      <c r="W507" s="2"/>
      <c r="X507" s="59"/>
    </row>
    <row r="508" spans="3:24" x14ac:dyDescent="0.3">
      <c r="C508" s="49"/>
      <c r="M508" s="1"/>
      <c r="N508" s="2"/>
      <c r="O508" s="1"/>
      <c r="R508" s="2"/>
      <c r="S508" s="1"/>
      <c r="W508" s="2"/>
      <c r="X508" s="59"/>
    </row>
    <row r="509" spans="3:24" x14ac:dyDescent="0.3">
      <c r="C509" s="49"/>
      <c r="M509" s="1"/>
      <c r="N509" s="2"/>
      <c r="O509" s="1"/>
      <c r="R509" s="2"/>
      <c r="S509" s="1"/>
      <c r="W509" s="2"/>
      <c r="X509" s="59"/>
    </row>
    <row r="510" spans="3:24" x14ac:dyDescent="0.3">
      <c r="C510" s="49"/>
      <c r="M510" s="1"/>
      <c r="N510" s="2"/>
      <c r="O510" s="1"/>
      <c r="R510" s="2"/>
      <c r="S510" s="1"/>
      <c r="W510" s="2"/>
      <c r="X510" s="59"/>
    </row>
    <row r="511" spans="3:24" x14ac:dyDescent="0.3">
      <c r="C511" s="49"/>
      <c r="M511" s="1"/>
      <c r="N511" s="2"/>
      <c r="O511" s="1"/>
      <c r="R511" s="2"/>
      <c r="S511" s="1"/>
      <c r="W511" s="2"/>
      <c r="X511" s="59"/>
    </row>
    <row r="512" spans="3:24" x14ac:dyDescent="0.3">
      <c r="C512" s="49"/>
      <c r="M512" s="1"/>
      <c r="N512" s="2"/>
      <c r="O512" s="1"/>
      <c r="R512" s="2"/>
      <c r="S512" s="1"/>
      <c r="W512" s="2"/>
      <c r="X512" s="59"/>
    </row>
    <row r="513" spans="3:24" x14ac:dyDescent="0.3">
      <c r="C513" s="49"/>
      <c r="M513" s="1"/>
      <c r="N513" s="2"/>
      <c r="O513" s="1"/>
      <c r="R513" s="2"/>
      <c r="S513" s="1"/>
      <c r="W513" s="2"/>
      <c r="X513" s="59"/>
    </row>
    <row r="514" spans="3:24" x14ac:dyDescent="0.3">
      <c r="C514" s="49"/>
      <c r="M514" s="1"/>
      <c r="N514" s="2"/>
      <c r="O514" s="1"/>
      <c r="R514" s="2"/>
      <c r="S514" s="1"/>
      <c r="W514" s="2"/>
      <c r="X514" s="59"/>
    </row>
    <row r="515" spans="3:24" x14ac:dyDescent="0.3">
      <c r="C515" s="49"/>
      <c r="M515" s="1"/>
      <c r="N515" s="2"/>
      <c r="O515" s="1"/>
      <c r="R515" s="2"/>
      <c r="S515" s="1"/>
      <c r="W515" s="2"/>
      <c r="X515" s="59"/>
    </row>
    <row r="516" spans="3:24" x14ac:dyDescent="0.3">
      <c r="M516" s="1"/>
      <c r="N516" s="2"/>
      <c r="O516" s="1"/>
      <c r="R516" s="2"/>
      <c r="S516" s="1"/>
      <c r="W516" s="2"/>
      <c r="X516" s="59"/>
    </row>
  </sheetData>
  <mergeCells count="10">
    <mergeCell ref="AN9:AP9"/>
    <mergeCell ref="A1:Y3"/>
    <mergeCell ref="C11:X11"/>
    <mergeCell ref="Y11:AD11"/>
    <mergeCell ref="AF11:AR11"/>
    <mergeCell ref="AQ5:AR5"/>
    <mergeCell ref="AQ6:AR6"/>
    <mergeCell ref="AN6:AP6"/>
    <mergeCell ref="AQ8:AR8"/>
    <mergeCell ref="AQ9:AR9"/>
  </mergeCells>
  <conditionalFormatting sqref="Y13:AD355">
    <cfRule type="expression" dxfId="24" priority="19" stopIfTrue="1">
      <formula>row_id=Savings_header_row</formula>
    </cfRule>
    <cfRule type="expression" dxfId="23" priority="20" stopIfTrue="1">
      <formula>row_id=Expenses_header_row</formula>
    </cfRule>
    <cfRule type="expression" dxfId="22" priority="21" stopIfTrue="1">
      <formula>row_id=income_header_row</formula>
    </cfRule>
    <cfRule type="expression" dxfId="21" priority="22" stopIfTrue="1">
      <formula>is_total</formula>
    </cfRule>
  </conditionalFormatting>
  <conditionalFormatting sqref="AB13:AB355">
    <cfRule type="expression" dxfId="20" priority="23" stopIfTrue="1">
      <formula>AND(OR(is_cat,is_total),OUT_BUDGET&gt;0,out_percentage_completed&gt;=1,header_row_id=income_header_row)</formula>
    </cfRule>
    <cfRule type="expression" dxfId="19" priority="24" stopIfTrue="1">
      <formula>AND(OR(is_cat,is_total),OUT_BUDGET&gt;0,out_percentage_completed&gt;=1,header_row_id=Expenses_header_row)</formula>
    </cfRule>
    <cfRule type="expression" dxfId="18" priority="25" stopIfTrue="1">
      <formula>AND(OR(is_cat,is_total),OUT_BUDGET&gt;0,out_percentage_completed&gt;=1,header_row_id=Savings_header_row)</formula>
    </cfRule>
    <cfRule type="dataBar" priority="26">
      <dataBar>
        <cfvo type="num" val="0"/>
        <cfvo type="num" val="1"/>
        <color theme="0" tint="-0.249977111117893"/>
      </dataBar>
      <extLst>
        <ext xmlns:x14="http://schemas.microsoft.com/office/spreadsheetml/2009/9/main" uri="{B025F937-C7B1-47D3-B67F-A62EFF666E3E}">
          <x14:id>{C8D78E4F-D261-422B-92F5-CC4BEA0EB4EA}</x14:id>
        </ext>
      </extLst>
    </cfRule>
  </conditionalFormatting>
  <conditionalFormatting sqref="AH15">
    <cfRule type="expression" dxfId="17" priority="18">
      <formula>AI15&lt;&gt;""</formula>
    </cfRule>
  </conditionalFormatting>
  <conditionalFormatting sqref="AH16">
    <cfRule type="expression" dxfId="16" priority="17">
      <formula>AI16&lt;&gt;""</formula>
    </cfRule>
  </conditionalFormatting>
  <conditionalFormatting sqref="AH17">
    <cfRule type="expression" dxfId="15" priority="16">
      <formula>AI17&lt;&gt;""</formula>
    </cfRule>
  </conditionalFormatting>
  <conditionalFormatting sqref="AH18">
    <cfRule type="expression" dxfId="14" priority="15">
      <formula>AI18&lt;&gt;""</formula>
    </cfRule>
  </conditionalFormatting>
  <conditionalFormatting sqref="AH19">
    <cfRule type="expression" dxfId="13" priority="14">
      <formula>AI19&lt;&gt;""</formula>
    </cfRule>
  </conditionalFormatting>
  <conditionalFormatting sqref="AH20">
    <cfRule type="expression" dxfId="12" priority="13">
      <formula>AI20&lt;&gt;""</formula>
    </cfRule>
  </conditionalFormatting>
  <conditionalFormatting sqref="AH28">
    <cfRule type="expression" dxfId="11" priority="12">
      <formula>AI28&lt;&gt;""</formula>
    </cfRule>
  </conditionalFormatting>
  <conditionalFormatting sqref="AH29">
    <cfRule type="expression" dxfId="10" priority="11">
      <formula>AI29&lt;&gt;""</formula>
    </cfRule>
  </conditionalFormatting>
  <conditionalFormatting sqref="AH30">
    <cfRule type="expression" dxfId="9" priority="10">
      <formula>AI30&lt;&gt;""</formula>
    </cfRule>
  </conditionalFormatting>
  <conditionalFormatting sqref="AH31">
    <cfRule type="expression" dxfId="8" priority="9">
      <formula>AI31&lt;&gt;""</formula>
    </cfRule>
  </conditionalFormatting>
  <conditionalFormatting sqref="AH32">
    <cfRule type="expression" dxfId="7" priority="8">
      <formula>AI32&lt;&gt;""</formula>
    </cfRule>
  </conditionalFormatting>
  <conditionalFormatting sqref="AH33">
    <cfRule type="expression" dxfId="6" priority="7">
      <formula>AI33&lt;&gt;""</formula>
    </cfRule>
  </conditionalFormatting>
  <conditionalFormatting sqref="AO28">
    <cfRule type="expression" dxfId="5" priority="6">
      <formula>AP28&lt;&gt;""</formula>
    </cfRule>
  </conditionalFormatting>
  <conditionalFormatting sqref="AO29">
    <cfRule type="expression" dxfId="4" priority="5">
      <formula>AP29&lt;&gt;""</formula>
    </cfRule>
  </conditionalFormatting>
  <conditionalFormatting sqref="AO30">
    <cfRule type="expression" dxfId="3" priority="4">
      <formula>AP30&lt;&gt;""</formula>
    </cfRule>
  </conditionalFormatting>
  <conditionalFormatting sqref="AO31">
    <cfRule type="expression" dxfId="2" priority="3">
      <formula>AP31&lt;&gt;""</formula>
    </cfRule>
  </conditionalFormatting>
  <conditionalFormatting sqref="AO32">
    <cfRule type="expression" dxfId="1" priority="2">
      <formula>AP32&lt;&gt;""</formula>
    </cfRule>
  </conditionalFormatting>
  <conditionalFormatting sqref="AO33">
    <cfRule type="expression" dxfId="0" priority="1">
      <formula>AP33&lt;&gt;""</formula>
    </cfRule>
  </conditionalFormatting>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2064" r:id="rId4" name="Check Box 16">
              <controlPr defaultSize="0" autoFill="0" autoLine="0" autoPict="0">
                <anchor moveWithCells="1">
                  <from>
                    <xdr:col>41</xdr:col>
                    <xdr:colOff>937260</xdr:colOff>
                    <xdr:row>12</xdr:row>
                    <xdr:rowOff>22860</xdr:rowOff>
                  </from>
                  <to>
                    <xdr:col>43</xdr:col>
                    <xdr:colOff>60960</xdr:colOff>
                    <xdr:row>13</xdr:row>
                    <xdr:rowOff>60960</xdr:rowOff>
                  </to>
                </anchor>
              </controlPr>
            </control>
          </mc:Choice>
        </mc:AlternateContent>
        <mc:AlternateContent xmlns:mc="http://schemas.openxmlformats.org/markup-compatibility/2006">
          <mc:Choice Requires="x14">
            <control shapeId="2065" r:id="rId5" name="Check Box 17">
              <controlPr defaultSize="0" autoFill="0" autoLine="0" autoPict="0">
                <anchor moveWithCells="1">
                  <from>
                    <xdr:col>41</xdr:col>
                    <xdr:colOff>937260</xdr:colOff>
                    <xdr:row>12</xdr:row>
                    <xdr:rowOff>175260</xdr:rowOff>
                  </from>
                  <to>
                    <xdr:col>43</xdr:col>
                    <xdr:colOff>60960</xdr:colOff>
                    <xdr:row>14</xdr:row>
                    <xdr:rowOff>45720</xdr:rowOff>
                  </to>
                </anchor>
              </controlPr>
            </control>
          </mc:Choice>
        </mc:AlternateContent>
        <mc:AlternateContent xmlns:mc="http://schemas.openxmlformats.org/markup-compatibility/2006">
          <mc:Choice Requires="x14">
            <control shapeId="2066" r:id="rId6" name="Check Box 18">
              <controlPr defaultSize="0" autoFill="0" autoLine="0" autoPict="0">
                <anchor moveWithCells="1">
                  <from>
                    <xdr:col>42</xdr:col>
                    <xdr:colOff>281940</xdr:colOff>
                    <xdr:row>12</xdr:row>
                    <xdr:rowOff>30480</xdr:rowOff>
                  </from>
                  <to>
                    <xdr:col>45</xdr:col>
                    <xdr:colOff>76200</xdr:colOff>
                    <xdr:row>13</xdr:row>
                    <xdr:rowOff>76200</xdr:rowOff>
                  </to>
                </anchor>
              </controlPr>
            </control>
          </mc:Choice>
        </mc:AlternateContent>
        <mc:AlternateContent xmlns:mc="http://schemas.openxmlformats.org/markup-compatibility/2006">
          <mc:Choice Requires="x14">
            <control shapeId="2067" r:id="rId7" name="Check Box 19">
              <controlPr defaultSize="0" autoFill="0" autoLine="0" autoPict="0">
                <anchor moveWithCells="1">
                  <from>
                    <xdr:col>42</xdr:col>
                    <xdr:colOff>281940</xdr:colOff>
                    <xdr:row>13</xdr:row>
                    <xdr:rowOff>0</xdr:rowOff>
                  </from>
                  <to>
                    <xdr:col>45</xdr:col>
                    <xdr:colOff>76200</xdr:colOff>
                    <xdr:row>14</xdr:row>
                    <xdr:rowOff>30480</xdr:rowOff>
                  </to>
                </anchor>
              </controlPr>
            </control>
          </mc:Choice>
        </mc:AlternateContent>
      </controls>
    </mc:Choice>
  </mc:AlternateContent>
  <extLst>
    <ext xmlns:x14="http://schemas.microsoft.com/office/spreadsheetml/2009/9/main" uri="{78C0D931-6437-407d-A8EE-F0AAD7539E65}">
      <x14:conditionalFormattings>
        <x14:conditionalFormatting xmlns:xm="http://schemas.microsoft.com/office/excel/2006/main">
          <x14:cfRule type="dataBar" id="{C8D78E4F-D261-422B-92F5-CC4BEA0EB4EA}">
            <x14:dataBar minLength="0" maxLength="100" gradient="0">
              <x14:cfvo type="num">
                <xm:f>0</xm:f>
              </x14:cfvo>
              <x14:cfvo type="num">
                <xm:f>1</xm:f>
              </x14:cfvo>
              <x14:negativeFillColor rgb="FFFF0000"/>
              <x14:axisColor rgb="FF000000"/>
            </x14:dataBar>
          </x14:cfRule>
          <xm:sqref>AB13:AB355</xm:sqref>
        </x14:conditionalFormatting>
      </x14:conditionalFormattings>
    </ext>
    <ext xmlns:x14="http://schemas.microsoft.com/office/spreadsheetml/2009/9/main" uri="{CCE6A557-97BC-4b89-ADB6-D9C93CAAB3DF}">
      <x14:dataValidations xmlns:xm="http://schemas.microsoft.com/office/excel/2006/main" count="2">
        <x14:dataValidation type="list" allowBlank="1" showInputMessage="1" showErrorMessage="1" xr:uid="{DDB12AC4-C6FF-4674-8D4E-4908B3918B2D}">
          <x14:formula1>
            <xm:f>'Dropdown Data'!$C$8:$C$15</xm:f>
          </x14:formula1>
          <xm:sqref>AQ6:AR6</xm:sqref>
        </x14:dataValidation>
        <x14:dataValidation type="list" allowBlank="1" showInputMessage="1" showErrorMessage="1" xr:uid="{E266DA37-3D43-4959-88D9-44FF2679DACB}">
          <x14:formula1>
            <xm:f>'Dropdown Data'!$E$8:$E$21</xm:f>
          </x14:formula1>
          <xm:sqref>AQ9:AR9</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45EABC-3991-42F1-8F2D-988670B354E7}">
  <dimension ref="A1:BE21"/>
  <sheetViews>
    <sheetView showGridLines="0" workbookViewId="0">
      <selection activeCell="L25" sqref="L25"/>
    </sheetView>
  </sheetViews>
  <sheetFormatPr defaultRowHeight="14.4" x14ac:dyDescent="0.3"/>
  <cols>
    <col min="1" max="2" width="5.21875" customWidth="1"/>
    <col min="3" max="3" width="19" customWidth="1"/>
    <col min="4" max="4" width="4.33203125" customWidth="1"/>
    <col min="5" max="5" width="17.44140625" customWidth="1"/>
  </cols>
  <sheetData>
    <row r="1" spans="1:57" x14ac:dyDescent="0.3">
      <c r="A1" s="119" t="s">
        <v>71</v>
      </c>
      <c r="B1" s="119"/>
      <c r="C1" s="119"/>
      <c r="D1" s="119"/>
      <c r="E1" s="119"/>
      <c r="F1" s="119"/>
      <c r="G1" s="119"/>
      <c r="H1" s="119"/>
      <c r="I1" s="119"/>
      <c r="J1" s="119"/>
      <c r="K1" s="119"/>
      <c r="L1" s="119"/>
      <c r="M1" s="119"/>
      <c r="N1" s="119"/>
      <c r="O1" s="119"/>
      <c r="P1" s="119"/>
      <c r="Q1" s="119"/>
      <c r="R1" s="119"/>
      <c r="S1" s="119"/>
      <c r="T1" s="119"/>
      <c r="U1" s="119"/>
      <c r="V1" s="119"/>
      <c r="W1" s="119"/>
      <c r="X1" s="119"/>
      <c r="Y1" s="119"/>
      <c r="Z1" s="119"/>
      <c r="AA1" s="119"/>
      <c r="AB1" s="119"/>
      <c r="AC1" s="119"/>
      <c r="AD1" s="119"/>
      <c r="AE1" s="119"/>
      <c r="AF1" s="119"/>
      <c r="AG1" s="119"/>
      <c r="AH1" s="119"/>
      <c r="AI1" s="119"/>
      <c r="AJ1" s="119"/>
      <c r="AK1" s="119"/>
      <c r="AL1" s="119"/>
      <c r="AM1" s="119"/>
      <c r="AN1" s="119"/>
      <c r="AO1" s="119"/>
      <c r="AP1" s="119"/>
      <c r="AQ1" s="119"/>
      <c r="AR1" s="119"/>
      <c r="AS1" s="119"/>
      <c r="AT1" s="119"/>
      <c r="AU1" s="119"/>
      <c r="AV1" s="119"/>
      <c r="AW1" s="119"/>
      <c r="AX1" s="119"/>
      <c r="AY1" s="119"/>
      <c r="AZ1" s="119"/>
      <c r="BA1" s="119"/>
      <c r="BB1" s="119"/>
      <c r="BC1" s="119"/>
      <c r="BD1" s="119"/>
      <c r="BE1" s="119"/>
    </row>
    <row r="2" spans="1:57" x14ac:dyDescent="0.3">
      <c r="A2" s="119"/>
      <c r="B2" s="119"/>
      <c r="C2" s="119"/>
      <c r="D2" s="119"/>
      <c r="E2" s="119"/>
      <c r="F2" s="119"/>
      <c r="G2" s="119"/>
      <c r="H2" s="119"/>
      <c r="I2" s="119"/>
      <c r="J2" s="119"/>
      <c r="K2" s="119"/>
      <c r="L2" s="119"/>
      <c r="M2" s="119"/>
      <c r="N2" s="119"/>
      <c r="O2" s="119"/>
      <c r="P2" s="119"/>
      <c r="Q2" s="119"/>
      <c r="R2" s="119"/>
      <c r="S2" s="119"/>
      <c r="T2" s="119"/>
      <c r="U2" s="119"/>
      <c r="V2" s="119"/>
      <c r="W2" s="119"/>
      <c r="X2" s="119"/>
      <c r="Y2" s="119"/>
      <c r="Z2" s="119"/>
      <c r="AA2" s="119"/>
      <c r="AB2" s="119"/>
      <c r="AC2" s="119"/>
      <c r="AD2" s="119"/>
      <c r="AE2" s="119"/>
      <c r="AF2" s="119"/>
      <c r="AG2" s="119"/>
      <c r="AH2" s="119"/>
      <c r="AI2" s="119"/>
      <c r="AJ2" s="119"/>
      <c r="AK2" s="119"/>
      <c r="AL2" s="119"/>
      <c r="AM2" s="119"/>
      <c r="AN2" s="119"/>
      <c r="AO2" s="119"/>
      <c r="AP2" s="119"/>
      <c r="AQ2" s="119"/>
      <c r="AR2" s="119"/>
      <c r="AS2" s="119"/>
      <c r="AT2" s="119"/>
      <c r="AU2" s="119"/>
      <c r="AV2" s="119"/>
      <c r="AW2" s="119"/>
      <c r="AX2" s="119"/>
      <c r="AY2" s="119"/>
      <c r="AZ2" s="119"/>
      <c r="BA2" s="119"/>
      <c r="BB2" s="119"/>
      <c r="BC2" s="119"/>
      <c r="BD2" s="119"/>
      <c r="BE2" s="119"/>
    </row>
    <row r="3" spans="1:57" x14ac:dyDescent="0.3">
      <c r="A3" s="119"/>
      <c r="B3" s="119"/>
      <c r="C3" s="119"/>
      <c r="D3" s="119"/>
      <c r="E3" s="119"/>
      <c r="F3" s="119"/>
      <c r="G3" s="119"/>
      <c r="H3" s="119"/>
      <c r="I3" s="119"/>
      <c r="J3" s="119"/>
      <c r="K3" s="119"/>
      <c r="L3" s="119"/>
      <c r="M3" s="119"/>
      <c r="N3" s="119"/>
      <c r="O3" s="119"/>
      <c r="P3" s="119"/>
      <c r="Q3" s="119"/>
      <c r="R3" s="119"/>
      <c r="S3" s="119"/>
      <c r="T3" s="119"/>
      <c r="U3" s="119"/>
      <c r="V3" s="119"/>
      <c r="W3" s="119"/>
      <c r="X3" s="119"/>
      <c r="Y3" s="119"/>
      <c r="Z3" s="119"/>
      <c r="AA3" s="119"/>
      <c r="AB3" s="119"/>
      <c r="AC3" s="119"/>
      <c r="AD3" s="119"/>
      <c r="AE3" s="119"/>
      <c r="AF3" s="119"/>
      <c r="AG3" s="119"/>
      <c r="AH3" s="119"/>
      <c r="AI3" s="119"/>
      <c r="AJ3" s="119"/>
      <c r="AK3" s="119"/>
      <c r="AL3" s="119"/>
      <c r="AM3" s="119"/>
      <c r="AN3" s="119"/>
      <c r="AO3" s="119"/>
      <c r="AP3" s="119"/>
      <c r="AQ3" s="119"/>
      <c r="AR3" s="119"/>
      <c r="AS3" s="119"/>
      <c r="AT3" s="119"/>
      <c r="AU3" s="119"/>
      <c r="AV3" s="119"/>
      <c r="AW3" s="119"/>
      <c r="AX3" s="119"/>
      <c r="AY3" s="119"/>
      <c r="AZ3" s="119"/>
      <c r="BA3" s="119"/>
      <c r="BB3" s="119"/>
      <c r="BC3" s="119"/>
      <c r="BD3" s="119"/>
      <c r="BE3" s="119"/>
    </row>
    <row r="4" spans="1:57" x14ac:dyDescent="0.3">
      <c r="B4" t="s">
        <v>67</v>
      </c>
    </row>
    <row r="7" spans="1:57" x14ac:dyDescent="0.3">
      <c r="C7" s="39" t="s">
        <v>72</v>
      </c>
      <c r="E7" s="39" t="s">
        <v>74</v>
      </c>
    </row>
    <row r="8" spans="1:57" x14ac:dyDescent="0.3">
      <c r="C8" s="37" t="s">
        <v>73</v>
      </c>
      <c r="E8" s="37" t="s">
        <v>75</v>
      </c>
    </row>
    <row r="9" spans="1:57" x14ac:dyDescent="0.3">
      <c r="C9" s="37">
        <f>starting_year</f>
        <v>2024</v>
      </c>
      <c r="E9" s="37" t="s">
        <v>76</v>
      </c>
    </row>
    <row r="10" spans="1:57" x14ac:dyDescent="0.3">
      <c r="C10" s="37">
        <f>C9+1</f>
        <v>2025</v>
      </c>
      <c r="E10" s="40">
        <v>36526</v>
      </c>
    </row>
    <row r="11" spans="1:57" x14ac:dyDescent="0.3">
      <c r="C11" s="37">
        <f t="shared" ref="C11:C15" si="0">C10+1</f>
        <v>2026</v>
      </c>
      <c r="E11" s="40">
        <v>36557</v>
      </c>
    </row>
    <row r="12" spans="1:57" x14ac:dyDescent="0.3">
      <c r="C12" s="37">
        <f t="shared" si="0"/>
        <v>2027</v>
      </c>
      <c r="E12" s="40">
        <v>36586</v>
      </c>
    </row>
    <row r="13" spans="1:57" x14ac:dyDescent="0.3">
      <c r="C13" s="37">
        <f t="shared" si="0"/>
        <v>2028</v>
      </c>
      <c r="E13" s="40">
        <v>36617</v>
      </c>
    </row>
    <row r="14" spans="1:57" x14ac:dyDescent="0.3">
      <c r="C14" s="37">
        <f t="shared" si="0"/>
        <v>2029</v>
      </c>
      <c r="E14" s="40">
        <v>36647</v>
      </c>
    </row>
    <row r="15" spans="1:57" x14ac:dyDescent="0.3">
      <c r="C15" s="38">
        <f t="shared" si="0"/>
        <v>2030</v>
      </c>
      <c r="E15" s="40">
        <v>36678</v>
      </c>
    </row>
    <row r="16" spans="1:57" x14ac:dyDescent="0.3">
      <c r="C16" s="36"/>
      <c r="E16" s="40">
        <v>36708</v>
      </c>
    </row>
    <row r="17" spans="3:5" x14ac:dyDescent="0.3">
      <c r="C17" s="36"/>
      <c r="E17" s="40">
        <v>36739</v>
      </c>
    </row>
    <row r="18" spans="3:5" x14ac:dyDescent="0.3">
      <c r="E18" s="40">
        <v>36770</v>
      </c>
    </row>
    <row r="19" spans="3:5" x14ac:dyDescent="0.3">
      <c r="E19" s="40">
        <v>36800</v>
      </c>
    </row>
    <row r="20" spans="3:5" x14ac:dyDescent="0.3">
      <c r="E20" s="40">
        <v>36831</v>
      </c>
    </row>
    <row r="21" spans="3:5" x14ac:dyDescent="0.3">
      <c r="E21" s="41">
        <v>36861</v>
      </c>
    </row>
  </sheetData>
  <mergeCells count="1">
    <mergeCell ref="A1:BE3"/>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DD16F7-6536-4F19-9641-DA51371C0987}">
  <dimension ref="A1:BS103"/>
  <sheetViews>
    <sheetView showGridLines="0" zoomScale="85" zoomScaleNormal="85" zoomScaleSheetLayoutView="100" workbookViewId="0">
      <selection activeCell="M41" sqref="M41"/>
    </sheetView>
  </sheetViews>
  <sheetFormatPr defaultRowHeight="14.4" x14ac:dyDescent="0.3"/>
  <cols>
    <col min="1" max="1" width="4.33203125" customWidth="1"/>
    <col min="2" max="2" width="2" customWidth="1"/>
    <col min="3" max="3" width="2.109375" customWidth="1"/>
    <col min="4" max="4" width="24.33203125" customWidth="1"/>
    <col min="5" max="5" width="36.21875" customWidth="1"/>
    <col min="6" max="6" width="15.33203125" customWidth="1"/>
    <col min="7" max="7" width="7.88671875" bestFit="1" customWidth="1"/>
    <col min="8" max="8" width="26.6640625" customWidth="1"/>
    <col min="9" max="9" width="24.88671875" customWidth="1"/>
    <col min="10" max="10" width="18.5546875" customWidth="1"/>
    <col min="11" max="11" width="11.33203125" bestFit="1" customWidth="1"/>
    <col min="12" max="12" width="26.6640625" customWidth="1"/>
    <col min="13" max="13" width="24.88671875" customWidth="1"/>
    <col min="14" max="14" width="18.5546875" customWidth="1"/>
    <col min="15" max="15" width="13.109375" customWidth="1"/>
    <col min="16" max="16" width="24.88671875" customWidth="1"/>
    <col min="17" max="17" width="18.5546875" customWidth="1"/>
    <col min="18" max="18" width="13.109375" customWidth="1"/>
  </cols>
  <sheetData>
    <row r="1" spans="1:71" ht="14.4" customHeight="1" x14ac:dyDescent="0.3">
      <c r="A1" s="125" t="s">
        <v>56</v>
      </c>
      <c r="B1" s="125"/>
      <c r="C1" s="125"/>
      <c r="D1" s="125"/>
      <c r="E1" s="63"/>
      <c r="F1" s="63"/>
      <c r="G1" s="63"/>
      <c r="H1" s="63"/>
      <c r="I1" s="63"/>
      <c r="J1" s="63"/>
      <c r="K1" s="63"/>
      <c r="L1" s="63"/>
      <c r="M1" s="63"/>
      <c r="N1" s="63"/>
      <c r="O1" s="63"/>
      <c r="P1" s="63"/>
      <c r="Q1" s="63"/>
      <c r="R1" s="63"/>
      <c r="S1" s="63"/>
      <c r="T1" s="63"/>
      <c r="U1" s="63"/>
      <c r="V1" s="63"/>
      <c r="W1" s="63"/>
      <c r="X1" s="63"/>
      <c r="Y1" s="63"/>
      <c r="Z1" s="63"/>
      <c r="AA1" s="63"/>
      <c r="AB1" s="63"/>
      <c r="AC1" s="63"/>
      <c r="AD1" s="63"/>
      <c r="AE1" s="63"/>
      <c r="AF1" s="63"/>
      <c r="AG1" s="63"/>
      <c r="AH1" s="63"/>
      <c r="AI1" s="63"/>
      <c r="AJ1" s="63"/>
      <c r="AK1" s="63"/>
      <c r="AL1" s="63"/>
      <c r="AM1" s="63"/>
      <c r="AN1" s="63"/>
      <c r="AO1" s="63"/>
      <c r="AP1" s="63"/>
      <c r="AQ1" s="63"/>
      <c r="AR1" s="63"/>
      <c r="AS1" s="63"/>
      <c r="AT1" s="63"/>
      <c r="AU1" s="63"/>
      <c r="AV1" s="63"/>
      <c r="AW1" s="63"/>
      <c r="AX1" s="63"/>
      <c r="AY1" s="63"/>
      <c r="AZ1" s="63"/>
      <c r="BA1" s="63"/>
      <c r="BB1" s="63"/>
      <c r="BC1" s="63"/>
      <c r="BD1" s="63"/>
      <c r="BE1" s="63"/>
      <c r="BF1" s="63"/>
      <c r="BG1" s="63"/>
      <c r="BH1" s="63"/>
      <c r="BI1" s="63"/>
      <c r="BJ1" s="63"/>
      <c r="BK1" s="63"/>
      <c r="BL1" s="63"/>
      <c r="BM1" s="63"/>
      <c r="BN1" s="63"/>
      <c r="BO1" s="63"/>
      <c r="BP1" s="63"/>
      <c r="BQ1" s="63"/>
      <c r="BR1" s="63"/>
      <c r="BS1" s="63"/>
    </row>
    <row r="2" spans="1:71" ht="14.4" customHeight="1" x14ac:dyDescent="0.3">
      <c r="A2" s="125"/>
      <c r="B2" s="125"/>
      <c r="C2" s="125"/>
      <c r="D2" s="125"/>
      <c r="E2" s="63"/>
      <c r="F2" s="63"/>
      <c r="G2" s="63"/>
      <c r="H2" s="63"/>
      <c r="I2" s="63"/>
      <c r="J2" s="63"/>
      <c r="K2" s="63"/>
      <c r="L2" s="63"/>
      <c r="M2" s="63"/>
      <c r="N2" s="63"/>
      <c r="O2" s="63"/>
      <c r="P2" s="63"/>
      <c r="Q2" s="63"/>
      <c r="R2" s="63"/>
      <c r="S2" s="63"/>
      <c r="T2" s="63"/>
      <c r="U2" s="63"/>
      <c r="V2" s="63"/>
      <c r="W2" s="63"/>
      <c r="X2" s="63"/>
      <c r="Y2" s="63"/>
      <c r="Z2" s="63"/>
      <c r="AA2" s="63"/>
      <c r="AB2" s="63"/>
      <c r="AC2" s="63"/>
      <c r="AD2" s="63"/>
      <c r="AE2" s="63"/>
      <c r="AF2" s="63"/>
      <c r="AG2" s="63"/>
      <c r="AH2" s="63"/>
      <c r="AI2" s="63"/>
      <c r="AJ2" s="63"/>
      <c r="AK2" s="63"/>
      <c r="AL2" s="63"/>
      <c r="AM2" s="63"/>
      <c r="AN2" s="63"/>
      <c r="AO2" s="63"/>
      <c r="AP2" s="63"/>
      <c r="AQ2" s="63"/>
      <c r="AR2" s="63"/>
      <c r="AS2" s="63"/>
      <c r="AT2" s="63"/>
      <c r="AU2" s="63"/>
      <c r="AV2" s="63"/>
      <c r="AW2" s="63"/>
      <c r="AX2" s="63"/>
      <c r="AY2" s="63"/>
      <c r="AZ2" s="63"/>
      <c r="BA2" s="63"/>
      <c r="BB2" s="63"/>
      <c r="BC2" s="63"/>
      <c r="BD2" s="63"/>
      <c r="BE2" s="63"/>
      <c r="BF2" s="63"/>
      <c r="BG2" s="63"/>
      <c r="BH2" s="63"/>
      <c r="BI2" s="63"/>
      <c r="BJ2" s="63"/>
      <c r="BK2" s="63"/>
      <c r="BL2" s="63"/>
      <c r="BM2" s="63"/>
      <c r="BN2" s="63"/>
      <c r="BO2" s="63"/>
      <c r="BP2" s="63"/>
      <c r="BQ2" s="63"/>
      <c r="BR2" s="63"/>
      <c r="BS2" s="63"/>
    </row>
    <row r="3" spans="1:71" ht="14.4" customHeight="1" x14ac:dyDescent="0.3">
      <c r="A3" s="63"/>
      <c r="B3" s="63"/>
      <c r="C3" s="63"/>
      <c r="D3" s="63"/>
      <c r="E3" s="63"/>
      <c r="F3" s="63"/>
      <c r="G3" s="63"/>
      <c r="H3" s="63"/>
      <c r="I3" s="63"/>
      <c r="J3" s="63"/>
      <c r="K3" s="63"/>
      <c r="L3" s="63"/>
      <c r="M3" s="63"/>
      <c r="N3" s="63"/>
      <c r="O3" s="63"/>
      <c r="P3" s="63"/>
      <c r="Q3" s="63"/>
      <c r="R3" s="63"/>
      <c r="S3" s="63"/>
      <c r="T3" s="63"/>
      <c r="U3" s="63"/>
      <c r="V3" s="63"/>
      <c r="W3" s="63"/>
      <c r="X3" s="63"/>
      <c r="Y3" s="63"/>
      <c r="Z3" s="63"/>
      <c r="AA3" s="63"/>
      <c r="AB3" s="63"/>
      <c r="AC3" s="63"/>
      <c r="AD3" s="63"/>
      <c r="AE3" s="63"/>
      <c r="AF3" s="63"/>
      <c r="AG3" s="63"/>
      <c r="AH3" s="63"/>
      <c r="AI3" s="63"/>
      <c r="AJ3" s="63"/>
      <c r="AK3" s="63"/>
      <c r="AL3" s="63"/>
      <c r="AM3" s="63"/>
      <c r="AN3" s="63"/>
      <c r="AO3" s="63"/>
      <c r="AP3" s="63"/>
      <c r="AQ3" s="63"/>
      <c r="AR3" s="63"/>
      <c r="AS3" s="63"/>
      <c r="AT3" s="63"/>
      <c r="AU3" s="63"/>
      <c r="AV3" s="63"/>
      <c r="AW3" s="63"/>
      <c r="AX3" s="63"/>
      <c r="AY3" s="63"/>
      <c r="AZ3" s="63"/>
      <c r="BA3" s="63"/>
      <c r="BB3" s="63"/>
      <c r="BC3" s="63"/>
      <c r="BD3" s="63"/>
      <c r="BE3" s="63"/>
      <c r="BF3" s="63"/>
      <c r="BG3" s="63"/>
      <c r="BH3" s="63"/>
      <c r="BI3" s="63"/>
      <c r="BJ3" s="63"/>
      <c r="BK3" s="63"/>
      <c r="BL3" s="63"/>
      <c r="BM3" s="63"/>
      <c r="BN3" s="63"/>
      <c r="BO3" s="63"/>
      <c r="BP3" s="63"/>
      <c r="BQ3" s="63"/>
      <c r="BR3" s="63"/>
      <c r="BS3" s="63"/>
    </row>
    <row r="6" spans="1:71" x14ac:dyDescent="0.3">
      <c r="C6" s="64" t="s">
        <v>57</v>
      </c>
      <c r="D6" s="64"/>
      <c r="E6" s="64"/>
      <c r="F6" s="64"/>
    </row>
    <row r="8" spans="1:71" x14ac:dyDescent="0.3">
      <c r="D8" s="6" t="s">
        <v>58</v>
      </c>
      <c r="E8" s="93" cm="1">
        <f t="array" aca="1" ref="E8" ca="1">current_date</f>
        <v>45868</v>
      </c>
    </row>
    <row r="9" spans="1:71" x14ac:dyDescent="0.3">
      <c r="D9" s="6" t="s">
        <v>59</v>
      </c>
      <c r="E9" s="93">
        <f>MAX(Tracking[Date])</f>
        <v>45380</v>
      </c>
      <c r="P9" s="68"/>
    </row>
    <row r="10" spans="1:71" x14ac:dyDescent="0.3">
      <c r="D10" s="6" t="s">
        <v>60</v>
      </c>
      <c r="E10" s="43" t="str">
        <f ca="1">IF(E9=0,"",_xlfn.DAYS(E8,E9)&amp;" Days Ago")</f>
        <v>488 Days Ago</v>
      </c>
    </row>
    <row r="11" spans="1:71" x14ac:dyDescent="0.3">
      <c r="D11" s="6" t="s">
        <v>61</v>
      </c>
      <c r="E11" s="43">
        <f>COUNT(Tracking[Date])</f>
        <v>51</v>
      </c>
    </row>
    <row r="12" spans="1:71" x14ac:dyDescent="0.3">
      <c r="D12" s="6" t="s">
        <v>62</v>
      </c>
      <c r="E12" s="43" t="str" cm="1">
        <f t="array" aca="1" ref="E12" ca="1">"("&amp;SUMPRODUCT(--(YEAR(Tracking[Date])=YEAR(current_date))) &amp; " this year)"</f>
        <v>(0 this year)</v>
      </c>
    </row>
    <row r="13" spans="1:71" x14ac:dyDescent="0.3">
      <c r="D13" s="6" t="s">
        <v>63</v>
      </c>
      <c r="E13" s="43">
        <f>_xlfn.IFNA(INDEX(Tracking[Balance],MATCH(Calculations!E9,Tracking[Date],0)),"-")</f>
        <v>-80</v>
      </c>
    </row>
    <row r="14" spans="1:71" x14ac:dyDescent="0.3">
      <c r="D14" s="6" t="s">
        <v>64</v>
      </c>
      <c r="E14" s="43" t="str">
        <f>IF(E13&gt;0,"Of tracked income left to be allocated","allocated not covered by income")</f>
        <v>allocated not covered by income</v>
      </c>
    </row>
    <row r="15" spans="1:71" x14ac:dyDescent="0.3">
      <c r="E15" s="44"/>
    </row>
    <row r="16" spans="1:71" x14ac:dyDescent="0.3">
      <c r="E16" s="44"/>
    </row>
    <row r="17" spans="3:6" x14ac:dyDescent="0.3">
      <c r="D17" s="65"/>
      <c r="E17" s="44"/>
      <c r="F17" s="65"/>
    </row>
    <row r="18" spans="3:6" x14ac:dyDescent="0.3">
      <c r="C18" s="64" t="s">
        <v>77</v>
      </c>
      <c r="D18" s="64"/>
      <c r="E18" s="94"/>
      <c r="F18" s="64"/>
    </row>
    <row r="19" spans="3:6" x14ac:dyDescent="0.3">
      <c r="E19" s="44"/>
    </row>
    <row r="20" spans="3:6" x14ac:dyDescent="0.3">
      <c r="D20" s="6" t="s">
        <v>78</v>
      </c>
      <c r="E20" s="44" cm="1">
        <f t="array" ref="E20">IF('Budget Dashboard'!$AQ$6="Current Year", YEAR(current_date), 'Budget Dashboard'!$AQ$6)</f>
        <v>2024</v>
      </c>
    </row>
    <row r="21" spans="3:6" x14ac:dyDescent="0.3">
      <c r="D21" s="42" t="s">
        <v>79</v>
      </c>
      <c r="E21" s="95" cm="1">
        <f t="array" ref="E21">IF('Budget Dashboard'!$AQ$9= "Total Year", "Total Year", IF('Budget Dashboard'!$AQ$9="Current Month", MONTH(current_date),MONTH('Budget Dashboard'!$AQ$9)))</f>
        <v>3</v>
      </c>
    </row>
    <row r="22" spans="3:6" x14ac:dyDescent="0.3">
      <c r="D22" s="6" t="s">
        <v>80</v>
      </c>
      <c r="E22" s="43" t="str">
        <f>IF(selected_period="Total Year", " Total Year",TEXT(DATE(Selected_year,selected_period,1),"mmmm"))</f>
        <v>March</v>
      </c>
    </row>
    <row r="23" spans="3:6" x14ac:dyDescent="0.3">
      <c r="D23" s="6" t="s">
        <v>123</v>
      </c>
      <c r="E23">
        <f>IF(selected_period="Total Year",DATE(Selected_year,12,31)-DATE(Selected_year-1,12,31),DAY(EOMONTH(DATE(Selected_year,selected_period,1),0)))</f>
        <v>31</v>
      </c>
    </row>
    <row r="24" spans="3:6" x14ac:dyDescent="0.3">
      <c r="D24" s="6" t="s">
        <v>124</v>
      </c>
      <c r="E24" cm="1">
        <f t="array" aca="1" ref="E24" ca="1">IF(selected_period = "Total Year",
    IF(Selected_year &lt; YEAR(current_date),
        DATE(Selected_year, 12, 31) - DATE(Selected_year, 1, 1) + 1,
        IF(Selected_year = YEAR(current_date),
            current_date - DATE(Selected_year, 1, 1) + 1,
            0
        )
    ),
    IF(Selected_year &lt; YEAR(current_date),
        DAY(EOMONTH(DATE(Selected_year, selected_period, 1), 0)),
        IF(Selected_year &gt; YEAR(current_date),
            0,
            IF(selected_period &lt; MONTH(current_date),
                DAY(EOMONTH(DATE(Selected_year, selected_period, 1), 0)),
                IF(selected_period = MONTH(current_date),
                    DAY(current_date),
                    0
                )
            )
        )
    )
)</f>
        <v>31</v>
      </c>
    </row>
    <row r="25" spans="3:6" x14ac:dyDescent="0.3">
      <c r="D25" s="6" t="s">
        <v>125</v>
      </c>
      <c r="E25" s="96">
        <f ca="1">E24/E23</f>
        <v>1</v>
      </c>
    </row>
    <row r="26" spans="3:6" x14ac:dyDescent="0.3">
      <c r="D26" s="6" t="s">
        <v>126</v>
      </c>
      <c r="E26" s="97">
        <f ca="1">F42-SUM(J42,N42)</f>
        <v>3750</v>
      </c>
    </row>
    <row r="27" spans="3:6" x14ac:dyDescent="0.3">
      <c r="D27" s="6" t="s">
        <v>64</v>
      </c>
      <c r="E27" s="43" t="str">
        <f ca="1">IF(E26&gt;0,"Of tracked income left to be allocated","allocated not covered by income")</f>
        <v>Of tracked income left to be allocated</v>
      </c>
    </row>
    <row r="28" spans="3:6" x14ac:dyDescent="0.3">
      <c r="D28" s="6" t="s">
        <v>127</v>
      </c>
      <c r="E28" s="96">
        <f ca="1">IFERROR(IF(savings_rate_clculation_type="% allocated to Savings",N42/F42,(F42-J42)/F42),"-")</f>
        <v>0.30120481927710846</v>
      </c>
    </row>
    <row r="33" spans="4:14" x14ac:dyDescent="0.3">
      <c r="D33" s="73" t="s">
        <v>104</v>
      </c>
      <c r="E33" s="72"/>
      <c r="F33" s="72"/>
      <c r="G33" s="72"/>
      <c r="H33" s="72"/>
      <c r="I33" s="72"/>
      <c r="J33" s="72"/>
      <c r="K33" s="72"/>
      <c r="L33" s="72"/>
      <c r="M33" s="72"/>
      <c r="N33" s="72"/>
    </row>
    <row r="35" spans="4:14" ht="15" thickBot="1" x14ac:dyDescent="0.35">
      <c r="D35" s="74" t="s">
        <v>6</v>
      </c>
      <c r="E35" s="74" t="s">
        <v>43</v>
      </c>
      <c r="F35" s="74" t="s">
        <v>44</v>
      </c>
      <c r="G35" s="45"/>
      <c r="H35" s="74" t="s">
        <v>24</v>
      </c>
      <c r="I35" s="74" t="s">
        <v>43</v>
      </c>
      <c r="J35" s="74" t="s">
        <v>44</v>
      </c>
      <c r="L35" s="74" t="s">
        <v>29</v>
      </c>
      <c r="M35" s="74" t="s">
        <v>43</v>
      </c>
      <c r="N35" s="74" t="s">
        <v>44</v>
      </c>
    </row>
    <row r="36" spans="4:14" x14ac:dyDescent="0.3">
      <c r="D36" s="35">
        <v>1</v>
      </c>
      <c r="E36" s="35" t="str" cm="1">
        <f t="array" aca="1" ref="E36" ca="1">IF(F36="","",INDEX('Budget Dashboard'!$J:$J,MATCH(income_header_row+Calculations!D36,'Budget Dashboard'!$X:$X,0)))</f>
        <v>Employment(Net)</v>
      </c>
      <c r="F36" s="76" cm="1">
        <f t="array" aca="1" ref="F36" ca="1">IF(D36&gt;COUNTA(Income[]),"",IF(INDEX('Budget Dashboard'!$K:$K,MATCH(income_header_row+Calculations!D36,'Budget Dashboard'!$X:$X,0))=0,"",INDEX('Budget Dashboard'!$K:$K,MATCH(income_header_row+Calculations!D36,'Budget Dashboard'!$X:$X,0))))</f>
        <v>7500</v>
      </c>
      <c r="G36" s="35"/>
      <c r="H36" s="35">
        <v>1</v>
      </c>
      <c r="I36" s="35" t="str" cm="1">
        <f t="array" aca="1" ref="I36" ca="1">IF(J36="","",INDEX('Budget Dashboard'!$J:$J,MATCH(Expenses_header_row+Calculations!H36,'Budget Dashboard'!$X:$X,0)))</f>
        <v>Housing</v>
      </c>
      <c r="J36" s="76" cm="1">
        <f t="array" aca="1" ref="J36" ca="1">IF(H36&gt;COUNTA(expenses[]),"",IF(INDEX('Budget Dashboard'!$K:$K,MATCH(Expenses_header_row+Calculations!H36,'Budget Dashboard'!$X:$X,0))=0,"",INDEX('Budget Dashboard'!$K:$K,MATCH(Expenses_header_row+Calculations!H36,'Budget Dashboard'!$X:$X,0))))</f>
        <v>500</v>
      </c>
      <c r="L36" s="35">
        <v>1</v>
      </c>
      <c r="M36" s="35" t="str" cm="1">
        <f t="array" aca="1" ref="M36" ca="1">IF(N36="","",INDEX('Budget Dashboard'!$J:$J,MATCH(Savings_header_row+Calculations!L36,'Budget Dashboard'!$X:$X,0)))</f>
        <v>Stock Portfolio</v>
      </c>
      <c r="N36" s="76" cm="1">
        <f t="array" aca="1" ref="N36" ca="1">IF(L36&gt;COUNTA(Savings[]),"",IF(INDEX('Budget Dashboard'!$K:$K,MATCH(Savings_header_row+Calculations!L36,'Budget Dashboard'!$X:$X,0))=0,"",INDEX('Budget Dashboard'!$K:$K,MATCH(Savings_header_row+Calculations!L36,'Budget Dashboard'!$X:$X,0))))</f>
        <v>1000</v>
      </c>
    </row>
    <row r="37" spans="4:14" x14ac:dyDescent="0.3">
      <c r="D37" s="35">
        <v>2</v>
      </c>
      <c r="E37" s="35" t="str" cm="1">
        <f t="array" aca="1" ref="E37" ca="1">IF(F37="","",INDEX('Budget Dashboard'!$J:$J,MATCH(income_header_row+Calculations!D37,'Budget Dashboard'!$X:$X,0)))</f>
        <v>Rental(Net)</v>
      </c>
      <c r="F37" s="76" cm="1">
        <f t="array" aca="1" ref="F37" ca="1">IF(D37&gt;COUNTA(Income[]),"",IF(INDEX('Budget Dashboard'!$K:$K,MATCH(income_header_row+Calculations!D37,'Budget Dashboard'!$X:$X,0))=0,"",INDEX('Budget Dashboard'!$K:$K,MATCH(income_header_row+Calculations!D37,'Budget Dashboard'!$X:$X,0))))</f>
        <v>500</v>
      </c>
      <c r="G37" s="35"/>
      <c r="H37" s="35">
        <v>2</v>
      </c>
      <c r="I37" s="35" t="str" cm="1">
        <f t="array" aca="1" ref="I37" ca="1">IF(J37="","",INDEX('Budget Dashboard'!$J:$J,MATCH(Expenses_header_row+Calculations!H37,'Budget Dashboard'!$X:$X,0)))</f>
        <v>Utilities</v>
      </c>
      <c r="J37" s="76" cm="1">
        <f t="array" aca="1" ref="J37" ca="1">IF(H37&gt;COUNTA(expenses[]),"",IF(INDEX('Budget Dashboard'!$K:$K,MATCH(Expenses_header_row+Calculations!H37,'Budget Dashboard'!$X:$X,0))=0,"",INDEX('Budget Dashboard'!$K:$K,MATCH(Expenses_header_row+Calculations!H37,'Budget Dashboard'!$X:$X,0))))</f>
        <v>500</v>
      </c>
      <c r="L37" s="35">
        <v>2</v>
      </c>
      <c r="M37" s="35" t="str" cm="1">
        <f t="array" aca="1" ref="M37" ca="1">IF(N37="","",INDEX('Budget Dashboard'!$J:$J,MATCH(Savings_header_row+Calculations!L37,'Budget Dashboard'!$X:$X,0)))</f>
        <v>Retirement Account</v>
      </c>
      <c r="N37" s="76" cm="1">
        <f t="array" aca="1" ref="N37" ca="1">IF(L37&gt;COUNTA(Savings[]),"",IF(INDEX('Budget Dashboard'!$K:$K,MATCH(Savings_header_row+Calculations!L37,'Budget Dashboard'!$X:$X,0))=0,"",INDEX('Budget Dashboard'!$K:$K,MATCH(Savings_header_row+Calculations!L37,'Budget Dashboard'!$X:$X,0))))</f>
        <v>800</v>
      </c>
    </row>
    <row r="38" spans="4:14" x14ac:dyDescent="0.3">
      <c r="D38" s="35">
        <v>3</v>
      </c>
      <c r="E38" s="35" t="str" cm="1">
        <f t="array" aca="1" ref="E38" ca="1">IF(F38="","",INDEX('Budget Dashboard'!$J:$J,MATCH(income_header_row+Calculations!D38,'Budget Dashboard'!$X:$X,0)))</f>
        <v>Side Hustle(Net)</v>
      </c>
      <c r="F38" s="76" cm="1">
        <f t="array" aca="1" ref="F38" ca="1">IF(D38&gt;COUNTA(Income[]),"",IF(INDEX('Budget Dashboard'!$K:$K,MATCH(income_header_row+Calculations!D38,'Budget Dashboard'!$X:$X,0))=0,"",INDEX('Budget Dashboard'!$K:$K,MATCH(income_header_row+Calculations!D38,'Budget Dashboard'!$X:$X,0))))</f>
        <v>200</v>
      </c>
      <c r="G38" s="35"/>
      <c r="H38" s="35">
        <v>3</v>
      </c>
      <c r="I38" s="35" t="str" cm="1">
        <f t="array" aca="1" ref="I38" ca="1">IF(J38="","",INDEX('Budget Dashboard'!$J:$J,MATCH(Expenses_header_row+Calculations!H38,'Budget Dashboard'!$X:$X,0)))</f>
        <v>Media</v>
      </c>
      <c r="J38" s="76" cm="1">
        <f t="array" aca="1" ref="J38" ca="1">IF(H38&gt;COUNTA(expenses[]),"",IF(INDEX('Budget Dashboard'!$K:$K,MATCH(Expenses_header_row+Calculations!H38,'Budget Dashboard'!$X:$X,0))=0,"",INDEX('Budget Dashboard'!$K:$K,MATCH(Expenses_header_row+Calculations!H38,'Budget Dashboard'!$X:$X,0))))</f>
        <v>400</v>
      </c>
      <c r="L38" s="35">
        <v>3</v>
      </c>
      <c r="M38" s="35" t="str" cm="1">
        <f t="array" aca="1" ref="M38" ca="1">IF(N38="","",INDEX('Budget Dashboard'!$J:$J,MATCH(Savings_header_row+Calculations!L38,'Budget Dashboard'!$X:$X,0)))</f>
        <v>Emergency Fund</v>
      </c>
      <c r="N38" s="76" cm="1">
        <f t="array" aca="1" ref="N38" ca="1">IF(L38&gt;COUNTA(Savings[]),"",IF(INDEX('Budget Dashboard'!$K:$K,MATCH(Savings_header_row+Calculations!L38,'Budget Dashboard'!$X:$X,0))=0,"",INDEX('Budget Dashboard'!$K:$K,MATCH(Savings_header_row+Calculations!L38,'Budget Dashboard'!$X:$X,0))))</f>
        <v>700</v>
      </c>
    </row>
    <row r="39" spans="4:14" x14ac:dyDescent="0.3">
      <c r="D39" s="35">
        <v>4</v>
      </c>
      <c r="E39" s="35" t="str" cm="1">
        <f t="array" aca="1" ref="E39" ca="1">IF(F39="","",INDEX('Budget Dashboard'!$J:$J,MATCH(income_header_row+Calculations!D39,'Budget Dashboard'!$X:$X,0)))</f>
        <v>Dividends(Net)</v>
      </c>
      <c r="F39" s="76" cm="1">
        <f t="array" aca="1" ref="F39" ca="1">IF(D39&gt;COUNTA(Income[]),"",IF(INDEX('Budget Dashboard'!$K:$K,MATCH(income_header_row+Calculations!D39,'Budget Dashboard'!$X:$X,0))=0,"",INDEX('Budget Dashboard'!$K:$K,MATCH(income_header_row+Calculations!D39,'Budget Dashboard'!$X:$X,0))))</f>
        <v>100</v>
      </c>
      <c r="G39" s="35"/>
      <c r="H39" s="35">
        <v>4</v>
      </c>
      <c r="I39" s="35" t="str" cm="1">
        <f t="array" aca="1" ref="I39" ca="1">IF(J39="","",INDEX('Budget Dashboard'!$J:$J,MATCH(Expenses_header_row+Calculations!H39,'Budget Dashboard'!$X:$X,0)))</f>
        <v>Transportation</v>
      </c>
      <c r="J39" s="76" cm="1">
        <f t="array" aca="1" ref="J39" ca="1">IF(H39&gt;COUNTA(expenses[]),"",IF(INDEX('Budget Dashboard'!$K:$K,MATCH(Expenses_header_row+Calculations!H39,'Budget Dashboard'!$X:$X,0))=0,"",INDEX('Budget Dashboard'!$K:$K,MATCH(Expenses_header_row+Calculations!H39,'Budget Dashboard'!$X:$X,0))))</f>
        <v>250</v>
      </c>
      <c r="L39" s="35">
        <v>4</v>
      </c>
      <c r="M39" s="35" t="str" cm="1">
        <f t="array" ref="M39">IF(N39="","",INDEX('Budget Dashboard'!$J:$J,MATCH(Savings_header_row+Calculations!L39,'Budget Dashboard'!$X:$X,0)))</f>
        <v/>
      </c>
      <c r="N39" s="76" t="str" cm="1">
        <f t="array" ref="N39">IF(L39&gt;COUNTA(Savings[]),"",IF(INDEX('Budget Dashboard'!$K:$K,MATCH(Savings_header_row+Calculations!L39,'Budget Dashboard'!$X:$X,0))=0,"",INDEX('Budget Dashboard'!$K:$K,MATCH(Savings_header_row+Calculations!L39,'Budget Dashboard'!$X:$X,0))))</f>
        <v/>
      </c>
    </row>
    <row r="40" spans="4:14" x14ac:dyDescent="0.3">
      <c r="D40" s="35">
        <v>5</v>
      </c>
      <c r="E40" s="35" t="str" cm="1">
        <f t="array" ref="E40">IF(F40="","",INDEX('Budget Dashboard'!$J:$J,MATCH(income_header_row+Calculations!D40,'Budget Dashboard'!$X:$X,0)))</f>
        <v/>
      </c>
      <c r="F40" s="76" t="str" cm="1">
        <f t="array" ref="F40">IF(D40&gt;COUNTA(Income[]),"",IF(INDEX('Budget Dashboard'!$K:$K,MATCH(income_header_row+Calculations!D40,'Budget Dashboard'!$X:$X,0))=0,"",INDEX('Budget Dashboard'!$K:$K,MATCH(income_header_row+Calculations!D40,'Budget Dashboard'!$X:$X,0))))</f>
        <v/>
      </c>
      <c r="G40" s="35"/>
      <c r="H40" s="35">
        <v>5</v>
      </c>
      <c r="I40" s="35" t="str" cm="1">
        <f t="array" aca="1" ref="I40" ca="1">IF(J40="","",INDEX('Budget Dashboard'!$J:$J,MATCH(Expenses_header_row+Calculations!H40,'Budget Dashboard'!$X:$X,0)))</f>
        <v>Clothing</v>
      </c>
      <c r="J40" s="76" cm="1">
        <f t="array" aca="1" ref="J40" ca="1">IF(H40&gt;COUNTA(expenses[]),"",IF(INDEX('Budget Dashboard'!$K:$K,MATCH(Expenses_header_row+Calculations!H40,'Budget Dashboard'!$X:$X,0))=0,"",INDEX('Budget Dashboard'!$K:$K,MATCH(Expenses_header_row+Calculations!H40,'Budget Dashboard'!$X:$X,0))))</f>
        <v>200</v>
      </c>
      <c r="L40" s="35">
        <v>5</v>
      </c>
      <c r="M40" s="35" t="str" cm="1">
        <f t="array" ref="M40">IF(N40="","",INDEX('Budget Dashboard'!$J:$J,MATCH(Savings_header_row+Calculations!L40,'Budget Dashboard'!$X:$X,0)))</f>
        <v/>
      </c>
      <c r="N40" s="76" t="str" cm="1">
        <f t="array" ref="N40">IF(L40&gt;COUNTA(Savings[]),"",IF(INDEX('Budget Dashboard'!$K:$K,MATCH(Savings_header_row+Calculations!L40,'Budget Dashboard'!$X:$X,0))=0,"",INDEX('Budget Dashboard'!$K:$K,MATCH(Savings_header_row+Calculations!L40,'Budget Dashboard'!$X:$X,0))))</f>
        <v/>
      </c>
    </row>
    <row r="41" spans="4:14" ht="15" thickBot="1" x14ac:dyDescent="0.35">
      <c r="D41" s="75">
        <v>6</v>
      </c>
      <c r="E41" s="75" t="str">
        <f ca="1">IF(LEN(F41) = 0, "", "Other")</f>
        <v/>
      </c>
      <c r="F41" s="100" t="str">
        <f ca="1">IF(F42 - SUM(F36:F40) = 0, "", F42 - SUM(F36:F40))</f>
        <v/>
      </c>
      <c r="G41" s="35"/>
      <c r="H41" s="75">
        <v>6</v>
      </c>
      <c r="I41" s="75" t="str">
        <f ca="1">IF(LEN(J41) = 0, "", "Other")</f>
        <v>Other</v>
      </c>
      <c r="J41" s="100">
        <f ca="1">IF(J42 - SUM(J36:J40) = 0, "", J42 - SUM(J36:J40))</f>
        <v>200</v>
      </c>
      <c r="L41" s="75">
        <v>6</v>
      </c>
      <c r="M41" s="75" t="str">
        <f ca="1">IF(LEN(N41) = 0, "", "Other")</f>
        <v/>
      </c>
      <c r="N41" s="100" t="str">
        <f ca="1">IF(N42 - SUM(N36:N40) = 0, "", N42 - SUM(N36:N40))</f>
        <v/>
      </c>
    </row>
    <row r="42" spans="4:14" ht="15" thickTop="1" x14ac:dyDescent="0.3">
      <c r="D42" s="35"/>
      <c r="E42" s="45" t="s">
        <v>8</v>
      </c>
      <c r="F42" s="77" cm="1">
        <f t="array" aca="1" ref="F42" ca="1">INDEX('Budget Dashboard'!$K:$K,MATCH(income_total,'Budget Dashboard'!$X:$X,0))</f>
        <v>8300</v>
      </c>
      <c r="G42" s="35"/>
      <c r="H42" s="35"/>
      <c r="I42" s="45" t="s">
        <v>8</v>
      </c>
      <c r="J42" s="77" cm="1">
        <f t="array" aca="1" ref="J42" ca="1">INDEX('Budget Dashboard'!$K:$K,MATCH(expenses_total_row,'Budget Dashboard'!$X:$X,0))</f>
        <v>2050</v>
      </c>
      <c r="L42" s="35"/>
      <c r="M42" s="45" t="s">
        <v>8</v>
      </c>
      <c r="N42" s="77" cm="1">
        <f t="array" aca="1" ref="N42" ca="1">INDEX('Budget Dashboard'!$K:$K,MATCH(savings_total,'Budget Dashboard'!$X:$X,0))</f>
        <v>2500</v>
      </c>
    </row>
    <row r="48" spans="4:14" x14ac:dyDescent="0.3">
      <c r="D48" s="73" t="s">
        <v>106</v>
      </c>
      <c r="E48" s="72"/>
      <c r="F48" s="72"/>
      <c r="G48" s="72"/>
      <c r="H48" s="72"/>
      <c r="I48" s="72"/>
      <c r="J48" s="72"/>
      <c r="K48" s="72"/>
      <c r="L48" s="72"/>
      <c r="M48" s="72"/>
      <c r="N48" s="72"/>
    </row>
    <row r="50" spans="4:18" x14ac:dyDescent="0.3">
      <c r="D50" s="91" t="s">
        <v>120</v>
      </c>
      <c r="E50" s="90" t="b">
        <v>1</v>
      </c>
    </row>
    <row r="51" spans="4:18" x14ac:dyDescent="0.3">
      <c r="D51" s="91" t="s">
        <v>121</v>
      </c>
      <c r="E51" s="90" t="b">
        <v>1</v>
      </c>
    </row>
    <row r="52" spans="4:18" x14ac:dyDescent="0.3">
      <c r="D52" s="91" t="s">
        <v>122</v>
      </c>
      <c r="E52" s="90" t="b">
        <v>1</v>
      </c>
    </row>
    <row r="53" spans="4:18" x14ac:dyDescent="0.3">
      <c r="D53" s="91" t="s">
        <v>111</v>
      </c>
      <c r="E53" s="90" t="b">
        <v>1</v>
      </c>
      <c r="M53" s="85"/>
      <c r="N53" s="85"/>
      <c r="O53" s="85"/>
    </row>
    <row r="54" spans="4:18" x14ac:dyDescent="0.3">
      <c r="M54" s="123" t="s">
        <v>115</v>
      </c>
      <c r="N54" s="123"/>
      <c r="O54" s="123"/>
      <c r="P54" s="124" t="s">
        <v>119</v>
      </c>
      <c r="Q54" s="124"/>
      <c r="R54" s="124"/>
    </row>
    <row r="55" spans="4:18" s="45" customFormat="1" x14ac:dyDescent="0.3">
      <c r="D55" s="86" t="s">
        <v>107</v>
      </c>
      <c r="E55" s="86" t="s">
        <v>42</v>
      </c>
      <c r="F55" s="86" t="s">
        <v>108</v>
      </c>
      <c r="G55" s="86" t="s">
        <v>109</v>
      </c>
      <c r="H55" s="86" t="s">
        <v>110</v>
      </c>
      <c r="I55" s="86" t="s">
        <v>111</v>
      </c>
      <c r="J55" s="86" t="s">
        <v>112</v>
      </c>
      <c r="K55" s="86" t="s">
        <v>113</v>
      </c>
      <c r="L55" s="86" t="s">
        <v>114</v>
      </c>
      <c r="M55" s="86" t="s">
        <v>116</v>
      </c>
      <c r="N55" s="86" t="s">
        <v>117</v>
      </c>
      <c r="O55" s="86" t="s">
        <v>118</v>
      </c>
      <c r="P55" s="86" t="s">
        <v>116</v>
      </c>
      <c r="Q55" s="86" t="s">
        <v>117</v>
      </c>
      <c r="R55" s="86" t="s">
        <v>118</v>
      </c>
    </row>
    <row r="56" spans="4:18" x14ac:dyDescent="0.3">
      <c r="D56" s="121">
        <f>DATE(Selected_year,1,1)</f>
        <v>45292</v>
      </c>
      <c r="E56" s="35" t="s">
        <v>6</v>
      </c>
      <c r="F56" s="35">
        <f>MONTH(D56)</f>
        <v>1</v>
      </c>
      <c r="G56" s="35">
        <f>IF(selected_period="Total Year",1,IF(selected_period=cc_month_number,1,0))</f>
        <v>0</v>
      </c>
      <c r="H56" s="35">
        <f>1*$E$50</f>
        <v>1</v>
      </c>
      <c r="I56" s="35">
        <f>1*$E$53</f>
        <v>1</v>
      </c>
      <c r="J56" s="89" cm="1">
        <f t="array" ref="J56">SUM(Tracking[Amount] * (Tracking[Type]=cc_type) * (YEAR(Tracking[Effective Date])=Selected_year) * (MONTH(Tracking[Effective Date])=cc_month_number))</f>
        <v>3950</v>
      </c>
      <c r="K56" s="89" cm="1">
        <f t="array" aca="1" ref="K56" ca="1">IFERROR(
    INDEX('Budget Planning'!$E:$DY, income_total,
        MATCH(TRUE, INDEX('Budget Planning'!$E$5:$DY$5 = Selected_year, 0), 0)
        + cc_month_number - 1
    ),
    ""
)</f>
        <v>5100</v>
      </c>
      <c r="L56" s="89">
        <f ca="1">cc_budget-cc_tracked</f>
        <v>1150</v>
      </c>
      <c r="M56" s="89">
        <f ca="1">cc_In_focus*cc_Show_Type*MIN(cc_tracked,cc_budget)</f>
        <v>0</v>
      </c>
      <c r="N56" s="89">
        <f ca="1">cc_In_focus*cc_Show_Type*cc_Show_Rem._Budget*IF(cc_Delta&gt;0,cc_Delta,0)</f>
        <v>0</v>
      </c>
      <c r="O56" s="89">
        <f ca="1">cc_In_focus*cc_Show_Type*IF(cc_Delta&lt;0,ABS(cc_Delta),0)</f>
        <v>0</v>
      </c>
      <c r="P56" s="89">
        <f ca="1">NOT(cc_In_focus)*cc_Show_Type*MIN(cc_tracked,cc_budget)</f>
        <v>3950</v>
      </c>
      <c r="Q56" s="89">
        <f ca="1">NOT(cc_In_focus)*cc_Show_Type*cc_Show_Rem._Budget*IF(cc_Delta&gt;0,cc_Delta,0)</f>
        <v>1150</v>
      </c>
      <c r="R56" s="89">
        <f ca="1">NOT(cc_In_focus)*cc_Show_Type*IF(cc_Delta&lt;0,ABS(cc_Delta),0)</f>
        <v>0</v>
      </c>
    </row>
    <row r="57" spans="4:18" x14ac:dyDescent="0.3">
      <c r="D57" s="121"/>
      <c r="E57" s="35" t="s">
        <v>24</v>
      </c>
      <c r="F57" s="35">
        <f>MONTH(D56)</f>
        <v>1</v>
      </c>
      <c r="G57" s="35">
        <f>IF(selected_period="Total Year",1,IF(selected_period=cc_month_number,1,0))</f>
        <v>0</v>
      </c>
      <c r="H57" s="35">
        <f>1*$E$51</f>
        <v>1</v>
      </c>
      <c r="I57" s="35">
        <f t="shared" ref="I57:I58" si="0">1*$E$53</f>
        <v>1</v>
      </c>
      <c r="J57" s="89" cm="1">
        <f t="array" ref="J57">SUM(Tracking[Amount] * (Tracking[Type]=cc_type) * (YEAR(Tracking[Effective Date])=Selected_year) * (MONTH(Tracking[Effective Date])=cc_month_number))</f>
        <v>2430</v>
      </c>
      <c r="K57" s="89" cm="1">
        <f t="array" aca="1" ref="K57" ca="1">IFERROR(
    INDEX('Budget Planning'!$E:$DY, expenses_total_row,
        MATCH(TRUE, INDEX('Budget Planning'!$E$5:$DY$5 = Selected_year, 0), 0)
        + cc_month_number - 1
    ),
    ""
)</f>
        <v>2600</v>
      </c>
      <c r="L57" s="89">
        <f ca="1">cc_budget-cc_tracked</f>
        <v>170</v>
      </c>
      <c r="M57" s="89">
        <f ca="1">cc_In_focus*cc_Show_Type*MIN(cc_tracked,cc_budget)</f>
        <v>0</v>
      </c>
      <c r="N57" s="89">
        <f ca="1">cc_In_focus*cc_Show_Type*cc_Show_Rem._Budget*IF(cc_Delta&gt;0,cc_Delta,0)</f>
        <v>0</v>
      </c>
      <c r="O57" s="89">
        <f ca="1">cc_In_focus*cc_Show_Type*IF(cc_Delta&lt;0,ABS(cc_Delta),0)</f>
        <v>0</v>
      </c>
      <c r="P57" s="89">
        <f ca="1">NOT(cc_In_focus)*cc_Show_Type*MIN(cc_tracked,cc_budget)</f>
        <v>2430</v>
      </c>
      <c r="Q57" s="89">
        <f ca="1">NOT(cc_In_focus)*cc_Show_Type*cc_Show_Rem._Budget*IF(cc_Delta&gt;0,cc_Delta,0)</f>
        <v>170</v>
      </c>
      <c r="R57" s="89">
        <f ca="1">NOT(cc_In_focus)*cc_Show_Type*IF(cc_Delta&lt;0,ABS(cc_Delta),0)</f>
        <v>0</v>
      </c>
    </row>
    <row r="58" spans="4:18" x14ac:dyDescent="0.3">
      <c r="D58" s="121"/>
      <c r="E58" s="35" t="s">
        <v>29</v>
      </c>
      <c r="F58" s="35">
        <f>MONTH(D56)</f>
        <v>1</v>
      </c>
      <c r="G58" s="35">
        <f>IF(selected_period="Total Year",1,IF(selected_period=cc_month_number,1,0))</f>
        <v>0</v>
      </c>
      <c r="H58" s="35">
        <f>1*$E$52</f>
        <v>1</v>
      </c>
      <c r="I58" s="35">
        <f t="shared" si="0"/>
        <v>1</v>
      </c>
      <c r="J58" s="89" cm="1">
        <f t="array" ref="J58">SUM(Tracking[Amount] * (Tracking[Type]=cc_type) * (YEAR(Tracking[Effective Date])=Selected_year) * (MONTH(Tracking[Effective Date])=cc_month_number))</f>
        <v>2100</v>
      </c>
      <c r="K58" s="89" cm="1">
        <f t="array" aca="1" ref="K58" ca="1">IFERROR(
    INDEX('Budget Planning'!$E:$DY, savings_total,
        MATCH(TRUE, INDEX('Budget Planning'!$E$5:$DY$5 = Selected_year, 0), 0)
        + cc_month_number - 1
    ),
    ""
)</f>
        <v>2500</v>
      </c>
      <c r="L58" s="89">
        <f ca="1">cc_budget-cc_tracked</f>
        <v>400</v>
      </c>
      <c r="M58" s="89">
        <f ca="1">cc_In_focus*cc_Show_Type*MIN(cc_tracked,cc_budget)</f>
        <v>0</v>
      </c>
      <c r="N58" s="89">
        <f ca="1">cc_In_focus*cc_Show_Type*cc_Show_Rem._Budget*IF(cc_Delta&gt;0,cc_Delta,0)</f>
        <v>0</v>
      </c>
      <c r="O58" s="89">
        <f ca="1">cc_In_focus*cc_Show_Type*IF(cc_Delta&lt;0,ABS(cc_Delta),0)</f>
        <v>0</v>
      </c>
      <c r="P58" s="89">
        <f ca="1">NOT(cc_In_focus)*cc_Show_Type*MIN(cc_tracked,cc_budget)</f>
        <v>2100</v>
      </c>
      <c r="Q58" s="89">
        <f ca="1">NOT(cc_In_focus)*cc_Show_Type*cc_Show_Rem._Budget*IF(cc_Delta&gt;0,cc_Delta,0)</f>
        <v>400</v>
      </c>
      <c r="R58" s="89">
        <f ca="1">NOT(cc_In_focus)*cc_Show_Type*IF(cc_Delta&lt;0,ABS(cc_Delta),0)</f>
        <v>0</v>
      </c>
    </row>
    <row r="59" spans="4:18" x14ac:dyDescent="0.3">
      <c r="D59" s="122"/>
      <c r="E59" s="88"/>
      <c r="F59" s="88"/>
      <c r="G59" s="88"/>
      <c r="H59" s="88"/>
      <c r="I59" s="88"/>
      <c r="J59" s="92"/>
      <c r="K59" s="92"/>
      <c r="L59" s="92"/>
      <c r="M59" s="88"/>
      <c r="N59" s="88"/>
      <c r="O59" s="88"/>
      <c r="P59" s="88"/>
      <c r="Q59" s="88"/>
      <c r="R59" s="88"/>
    </row>
    <row r="60" spans="4:18" x14ac:dyDescent="0.3">
      <c r="D60" s="120" t="s">
        <v>13</v>
      </c>
      <c r="E60" s="87" t="s">
        <v>6</v>
      </c>
      <c r="F60" s="35">
        <f>IFERROR(MATCH(D60, {"Jan","Feb","Mar","Apr","May","Jun","Jul","Aug","Sep","Oct","Nov","Dec"}, 0), "")</f>
        <v>2</v>
      </c>
      <c r="G60" s="35">
        <f>IF(selected_period="Total Year",1,IF(selected_period=cc_month_number,1,0))</f>
        <v>0</v>
      </c>
      <c r="H60" s="35">
        <f t="shared" ref="H60" si="1">1*$E$50</f>
        <v>1</v>
      </c>
      <c r="I60" s="35">
        <f t="shared" ref="I60:I102" si="2">1*$E$53</f>
        <v>1</v>
      </c>
      <c r="J60" s="89" cm="1">
        <f t="array" ref="J60">SUM(Tracking[Amount] * (Tracking[Type]=cc_type) * (YEAR(Tracking[Effective Date])=Selected_year) * (MONTH(Tracking[Effective Date])=cc_month_number))</f>
        <v>650</v>
      </c>
      <c r="K60" s="89" cm="1">
        <f t="array" aca="1" ref="K60" ca="1">IFERROR(
    INDEX('Budget Planning'!$E:$DY, income_total,
        MATCH(TRUE, INDEX('Budget Planning'!$E$5:$DY$5 = Selected_year, 0), 0)
        + cc_month_number - 1
    ),
    ""
)</f>
        <v>5100</v>
      </c>
      <c r="L60" s="89">
        <f ca="1">cc_budget-cc_tracked</f>
        <v>4450</v>
      </c>
      <c r="M60" s="89">
        <f ca="1">cc_In_focus*cc_Show_Type*MIN(cc_tracked,cc_budget)</f>
        <v>0</v>
      </c>
      <c r="N60" s="89">
        <f ca="1">cc_In_focus*cc_Show_Type*cc_Show_Rem._Budget*IF(cc_Delta&gt;0,cc_Delta,0)</f>
        <v>0</v>
      </c>
      <c r="O60" s="89">
        <f ca="1">cc_In_focus*cc_Show_Type*IF(cc_Delta&lt;0,ABS(cc_Delta),0)</f>
        <v>0</v>
      </c>
      <c r="P60" s="89">
        <f ca="1">NOT(cc_In_focus)*cc_Show_Type*MIN(cc_tracked,cc_budget)</f>
        <v>650</v>
      </c>
      <c r="Q60" s="89">
        <f ca="1">NOT(cc_In_focus)*cc_Show_Type*cc_Show_Rem._Budget*IF(cc_Delta&gt;0,cc_Delta,0)</f>
        <v>4450</v>
      </c>
      <c r="R60" s="89">
        <f ca="1">NOT(cc_In_focus)*cc_Show_Type*IF(cc_Delta&lt;0,ABS(cc_Delta),0)</f>
        <v>0</v>
      </c>
    </row>
    <row r="61" spans="4:18" x14ac:dyDescent="0.3">
      <c r="D61" s="121"/>
      <c r="E61" s="35" t="s">
        <v>24</v>
      </c>
      <c r="F61" s="35">
        <f>IFERROR(MATCH(D60, {"Jan","Feb","Mar","Apr","May","Jun","Jul","Aug","Sep","Oct","Nov","Dec"}, 0), "")</f>
        <v>2</v>
      </c>
      <c r="G61" s="35">
        <f>IF(selected_period="Total Year",1,IF(selected_period=cc_month_number,1,0))</f>
        <v>0</v>
      </c>
      <c r="H61" s="35">
        <f t="shared" ref="H61" si="3">1*$E$51</f>
        <v>1</v>
      </c>
      <c r="I61" s="35">
        <f t="shared" si="2"/>
        <v>1</v>
      </c>
      <c r="J61" s="89" cm="1">
        <f t="array" ref="J61">SUM(Tracking[Amount] * (Tracking[Type]=cc_type) * (YEAR(Tracking[Effective Date])=Selected_year) * (MONTH(Tracking[Effective Date])=cc_month_number))</f>
        <v>2200</v>
      </c>
      <c r="K61" s="89" cm="1">
        <f t="array" aca="1" ref="K61" ca="1">IFERROR(
    INDEX('Budget Planning'!$E:$DY, expenses_total_row,
        MATCH(TRUE, INDEX('Budget Planning'!$E$5:$DY$5 = Selected_year, 0), 0)
        + cc_month_number - 1
    ),
    ""
)</f>
        <v>2600</v>
      </c>
      <c r="L61" s="89">
        <f ca="1">cc_budget-cc_tracked</f>
        <v>400</v>
      </c>
      <c r="M61" s="89">
        <f ca="1">cc_In_focus*cc_Show_Type*MIN(cc_tracked,cc_budget)</f>
        <v>0</v>
      </c>
      <c r="N61" s="89">
        <f ca="1">cc_In_focus*cc_Show_Type*cc_Show_Rem._Budget*IF(cc_Delta&gt;0,cc_Delta,0)</f>
        <v>0</v>
      </c>
      <c r="O61" s="89">
        <f ca="1">cc_In_focus*cc_Show_Type*IF(cc_Delta&lt;0,ABS(cc_Delta),0)</f>
        <v>0</v>
      </c>
      <c r="P61" s="89">
        <f ca="1">NOT(cc_In_focus)*cc_Show_Type*MIN(cc_tracked,cc_budget)</f>
        <v>2200</v>
      </c>
      <c r="Q61" s="89">
        <f ca="1">NOT(cc_In_focus)*cc_Show_Type*cc_Show_Rem._Budget*IF(cc_Delta&gt;0,cc_Delta,0)</f>
        <v>400</v>
      </c>
      <c r="R61" s="89">
        <f ca="1">NOT(cc_In_focus)*cc_Show_Type*IF(cc_Delta&lt;0,ABS(cc_Delta),0)</f>
        <v>0</v>
      </c>
    </row>
    <row r="62" spans="4:18" x14ac:dyDescent="0.3">
      <c r="D62" s="121"/>
      <c r="E62" s="35" t="s">
        <v>29</v>
      </c>
      <c r="F62" s="35">
        <f>IFERROR(MATCH(D60, {"Jan","Feb","Mar","Apr","May","Jun","Jul","Aug","Sep","Oct","Nov","Dec"}, 0), "")</f>
        <v>2</v>
      </c>
      <c r="G62" s="35">
        <f>IF(selected_period="Total Year",1,IF(selected_period=cc_month_number,1,0))</f>
        <v>0</v>
      </c>
      <c r="H62" s="35">
        <f t="shared" ref="H62" si="4">1*$E$52</f>
        <v>1</v>
      </c>
      <c r="I62" s="35">
        <f t="shared" si="2"/>
        <v>1</v>
      </c>
      <c r="J62" s="89" cm="1">
        <f t="array" ref="J62">SUM(Tracking[Amount] * (Tracking[Type]=cc_type) * (YEAR(Tracking[Effective Date])=Selected_year) * (MONTH(Tracking[Effective Date])=cc_month_number))</f>
        <v>3000</v>
      </c>
      <c r="K62" s="89" cm="1">
        <f t="array" aca="1" ref="K62" ca="1">IFERROR(
    INDEX('Budget Planning'!$E:$DY, savings_total,
        MATCH(TRUE, INDEX('Budget Planning'!$E$5:$DY$5 = Selected_year, 0), 0)
        + cc_month_number - 1
    ),
    ""
)</f>
        <v>2500</v>
      </c>
      <c r="L62" s="89">
        <f ca="1">cc_budget-cc_tracked</f>
        <v>-500</v>
      </c>
      <c r="M62" s="89">
        <f ca="1">cc_In_focus*cc_Show_Type*MIN(cc_tracked,cc_budget)</f>
        <v>0</v>
      </c>
      <c r="N62" s="89">
        <f ca="1">cc_In_focus*cc_Show_Type*cc_Show_Rem._Budget*IF(cc_Delta&gt;0,cc_Delta,0)</f>
        <v>0</v>
      </c>
      <c r="O62" s="89">
        <f ca="1">cc_In_focus*cc_Show_Type*IF(cc_Delta&lt;0,ABS(cc_Delta),0)</f>
        <v>0</v>
      </c>
      <c r="P62" s="89">
        <f ca="1">NOT(cc_In_focus)*cc_Show_Type*MIN(cc_tracked,cc_budget)</f>
        <v>2500</v>
      </c>
      <c r="Q62" s="89">
        <f ca="1">NOT(cc_In_focus)*cc_Show_Type*cc_Show_Rem._Budget*IF(cc_Delta&gt;0,cc_Delta,0)</f>
        <v>0</v>
      </c>
      <c r="R62" s="89">
        <f ca="1">NOT(cc_In_focus)*cc_Show_Type*IF(cc_Delta&lt;0,ABS(cc_Delta),0)</f>
        <v>500</v>
      </c>
    </row>
    <row r="63" spans="4:18" x14ac:dyDescent="0.3">
      <c r="D63" s="122"/>
      <c r="E63" s="88"/>
      <c r="F63" s="88"/>
      <c r="G63" s="88"/>
      <c r="H63" s="88"/>
      <c r="I63" s="88"/>
      <c r="J63" s="92"/>
      <c r="K63" s="92"/>
      <c r="L63" s="92"/>
      <c r="M63" s="88"/>
      <c r="N63" s="88"/>
      <c r="O63" s="88"/>
      <c r="P63" s="88"/>
      <c r="Q63" s="88"/>
      <c r="R63" s="88"/>
    </row>
    <row r="64" spans="4:18" x14ac:dyDescent="0.3">
      <c r="D64" s="120" t="s">
        <v>14</v>
      </c>
      <c r="E64" s="87" t="s">
        <v>6</v>
      </c>
      <c r="F64" s="35">
        <f>IFERROR(MATCH(D64, {"Jan","Feb","Mar","Apr","May","Jun","Jul","Aug","Sep","Oct","Nov","Dec"}, 0), "")</f>
        <v>3</v>
      </c>
      <c r="G64" s="35">
        <f>IF(selected_period="Total Year",1,IF(selected_period=cc_month_number,1,0))</f>
        <v>1</v>
      </c>
      <c r="H64" s="35">
        <f t="shared" ref="H64" si="5">1*$E$50</f>
        <v>1</v>
      </c>
      <c r="I64" s="35">
        <f t="shared" ref="I64" si="6">1*$E$53</f>
        <v>1</v>
      </c>
      <c r="J64" s="89" cm="1">
        <f t="array" ref="J64">SUM(Tracking[Amount] * (Tracking[Type]=cc_type) * (YEAR(Tracking[Effective Date])=Selected_year) * (MONTH(Tracking[Effective Date])=cc_month_number))</f>
        <v>8300</v>
      </c>
      <c r="K64" s="89" cm="1">
        <f t="array" aca="1" ref="K64" ca="1">IFERROR(
    INDEX('Budget Planning'!$E:$DY, income_total,
        MATCH(TRUE, INDEX('Budget Planning'!$E$5:$DY$5 = Selected_year, 0), 0)
        + cc_month_number - 1
    ),
    ""
)</f>
        <v>5600</v>
      </c>
      <c r="L64" s="89">
        <f ca="1">cc_budget-cc_tracked</f>
        <v>-2700</v>
      </c>
      <c r="M64" s="89">
        <f ca="1">cc_In_focus*cc_Show_Type*MIN(cc_tracked,cc_budget)</f>
        <v>5600</v>
      </c>
      <c r="N64" s="89">
        <f ca="1">cc_In_focus*cc_Show_Type*cc_Show_Rem._Budget*IF(cc_Delta&gt;0,cc_Delta,0)</f>
        <v>0</v>
      </c>
      <c r="O64" s="89">
        <f ca="1">cc_In_focus*cc_Show_Type*IF(cc_Delta&lt;0,ABS(cc_Delta),0)</f>
        <v>2700</v>
      </c>
      <c r="P64" s="89">
        <f ca="1">NOT(cc_In_focus)*cc_Show_Type*MIN(cc_tracked,cc_budget)</f>
        <v>0</v>
      </c>
      <c r="Q64" s="89">
        <f ca="1">NOT(cc_In_focus)*cc_Show_Type*cc_Show_Rem._Budget*IF(cc_Delta&gt;0,cc_Delta,0)</f>
        <v>0</v>
      </c>
      <c r="R64" s="89">
        <f ca="1">NOT(cc_In_focus)*cc_Show_Type*IF(cc_Delta&lt;0,ABS(cc_Delta),0)</f>
        <v>0</v>
      </c>
    </row>
    <row r="65" spans="4:18" x14ac:dyDescent="0.3">
      <c r="D65" s="121"/>
      <c r="E65" s="35" t="s">
        <v>24</v>
      </c>
      <c r="F65" s="35">
        <f>IFERROR(MATCH(D64, {"Jan","Feb","Mar","Apr","May","Jun","Jul","Aug","Sep","Oct","Nov","Dec"}, 0), "")</f>
        <v>3</v>
      </c>
      <c r="G65" s="35">
        <f>IF(selected_period="Total Year",1,IF(selected_period=cc_month_number,1,0))</f>
        <v>1</v>
      </c>
      <c r="H65" s="35">
        <f t="shared" ref="H65" si="7">1*$E$51</f>
        <v>1</v>
      </c>
      <c r="I65" s="35">
        <f t="shared" si="2"/>
        <v>1</v>
      </c>
      <c r="J65" s="89" cm="1">
        <f t="array" ref="J65">SUM(Tracking[Amount] * (Tracking[Type]=cc_type) * (YEAR(Tracking[Effective Date])=Selected_year) * (MONTH(Tracking[Effective Date])=cc_month_number))</f>
        <v>2050</v>
      </c>
      <c r="K65" s="89" cm="1">
        <f t="array" aca="1" ref="K65" ca="1">IFERROR(
    INDEX('Budget Planning'!$E:$DY, expenses_total_row,
        MATCH(TRUE, INDEX('Budget Planning'!$E$5:$DY$5 = Selected_year, 0), 0)
        + cc_month_number - 1
    ),
    ""
)</f>
        <v>2900</v>
      </c>
      <c r="L65" s="89">
        <f ca="1">cc_budget-cc_tracked</f>
        <v>850</v>
      </c>
      <c r="M65" s="89">
        <f ca="1">cc_In_focus*cc_Show_Type*MIN(cc_tracked,cc_budget)</f>
        <v>2050</v>
      </c>
      <c r="N65" s="89">
        <f ca="1">cc_In_focus*cc_Show_Type*cc_Show_Rem._Budget*IF(cc_Delta&gt;0,cc_Delta,0)</f>
        <v>850</v>
      </c>
      <c r="O65" s="89">
        <f ca="1">cc_In_focus*cc_Show_Type*IF(cc_Delta&lt;0,ABS(cc_Delta),0)</f>
        <v>0</v>
      </c>
      <c r="P65" s="89">
        <f ca="1">NOT(cc_In_focus)*cc_Show_Type*MIN(cc_tracked,cc_budget)</f>
        <v>0</v>
      </c>
      <c r="Q65" s="89">
        <f ca="1">NOT(cc_In_focus)*cc_Show_Type*cc_Show_Rem._Budget*IF(cc_Delta&gt;0,cc_Delta,0)</f>
        <v>0</v>
      </c>
      <c r="R65" s="89">
        <f ca="1">NOT(cc_In_focus)*cc_Show_Type*IF(cc_Delta&lt;0,ABS(cc_Delta),0)</f>
        <v>0</v>
      </c>
    </row>
    <row r="66" spans="4:18" x14ac:dyDescent="0.3">
      <c r="D66" s="121"/>
      <c r="E66" s="35" t="s">
        <v>29</v>
      </c>
      <c r="F66" s="35">
        <f>IFERROR(MATCH(D64, {"Jan","Feb","Mar","Apr","May","Jun","Jul","Aug","Sep","Oct","Nov","Dec"}, 0), "")</f>
        <v>3</v>
      </c>
      <c r="G66" s="35">
        <f>IF(selected_period="Total Year",1,IF(selected_period=cc_month_number,1,0))</f>
        <v>1</v>
      </c>
      <c r="H66" s="35">
        <f t="shared" ref="H66" si="8">1*$E$52</f>
        <v>1</v>
      </c>
      <c r="I66" s="35">
        <f t="shared" si="2"/>
        <v>1</v>
      </c>
      <c r="J66" s="89" cm="1">
        <f t="array" ref="J66">SUM(Tracking[Amount] * (Tracking[Type]=cc_type) * (YEAR(Tracking[Effective Date])=Selected_year) * (MONTH(Tracking[Effective Date])=cc_month_number))</f>
        <v>2500</v>
      </c>
      <c r="K66" s="89" cm="1">
        <f t="array" aca="1" ref="K66" ca="1">IFERROR(
    INDEX('Budget Planning'!$E:$DY, savings_total,
        MATCH(TRUE, INDEX('Budget Planning'!$E$5:$DY$5 = Selected_year, 0), 0)
        + cc_month_number - 1
    ),
    ""
)</f>
        <v>2700</v>
      </c>
      <c r="L66" s="89">
        <f ca="1">cc_budget-cc_tracked</f>
        <v>200</v>
      </c>
      <c r="M66" s="89">
        <f ca="1">cc_In_focus*cc_Show_Type*MIN(cc_tracked,cc_budget)</f>
        <v>2500</v>
      </c>
      <c r="N66" s="89">
        <f ca="1">cc_In_focus*cc_Show_Type*cc_Show_Rem._Budget*IF(cc_Delta&gt;0,cc_Delta,0)</f>
        <v>200</v>
      </c>
      <c r="O66" s="89">
        <f ca="1">cc_In_focus*cc_Show_Type*IF(cc_Delta&lt;0,ABS(cc_Delta),0)</f>
        <v>0</v>
      </c>
      <c r="P66" s="89">
        <f ca="1">NOT(cc_In_focus)*cc_Show_Type*MIN(cc_tracked,cc_budget)</f>
        <v>0</v>
      </c>
      <c r="Q66" s="89">
        <f ca="1">NOT(cc_In_focus)*cc_Show_Type*cc_Show_Rem._Budget*IF(cc_Delta&gt;0,cc_Delta,0)</f>
        <v>0</v>
      </c>
      <c r="R66" s="89">
        <f ca="1">NOT(cc_In_focus)*cc_Show_Type*IF(cc_Delta&lt;0,ABS(cc_Delta),0)</f>
        <v>0</v>
      </c>
    </row>
    <row r="67" spans="4:18" x14ac:dyDescent="0.3">
      <c r="D67" s="122"/>
      <c r="E67" s="88"/>
      <c r="F67" s="88"/>
      <c r="G67" s="88"/>
      <c r="H67" s="88"/>
      <c r="I67" s="88"/>
      <c r="J67" s="92"/>
      <c r="K67" s="92"/>
      <c r="L67" s="92"/>
      <c r="M67" s="88"/>
      <c r="N67" s="88"/>
      <c r="O67" s="88"/>
      <c r="P67" s="88"/>
      <c r="Q67" s="88"/>
      <c r="R67" s="88"/>
    </row>
    <row r="68" spans="4:18" x14ac:dyDescent="0.3">
      <c r="D68" s="120" t="s">
        <v>15</v>
      </c>
      <c r="E68" s="87" t="s">
        <v>6</v>
      </c>
      <c r="F68" s="35">
        <f>IFERROR(MATCH(D68, {"Jan","Feb","Mar","Apr","May","Jun","Jul","Aug","Sep","Oct","Nov","Dec"}, 0), "")</f>
        <v>4</v>
      </c>
      <c r="G68" s="35">
        <f>IF(selected_period="Total Year",1,IF(selected_period=cc_month_number,1,0))</f>
        <v>0</v>
      </c>
      <c r="H68" s="35">
        <f t="shared" ref="H68" si="9">1*$E$50</f>
        <v>1</v>
      </c>
      <c r="I68" s="35">
        <f t="shared" ref="I68" si="10">1*$E$53</f>
        <v>1</v>
      </c>
      <c r="J68" s="89" cm="1">
        <f t="array" ref="J68">SUM(Tracking[Amount] * (Tracking[Type]=cc_type) * (YEAR(Tracking[Effective Date])=Selected_year) * (MONTH(Tracking[Effective Date])=cc_month_number))</f>
        <v>0</v>
      </c>
      <c r="K68" s="89" cm="1">
        <f t="array" aca="1" ref="K68" ca="1">IFERROR(
    INDEX('Budget Planning'!$E:$DY, income_total,
        MATCH(TRUE, INDEX('Budget Planning'!$E$5:$DY$5 = Selected_year, 0), 0)
        + cc_month_number - 1
    ),
    ""
)</f>
        <v>5600</v>
      </c>
      <c r="L68" s="89">
        <f ca="1">cc_budget-cc_tracked</f>
        <v>5600</v>
      </c>
      <c r="M68" s="89">
        <f ca="1">cc_In_focus*cc_Show_Type*MIN(cc_tracked,cc_budget)</f>
        <v>0</v>
      </c>
      <c r="N68" s="89">
        <f ca="1">cc_In_focus*cc_Show_Type*cc_Show_Rem._Budget*IF(cc_Delta&gt;0,cc_Delta,0)</f>
        <v>0</v>
      </c>
      <c r="O68" s="89">
        <f ca="1">cc_In_focus*cc_Show_Type*IF(cc_Delta&lt;0,ABS(cc_Delta),0)</f>
        <v>0</v>
      </c>
      <c r="P68" s="89">
        <f ca="1">NOT(cc_In_focus)*cc_Show_Type*MIN(cc_tracked,cc_budget)</f>
        <v>0</v>
      </c>
      <c r="Q68" s="89">
        <f ca="1">NOT(cc_In_focus)*cc_Show_Type*cc_Show_Rem._Budget*IF(cc_Delta&gt;0,cc_Delta,0)</f>
        <v>5600</v>
      </c>
      <c r="R68" s="89">
        <f ca="1">NOT(cc_In_focus)*cc_Show_Type*IF(cc_Delta&lt;0,ABS(cc_Delta),0)</f>
        <v>0</v>
      </c>
    </row>
    <row r="69" spans="4:18" x14ac:dyDescent="0.3">
      <c r="D69" s="121"/>
      <c r="E69" s="35" t="s">
        <v>24</v>
      </c>
      <c r="F69" s="35">
        <f>IFERROR(MATCH(D68, {"Jan","Feb","Mar","Apr","May","Jun","Jul","Aug","Sep","Oct","Nov","Dec"}, 0), "")</f>
        <v>4</v>
      </c>
      <c r="G69" s="35">
        <f>IF(selected_period="Total Year",1,IF(selected_period=cc_month_number,1,0))</f>
        <v>0</v>
      </c>
      <c r="H69" s="35">
        <f t="shared" ref="H69" si="11">1*$E$51</f>
        <v>1</v>
      </c>
      <c r="I69" s="35">
        <f t="shared" si="2"/>
        <v>1</v>
      </c>
      <c r="J69" s="89" cm="1">
        <f t="array" ref="J69">SUM(Tracking[Amount] * (Tracking[Type]=cc_type) * (YEAR(Tracking[Effective Date])=Selected_year) * (MONTH(Tracking[Effective Date])=cc_month_number))</f>
        <v>0</v>
      </c>
      <c r="K69" s="89" cm="1">
        <f t="array" aca="1" ref="K69" ca="1">IFERROR(
    INDEX('Budget Planning'!$E:$DY, expenses_total_row,
        MATCH(TRUE, INDEX('Budget Planning'!$E$5:$DY$5 = Selected_year, 0), 0)
        + cc_month_number - 1
    ),
    ""
)</f>
        <v>2900</v>
      </c>
      <c r="L69" s="89">
        <f ca="1">cc_budget-cc_tracked</f>
        <v>2900</v>
      </c>
      <c r="M69" s="89">
        <f ca="1">cc_In_focus*cc_Show_Type*MIN(cc_tracked,cc_budget)</f>
        <v>0</v>
      </c>
      <c r="N69" s="89">
        <f ca="1">cc_In_focus*cc_Show_Type*cc_Show_Rem._Budget*IF(cc_Delta&gt;0,cc_Delta,0)</f>
        <v>0</v>
      </c>
      <c r="O69" s="89">
        <f ca="1">cc_In_focus*cc_Show_Type*IF(cc_Delta&lt;0,ABS(cc_Delta),0)</f>
        <v>0</v>
      </c>
      <c r="P69" s="89">
        <f ca="1">NOT(cc_In_focus)*cc_Show_Type*MIN(cc_tracked,cc_budget)</f>
        <v>0</v>
      </c>
      <c r="Q69" s="89">
        <f ca="1">NOT(cc_In_focus)*cc_Show_Type*cc_Show_Rem._Budget*IF(cc_Delta&gt;0,cc_Delta,0)</f>
        <v>2900</v>
      </c>
      <c r="R69" s="89">
        <f ca="1">NOT(cc_In_focus)*cc_Show_Type*IF(cc_Delta&lt;0,ABS(cc_Delta),0)</f>
        <v>0</v>
      </c>
    </row>
    <row r="70" spans="4:18" x14ac:dyDescent="0.3">
      <c r="D70" s="121"/>
      <c r="E70" s="35" t="s">
        <v>29</v>
      </c>
      <c r="F70" s="35">
        <f>IFERROR(MATCH(D68, {"Jan","Feb","Mar","Apr","May","Jun","Jul","Aug","Sep","Oct","Nov","Dec"}, 0), "")</f>
        <v>4</v>
      </c>
      <c r="G70" s="35">
        <f>IF(selected_period="Total Year",1,IF(selected_period=cc_month_number,1,0))</f>
        <v>0</v>
      </c>
      <c r="H70" s="35">
        <f t="shared" ref="H70" si="12">1*$E$52</f>
        <v>1</v>
      </c>
      <c r="I70" s="35">
        <f t="shared" si="2"/>
        <v>1</v>
      </c>
      <c r="J70" s="89" cm="1">
        <f t="array" ref="J70">SUM(Tracking[Amount] * (Tracking[Type]=cc_type) * (YEAR(Tracking[Effective Date])=Selected_year) * (MONTH(Tracking[Effective Date])=cc_month_number))</f>
        <v>0</v>
      </c>
      <c r="K70" s="89" cm="1">
        <f t="array" aca="1" ref="K70" ca="1">IFERROR(
    INDEX('Budget Planning'!$E:$DY, savings_total,
        MATCH(TRUE, INDEX('Budget Planning'!$E$5:$DY$5 = Selected_year, 0), 0)
        + cc_month_number - 1
    ),
    ""
)</f>
        <v>2700</v>
      </c>
      <c r="L70" s="89">
        <f ca="1">cc_budget-cc_tracked</f>
        <v>2700</v>
      </c>
      <c r="M70" s="89">
        <f ca="1">cc_In_focus*cc_Show_Type*MIN(cc_tracked,cc_budget)</f>
        <v>0</v>
      </c>
      <c r="N70" s="89">
        <f ca="1">cc_In_focus*cc_Show_Type*cc_Show_Rem._Budget*IF(cc_Delta&gt;0,cc_Delta,0)</f>
        <v>0</v>
      </c>
      <c r="O70" s="89">
        <f ca="1">cc_In_focus*cc_Show_Type*IF(cc_Delta&lt;0,ABS(cc_Delta),0)</f>
        <v>0</v>
      </c>
      <c r="P70" s="89">
        <f ca="1">NOT(cc_In_focus)*cc_Show_Type*MIN(cc_tracked,cc_budget)</f>
        <v>0</v>
      </c>
      <c r="Q70" s="89">
        <f ca="1">NOT(cc_In_focus)*cc_Show_Type*cc_Show_Rem._Budget*IF(cc_Delta&gt;0,cc_Delta,0)</f>
        <v>2700</v>
      </c>
      <c r="R70" s="89">
        <f ca="1">NOT(cc_In_focus)*cc_Show_Type*IF(cc_Delta&lt;0,ABS(cc_Delta),0)</f>
        <v>0</v>
      </c>
    </row>
    <row r="71" spans="4:18" x14ac:dyDescent="0.3">
      <c r="D71" s="122"/>
      <c r="E71" s="88"/>
      <c r="F71" s="88"/>
      <c r="G71" s="88"/>
      <c r="H71" s="88"/>
      <c r="I71" s="88"/>
      <c r="J71" s="92"/>
      <c r="K71" s="92"/>
      <c r="L71" s="92"/>
      <c r="M71" s="88"/>
      <c r="N71" s="88"/>
      <c r="O71" s="88"/>
      <c r="P71" s="88"/>
      <c r="Q71" s="88"/>
      <c r="R71" s="88"/>
    </row>
    <row r="72" spans="4:18" x14ac:dyDescent="0.3">
      <c r="D72" s="120" t="s">
        <v>16</v>
      </c>
      <c r="E72" s="87" t="s">
        <v>6</v>
      </c>
      <c r="F72" s="35">
        <f>IFERROR(MATCH(D72, {"Jan","Feb","Mar","Apr","May","Jun","Jul","Aug","Sep","Oct","Nov","Dec"}, 0), "")</f>
        <v>5</v>
      </c>
      <c r="G72" s="35">
        <f>IF(selected_period="Total Year",1,IF(selected_period=cc_month_number,1,0))</f>
        <v>0</v>
      </c>
      <c r="H72" s="35">
        <f t="shared" ref="H72" si="13">1*$E$50</f>
        <v>1</v>
      </c>
      <c r="I72" s="35">
        <f t="shared" ref="I72" si="14">1*$E$53</f>
        <v>1</v>
      </c>
      <c r="J72" s="89" cm="1">
        <f t="array" ref="J72">SUM(Tracking[Amount] * (Tracking[Type]=cc_type) * (YEAR(Tracking[Effective Date])=Selected_year) * (MONTH(Tracking[Effective Date])=cc_month_number))</f>
        <v>0</v>
      </c>
      <c r="K72" s="89" cm="1">
        <f t="array" aca="1" ref="K72" ca="1">IFERROR(
    INDEX('Budget Planning'!$E:$DY, income_total,
        MATCH(TRUE, INDEX('Budget Planning'!$E$5:$DY$5 = Selected_year, 0), 0)
        + cc_month_number - 1
    ),
    ""
)</f>
        <v>5600</v>
      </c>
      <c r="L72" s="89">
        <f ca="1">cc_budget-cc_tracked</f>
        <v>5600</v>
      </c>
      <c r="M72" s="89">
        <f ca="1">cc_In_focus*cc_Show_Type*MIN(cc_tracked,cc_budget)</f>
        <v>0</v>
      </c>
      <c r="N72" s="89">
        <f ca="1">cc_In_focus*cc_Show_Type*cc_Show_Rem._Budget*IF(cc_Delta&gt;0,cc_Delta,0)</f>
        <v>0</v>
      </c>
      <c r="O72" s="89">
        <f ca="1">cc_In_focus*cc_Show_Type*IF(cc_Delta&lt;0,ABS(cc_Delta),0)</f>
        <v>0</v>
      </c>
      <c r="P72" s="89">
        <f ca="1">NOT(cc_In_focus)*cc_Show_Type*MIN(cc_tracked,cc_budget)</f>
        <v>0</v>
      </c>
      <c r="Q72" s="89">
        <f ca="1">NOT(cc_In_focus)*cc_Show_Type*cc_Show_Rem._Budget*IF(cc_Delta&gt;0,cc_Delta,0)</f>
        <v>5600</v>
      </c>
      <c r="R72" s="89">
        <f ca="1">NOT(cc_In_focus)*cc_Show_Type*IF(cc_Delta&lt;0,ABS(cc_Delta),0)</f>
        <v>0</v>
      </c>
    </row>
    <row r="73" spans="4:18" x14ac:dyDescent="0.3">
      <c r="D73" s="121"/>
      <c r="E73" s="35" t="s">
        <v>24</v>
      </c>
      <c r="F73" s="35">
        <f>IFERROR(MATCH(D72, {"Jan","Feb","Mar","Apr","May","Jun","Jul","Aug","Sep","Oct","Nov","Dec"}, 0), "")</f>
        <v>5</v>
      </c>
      <c r="G73" s="35">
        <f>IF(selected_period="Total Year",1,IF(selected_period=cc_month_number,1,0))</f>
        <v>0</v>
      </c>
      <c r="H73" s="35">
        <f t="shared" ref="H73" si="15">1*$E$51</f>
        <v>1</v>
      </c>
      <c r="I73" s="35">
        <f t="shared" si="2"/>
        <v>1</v>
      </c>
      <c r="J73" s="89" cm="1">
        <f t="array" ref="J73">SUM(Tracking[Amount] * (Tracking[Type]=cc_type) * (YEAR(Tracking[Effective Date])=Selected_year) * (MONTH(Tracking[Effective Date])=cc_month_number))</f>
        <v>0</v>
      </c>
      <c r="K73" s="89" cm="1">
        <f t="array" aca="1" ref="K73" ca="1">IFERROR(
    INDEX('Budget Planning'!$E:$DY, expenses_total_row,
        MATCH(TRUE, INDEX('Budget Planning'!$E$5:$DY$5 = Selected_year, 0), 0)
        + cc_month_number - 1
    ),
    ""
)</f>
        <v>2900</v>
      </c>
      <c r="L73" s="89">
        <f ca="1">cc_budget-cc_tracked</f>
        <v>2900</v>
      </c>
      <c r="M73" s="89">
        <f ca="1">cc_In_focus*cc_Show_Type*MIN(cc_tracked,cc_budget)</f>
        <v>0</v>
      </c>
      <c r="N73" s="89">
        <f ca="1">cc_In_focus*cc_Show_Type*cc_Show_Rem._Budget*IF(cc_Delta&gt;0,cc_Delta,0)</f>
        <v>0</v>
      </c>
      <c r="O73" s="89">
        <f ca="1">cc_In_focus*cc_Show_Type*IF(cc_Delta&lt;0,ABS(cc_Delta),0)</f>
        <v>0</v>
      </c>
      <c r="P73" s="89">
        <f ca="1">NOT(cc_In_focus)*cc_Show_Type*MIN(cc_tracked,cc_budget)</f>
        <v>0</v>
      </c>
      <c r="Q73" s="89">
        <f ca="1">NOT(cc_In_focus)*cc_Show_Type*cc_Show_Rem._Budget*IF(cc_Delta&gt;0,cc_Delta,0)</f>
        <v>2900</v>
      </c>
      <c r="R73" s="89">
        <f ca="1">NOT(cc_In_focus)*cc_Show_Type*IF(cc_Delta&lt;0,ABS(cc_Delta),0)</f>
        <v>0</v>
      </c>
    </row>
    <row r="74" spans="4:18" x14ac:dyDescent="0.3">
      <c r="D74" s="121"/>
      <c r="E74" s="35" t="s">
        <v>29</v>
      </c>
      <c r="F74" s="35">
        <f>IFERROR(MATCH(D72, {"Jan","Feb","Mar","Apr","May","Jun","Jul","Aug","Sep","Oct","Nov","Dec"}, 0), "")</f>
        <v>5</v>
      </c>
      <c r="G74" s="35">
        <f>IF(selected_period="Total Year",1,IF(selected_period=cc_month_number,1,0))</f>
        <v>0</v>
      </c>
      <c r="H74" s="35">
        <f t="shared" ref="H74" si="16">1*$E$52</f>
        <v>1</v>
      </c>
      <c r="I74" s="35">
        <f t="shared" si="2"/>
        <v>1</v>
      </c>
      <c r="J74" s="89" cm="1">
        <f t="array" ref="J74">SUM(Tracking[Amount] * (Tracking[Type]=cc_type) * (YEAR(Tracking[Effective Date])=Selected_year) * (MONTH(Tracking[Effective Date])=cc_month_number))</f>
        <v>0</v>
      </c>
      <c r="K74" s="89" cm="1">
        <f t="array" aca="1" ref="K74" ca="1">IFERROR(
    INDEX('Budget Planning'!$E:$DY, savings_total,
        MATCH(TRUE, INDEX('Budget Planning'!$E$5:$DY$5 = Selected_year, 0), 0)
        + cc_month_number - 1
    ),
    ""
)</f>
        <v>2700</v>
      </c>
      <c r="L74" s="89">
        <f ca="1">cc_budget-cc_tracked</f>
        <v>2700</v>
      </c>
      <c r="M74" s="89">
        <f ca="1">cc_In_focus*cc_Show_Type*MIN(cc_tracked,cc_budget)</f>
        <v>0</v>
      </c>
      <c r="N74" s="89">
        <f ca="1">cc_In_focus*cc_Show_Type*cc_Show_Rem._Budget*IF(cc_Delta&gt;0,cc_Delta,0)</f>
        <v>0</v>
      </c>
      <c r="O74" s="89">
        <f ca="1">cc_In_focus*cc_Show_Type*IF(cc_Delta&lt;0,ABS(cc_Delta),0)</f>
        <v>0</v>
      </c>
      <c r="P74" s="89">
        <f ca="1">NOT(cc_In_focus)*cc_Show_Type*MIN(cc_tracked,cc_budget)</f>
        <v>0</v>
      </c>
      <c r="Q74" s="89">
        <f ca="1">NOT(cc_In_focus)*cc_Show_Type*cc_Show_Rem._Budget*IF(cc_Delta&gt;0,cc_Delta,0)</f>
        <v>2700</v>
      </c>
      <c r="R74" s="89">
        <f ca="1">NOT(cc_In_focus)*cc_Show_Type*IF(cc_Delta&lt;0,ABS(cc_Delta),0)</f>
        <v>0</v>
      </c>
    </row>
    <row r="75" spans="4:18" x14ac:dyDescent="0.3">
      <c r="D75" s="122"/>
      <c r="E75" s="88"/>
      <c r="F75" s="88"/>
      <c r="G75" s="88"/>
      <c r="H75" s="88"/>
      <c r="I75" s="88"/>
      <c r="J75" s="92"/>
      <c r="K75" s="92"/>
      <c r="L75" s="92"/>
      <c r="M75" s="88"/>
      <c r="N75" s="88"/>
      <c r="O75" s="88"/>
      <c r="P75" s="88"/>
      <c r="Q75" s="88"/>
      <c r="R75" s="88"/>
    </row>
    <row r="76" spans="4:18" x14ac:dyDescent="0.3">
      <c r="D76" s="120" t="s">
        <v>17</v>
      </c>
      <c r="E76" s="87" t="s">
        <v>6</v>
      </c>
      <c r="F76" s="35">
        <f>IFERROR(MATCH(D76, {"Jan","Feb","Mar","Apr","May","Jun","Jul","Aug","Sep","Oct","Nov","Dec"}, 0), "")</f>
        <v>6</v>
      </c>
      <c r="G76" s="35">
        <f>IF(selected_period="Total Year",1,IF(selected_period=cc_month_number,1,0))</f>
        <v>0</v>
      </c>
      <c r="H76" s="35">
        <f t="shared" ref="H76" si="17">1*$E$50</f>
        <v>1</v>
      </c>
      <c r="I76" s="35">
        <f t="shared" ref="I76" si="18">1*$E$53</f>
        <v>1</v>
      </c>
      <c r="J76" s="89" cm="1">
        <f t="array" ref="J76">SUM(Tracking[Amount] * (Tracking[Type]=cc_type) * (YEAR(Tracking[Effective Date])=Selected_year) * (MONTH(Tracking[Effective Date])=cc_month_number))</f>
        <v>0</v>
      </c>
      <c r="K76" s="89" cm="1">
        <f t="array" aca="1" ref="K76" ca="1">IFERROR(
    INDEX('Budget Planning'!$E:$DY, income_total,
        MATCH(TRUE, INDEX('Budget Planning'!$E$5:$DY$5 = Selected_year, 0), 0)
        + cc_month_number - 1
    ),
    ""
)</f>
        <v>5600</v>
      </c>
      <c r="L76" s="89">
        <f ca="1">cc_budget-cc_tracked</f>
        <v>5600</v>
      </c>
      <c r="M76" s="89">
        <f ca="1">cc_In_focus*cc_Show_Type*MIN(cc_tracked,cc_budget)</f>
        <v>0</v>
      </c>
      <c r="N76" s="89">
        <f ca="1">cc_In_focus*cc_Show_Type*cc_Show_Rem._Budget*IF(cc_Delta&gt;0,cc_Delta,0)</f>
        <v>0</v>
      </c>
      <c r="O76" s="89">
        <f ca="1">cc_In_focus*cc_Show_Type*IF(cc_Delta&lt;0,ABS(cc_Delta),0)</f>
        <v>0</v>
      </c>
      <c r="P76" s="89">
        <f ca="1">NOT(cc_In_focus)*cc_Show_Type*MIN(cc_tracked,cc_budget)</f>
        <v>0</v>
      </c>
      <c r="Q76" s="89">
        <f ca="1">NOT(cc_In_focus)*cc_Show_Type*cc_Show_Rem._Budget*IF(cc_Delta&gt;0,cc_Delta,0)</f>
        <v>5600</v>
      </c>
      <c r="R76" s="89">
        <f ca="1">NOT(cc_In_focus)*cc_Show_Type*IF(cc_Delta&lt;0,ABS(cc_Delta),0)</f>
        <v>0</v>
      </c>
    </row>
    <row r="77" spans="4:18" x14ac:dyDescent="0.3">
      <c r="D77" s="121"/>
      <c r="E77" s="35" t="s">
        <v>24</v>
      </c>
      <c r="F77" s="35">
        <f>IFERROR(MATCH(D76, {"Jan","Feb","Mar","Apr","May","Jun","Jul","Aug","Sep","Oct","Nov","Dec"}, 0), "")</f>
        <v>6</v>
      </c>
      <c r="G77" s="35">
        <f>IF(selected_period="Total Year",1,IF(selected_period=cc_month_number,1,0))</f>
        <v>0</v>
      </c>
      <c r="H77" s="35">
        <f t="shared" ref="H77" si="19">1*$E$51</f>
        <v>1</v>
      </c>
      <c r="I77" s="35">
        <f t="shared" si="2"/>
        <v>1</v>
      </c>
      <c r="J77" s="89" cm="1">
        <f t="array" ref="J77">SUM(Tracking[Amount] * (Tracking[Type]=cc_type) * (YEAR(Tracking[Effective Date])=Selected_year) * (MONTH(Tracking[Effective Date])=cc_month_number))</f>
        <v>0</v>
      </c>
      <c r="K77" s="89" cm="1">
        <f t="array" aca="1" ref="K77" ca="1">IFERROR(
    INDEX('Budget Planning'!$E:$DY, expenses_total_row,
        MATCH(TRUE, INDEX('Budget Planning'!$E$5:$DY$5 = Selected_year, 0), 0)
        + cc_month_number - 1
    ),
    ""
)</f>
        <v>2900</v>
      </c>
      <c r="L77" s="89">
        <f ca="1">cc_budget-cc_tracked</f>
        <v>2900</v>
      </c>
      <c r="M77" s="89">
        <f ca="1">cc_In_focus*cc_Show_Type*MIN(cc_tracked,cc_budget)</f>
        <v>0</v>
      </c>
      <c r="N77" s="89">
        <f ca="1">cc_In_focus*cc_Show_Type*cc_Show_Rem._Budget*IF(cc_Delta&gt;0,cc_Delta,0)</f>
        <v>0</v>
      </c>
      <c r="O77" s="89">
        <f ca="1">cc_In_focus*cc_Show_Type*IF(cc_Delta&lt;0,ABS(cc_Delta),0)</f>
        <v>0</v>
      </c>
      <c r="P77" s="89">
        <f ca="1">NOT(cc_In_focus)*cc_Show_Type*MIN(cc_tracked,cc_budget)</f>
        <v>0</v>
      </c>
      <c r="Q77" s="89">
        <f ca="1">NOT(cc_In_focus)*cc_Show_Type*cc_Show_Rem._Budget*IF(cc_Delta&gt;0,cc_Delta,0)</f>
        <v>2900</v>
      </c>
      <c r="R77" s="89">
        <f ca="1">NOT(cc_In_focus)*cc_Show_Type*IF(cc_Delta&lt;0,ABS(cc_Delta),0)</f>
        <v>0</v>
      </c>
    </row>
    <row r="78" spans="4:18" x14ac:dyDescent="0.3">
      <c r="D78" s="121"/>
      <c r="E78" s="35" t="s">
        <v>29</v>
      </c>
      <c r="F78" s="35">
        <f>IFERROR(MATCH(D76, {"Jan","Feb","Mar","Apr","May","Jun","Jul","Aug","Sep","Oct","Nov","Dec"}, 0), "")</f>
        <v>6</v>
      </c>
      <c r="G78" s="35">
        <f>IF(selected_period="Total Year",1,IF(selected_period=cc_month_number,1,0))</f>
        <v>0</v>
      </c>
      <c r="H78" s="35">
        <f t="shared" ref="H78" si="20">1*$E$52</f>
        <v>1</v>
      </c>
      <c r="I78" s="35">
        <f t="shared" si="2"/>
        <v>1</v>
      </c>
      <c r="J78" s="89" cm="1">
        <f t="array" ref="J78">SUM(Tracking[Amount] * (Tracking[Type]=cc_type) * (YEAR(Tracking[Effective Date])=Selected_year) * (MONTH(Tracking[Effective Date])=cc_month_number))</f>
        <v>0</v>
      </c>
      <c r="K78" s="89" cm="1">
        <f t="array" aca="1" ref="K78" ca="1">IFERROR(
    INDEX('Budget Planning'!$E:$DY, savings_total,
        MATCH(TRUE, INDEX('Budget Planning'!$E$5:$DY$5 = Selected_year, 0), 0)
        + cc_month_number - 1
    ),
    ""
)</f>
        <v>2700</v>
      </c>
      <c r="L78" s="89">
        <f ca="1">cc_budget-cc_tracked</f>
        <v>2700</v>
      </c>
      <c r="M78" s="89">
        <f ca="1">cc_In_focus*cc_Show_Type*MIN(cc_tracked,cc_budget)</f>
        <v>0</v>
      </c>
      <c r="N78" s="89">
        <f ca="1">cc_In_focus*cc_Show_Type*cc_Show_Rem._Budget*IF(cc_Delta&gt;0,cc_Delta,0)</f>
        <v>0</v>
      </c>
      <c r="O78" s="89">
        <f ca="1">cc_In_focus*cc_Show_Type*IF(cc_Delta&lt;0,ABS(cc_Delta),0)</f>
        <v>0</v>
      </c>
      <c r="P78" s="89">
        <f ca="1">NOT(cc_In_focus)*cc_Show_Type*MIN(cc_tracked,cc_budget)</f>
        <v>0</v>
      </c>
      <c r="Q78" s="89">
        <f ca="1">NOT(cc_In_focus)*cc_Show_Type*cc_Show_Rem._Budget*IF(cc_Delta&gt;0,cc_Delta,0)</f>
        <v>2700</v>
      </c>
      <c r="R78" s="89">
        <f ca="1">NOT(cc_In_focus)*cc_Show_Type*IF(cc_Delta&lt;0,ABS(cc_Delta),0)</f>
        <v>0</v>
      </c>
    </row>
    <row r="79" spans="4:18" x14ac:dyDescent="0.3">
      <c r="D79" s="122"/>
      <c r="E79" s="88"/>
      <c r="F79" s="88"/>
      <c r="G79" s="88"/>
      <c r="H79" s="88"/>
      <c r="I79" s="88"/>
      <c r="J79" s="92"/>
      <c r="K79" s="92"/>
      <c r="L79" s="92"/>
      <c r="M79" s="88"/>
      <c r="N79" s="88"/>
      <c r="O79" s="88"/>
      <c r="P79" s="88"/>
      <c r="Q79" s="88"/>
      <c r="R79" s="88"/>
    </row>
    <row r="80" spans="4:18" x14ac:dyDescent="0.3">
      <c r="D80" s="120" t="s">
        <v>18</v>
      </c>
      <c r="E80" s="87" t="s">
        <v>6</v>
      </c>
      <c r="F80" s="35">
        <f>IFERROR(MATCH(D80, {"Jan","Feb","Mar","Apr","May","Jun","Jul","Aug","Sep","Oct","Nov","Dec"}, 0), "")</f>
        <v>7</v>
      </c>
      <c r="G80" s="35">
        <f>IF(selected_period="Total Year",1,IF(selected_period=cc_month_number,1,0))</f>
        <v>0</v>
      </c>
      <c r="H80" s="35">
        <f t="shared" ref="H80" si="21">1*$E$50</f>
        <v>1</v>
      </c>
      <c r="I80" s="35">
        <f t="shared" ref="I80" si="22">1*$E$53</f>
        <v>1</v>
      </c>
      <c r="J80" s="89" cm="1">
        <f t="array" ref="J80">SUM(Tracking[Amount] * (Tracking[Type]=cc_type) * (YEAR(Tracking[Effective Date])=Selected_year) * (MONTH(Tracking[Effective Date])=cc_month_number))</f>
        <v>0</v>
      </c>
      <c r="K80" s="89" cm="1">
        <f t="array" aca="1" ref="K80" ca="1">IFERROR(
    INDEX('Budget Planning'!$E:$DY, income_total,
        MATCH(TRUE, INDEX('Budget Planning'!$E$5:$DY$5 = Selected_year, 0), 0)
        + cc_month_number - 1
    ),
    ""
)</f>
        <v>5600</v>
      </c>
      <c r="L80" s="89">
        <f ca="1">cc_budget-cc_tracked</f>
        <v>5600</v>
      </c>
      <c r="M80" s="89">
        <f ca="1">cc_In_focus*cc_Show_Type*MIN(cc_tracked,cc_budget)</f>
        <v>0</v>
      </c>
      <c r="N80" s="89">
        <f ca="1">cc_In_focus*cc_Show_Type*cc_Show_Rem._Budget*IF(cc_Delta&gt;0,cc_Delta,0)</f>
        <v>0</v>
      </c>
      <c r="O80" s="89">
        <f ca="1">cc_In_focus*cc_Show_Type*IF(cc_Delta&lt;0,ABS(cc_Delta),0)</f>
        <v>0</v>
      </c>
      <c r="P80" s="89">
        <f ca="1">NOT(cc_In_focus)*cc_Show_Type*MIN(cc_tracked,cc_budget)</f>
        <v>0</v>
      </c>
      <c r="Q80" s="89">
        <f ca="1">NOT(cc_In_focus)*cc_Show_Type*cc_Show_Rem._Budget*IF(cc_Delta&gt;0,cc_Delta,0)</f>
        <v>5600</v>
      </c>
      <c r="R80" s="89">
        <f ca="1">NOT(cc_In_focus)*cc_Show_Type*IF(cc_Delta&lt;0,ABS(cc_Delta),0)</f>
        <v>0</v>
      </c>
    </row>
    <row r="81" spans="4:18" x14ac:dyDescent="0.3">
      <c r="D81" s="121"/>
      <c r="E81" s="35" t="s">
        <v>24</v>
      </c>
      <c r="F81" s="35">
        <f>IFERROR(MATCH(D80, {"Jan","Feb","Mar","Apr","May","Jun","Jul","Aug","Sep","Oct","Nov","Dec"}, 0), "")</f>
        <v>7</v>
      </c>
      <c r="G81" s="35">
        <f>IF(selected_period="Total Year",1,IF(selected_period=cc_month_number,1,0))</f>
        <v>0</v>
      </c>
      <c r="H81" s="35">
        <f t="shared" ref="H81" si="23">1*$E$51</f>
        <v>1</v>
      </c>
      <c r="I81" s="35">
        <f t="shared" si="2"/>
        <v>1</v>
      </c>
      <c r="J81" s="89" cm="1">
        <f t="array" ref="J81">SUM(Tracking[Amount] * (Tracking[Type]=cc_type) * (YEAR(Tracking[Effective Date])=Selected_year) * (MONTH(Tracking[Effective Date])=cc_month_number))</f>
        <v>0</v>
      </c>
      <c r="K81" s="89" cm="1">
        <f t="array" aca="1" ref="K81" ca="1">IFERROR(
    INDEX('Budget Planning'!$E:$DY, expenses_total_row,
        MATCH(TRUE, INDEX('Budget Planning'!$E$5:$DY$5 = Selected_year, 0), 0)
        + cc_month_number - 1
    ),
    ""
)</f>
        <v>3400</v>
      </c>
      <c r="L81" s="89">
        <f ca="1">cc_budget-cc_tracked</f>
        <v>3400</v>
      </c>
      <c r="M81" s="89">
        <f ca="1">cc_In_focus*cc_Show_Type*MIN(cc_tracked,cc_budget)</f>
        <v>0</v>
      </c>
      <c r="N81" s="89">
        <f ca="1">cc_In_focus*cc_Show_Type*cc_Show_Rem._Budget*IF(cc_Delta&gt;0,cc_Delta,0)</f>
        <v>0</v>
      </c>
      <c r="O81" s="89">
        <f ca="1">cc_In_focus*cc_Show_Type*IF(cc_Delta&lt;0,ABS(cc_Delta),0)</f>
        <v>0</v>
      </c>
      <c r="P81" s="89">
        <f ca="1">NOT(cc_In_focus)*cc_Show_Type*MIN(cc_tracked,cc_budget)</f>
        <v>0</v>
      </c>
      <c r="Q81" s="89">
        <f ca="1">NOT(cc_In_focus)*cc_Show_Type*cc_Show_Rem._Budget*IF(cc_Delta&gt;0,cc_Delta,0)</f>
        <v>3400</v>
      </c>
      <c r="R81" s="89">
        <f ca="1">NOT(cc_In_focus)*cc_Show_Type*IF(cc_Delta&lt;0,ABS(cc_Delta),0)</f>
        <v>0</v>
      </c>
    </row>
    <row r="82" spans="4:18" x14ac:dyDescent="0.3">
      <c r="D82" s="121"/>
      <c r="E82" s="35" t="s">
        <v>29</v>
      </c>
      <c r="F82" s="35">
        <f>IFERROR(MATCH(D80, {"Jan","Feb","Mar","Apr","May","Jun","Jul","Aug","Sep","Oct","Nov","Dec"}, 0), "")</f>
        <v>7</v>
      </c>
      <c r="G82" s="35">
        <f>IF(selected_period="Total Year",1,IF(selected_period=cc_month_number,1,0))</f>
        <v>0</v>
      </c>
      <c r="H82" s="35">
        <f t="shared" ref="H82" si="24">1*$E$52</f>
        <v>1</v>
      </c>
      <c r="I82" s="35">
        <f t="shared" si="2"/>
        <v>1</v>
      </c>
      <c r="J82" s="89" cm="1">
        <f t="array" ref="J82">SUM(Tracking[Amount] * (Tracking[Type]=cc_type) * (YEAR(Tracking[Effective Date])=Selected_year) * (MONTH(Tracking[Effective Date])=cc_month_number))</f>
        <v>0</v>
      </c>
      <c r="K82" s="89" cm="1">
        <f t="array" aca="1" ref="K82" ca="1">IFERROR(
    INDEX('Budget Planning'!$E:$DY, savings_total,
        MATCH(TRUE, INDEX('Budget Planning'!$E$5:$DY$5 = Selected_year, 0), 0)
        + cc_month_number - 1
    ),
    ""
)</f>
        <v>2200</v>
      </c>
      <c r="L82" s="89">
        <f ca="1">cc_budget-cc_tracked</f>
        <v>2200</v>
      </c>
      <c r="M82" s="89">
        <f ca="1">cc_In_focus*cc_Show_Type*MIN(cc_tracked,cc_budget)</f>
        <v>0</v>
      </c>
      <c r="N82" s="89">
        <f ca="1">cc_In_focus*cc_Show_Type*cc_Show_Rem._Budget*IF(cc_Delta&gt;0,cc_Delta,0)</f>
        <v>0</v>
      </c>
      <c r="O82" s="89">
        <f ca="1">cc_In_focus*cc_Show_Type*IF(cc_Delta&lt;0,ABS(cc_Delta),0)</f>
        <v>0</v>
      </c>
      <c r="P82" s="89">
        <f ca="1">NOT(cc_In_focus)*cc_Show_Type*MIN(cc_tracked,cc_budget)</f>
        <v>0</v>
      </c>
      <c r="Q82" s="89">
        <f ca="1">NOT(cc_In_focus)*cc_Show_Type*cc_Show_Rem._Budget*IF(cc_Delta&gt;0,cc_Delta,0)</f>
        <v>2200</v>
      </c>
      <c r="R82" s="89">
        <f ca="1">NOT(cc_In_focus)*cc_Show_Type*IF(cc_Delta&lt;0,ABS(cc_Delta),0)</f>
        <v>0</v>
      </c>
    </row>
    <row r="83" spans="4:18" x14ac:dyDescent="0.3">
      <c r="D83" s="122"/>
      <c r="E83" s="88"/>
      <c r="F83" s="88"/>
      <c r="G83" s="88"/>
      <c r="H83" s="88"/>
      <c r="I83" s="88"/>
      <c r="J83" s="92"/>
      <c r="K83" s="92"/>
      <c r="L83" s="92"/>
      <c r="M83" s="88"/>
      <c r="N83" s="88"/>
      <c r="O83" s="88"/>
      <c r="P83" s="88"/>
      <c r="Q83" s="88"/>
      <c r="R83" s="88"/>
    </row>
    <row r="84" spans="4:18" x14ac:dyDescent="0.3">
      <c r="D84" s="120" t="s">
        <v>19</v>
      </c>
      <c r="E84" s="87" t="s">
        <v>6</v>
      </c>
      <c r="F84" s="35">
        <f>IFERROR(MATCH(D84, {"Jan","Feb","Mar","Apr","May","Jun","Jul","Aug","Sep","Oct","Nov","Dec"}, 0), "")</f>
        <v>8</v>
      </c>
      <c r="G84" s="35">
        <f>IF(selected_period="Total Year",1,IF(selected_period=cc_month_number,1,0))</f>
        <v>0</v>
      </c>
      <c r="H84" s="35">
        <f t="shared" ref="H84" si="25">1*$E$50</f>
        <v>1</v>
      </c>
      <c r="I84" s="35">
        <f t="shared" ref="I84" si="26">1*$E$53</f>
        <v>1</v>
      </c>
      <c r="J84" s="89" cm="1">
        <f t="array" ref="J84">SUM(Tracking[Amount] * (Tracking[Type]=cc_type) * (YEAR(Tracking[Effective Date])=Selected_year) * (MONTH(Tracking[Effective Date])=cc_month_number))</f>
        <v>0</v>
      </c>
      <c r="K84" s="89" cm="1">
        <f t="array" aca="1" ref="K84" ca="1">IFERROR(
    INDEX('Budget Planning'!$E:$DY, income_total,
        MATCH(TRUE, INDEX('Budget Planning'!$E$5:$DY$5 = Selected_year, 0), 0)
        + cc_month_number - 1
    ),
    ""
)</f>
        <v>5600</v>
      </c>
      <c r="L84" s="89">
        <f ca="1">cc_budget-cc_tracked</f>
        <v>5600</v>
      </c>
      <c r="M84" s="89">
        <f ca="1">cc_In_focus*cc_Show_Type*MIN(cc_tracked,cc_budget)</f>
        <v>0</v>
      </c>
      <c r="N84" s="89">
        <f ca="1">cc_In_focus*cc_Show_Type*cc_Show_Rem._Budget*IF(cc_Delta&gt;0,cc_Delta,0)</f>
        <v>0</v>
      </c>
      <c r="O84" s="89">
        <f ca="1">cc_In_focus*cc_Show_Type*IF(cc_Delta&lt;0,ABS(cc_Delta),0)</f>
        <v>0</v>
      </c>
      <c r="P84" s="89">
        <f ca="1">NOT(cc_In_focus)*cc_Show_Type*MIN(cc_tracked,cc_budget)</f>
        <v>0</v>
      </c>
      <c r="Q84" s="89">
        <f ca="1">NOT(cc_In_focus)*cc_Show_Type*cc_Show_Rem._Budget*IF(cc_Delta&gt;0,cc_Delta,0)</f>
        <v>5600</v>
      </c>
      <c r="R84" s="89">
        <f ca="1">NOT(cc_In_focus)*cc_Show_Type*IF(cc_Delta&lt;0,ABS(cc_Delta),0)</f>
        <v>0</v>
      </c>
    </row>
    <row r="85" spans="4:18" x14ac:dyDescent="0.3">
      <c r="D85" s="121"/>
      <c r="E85" s="35" t="s">
        <v>24</v>
      </c>
      <c r="F85" s="35">
        <f>IFERROR(MATCH(D84, {"Jan","Feb","Mar","Apr","May","Jun","Jul","Aug","Sep","Oct","Nov","Dec"}, 0), "")</f>
        <v>8</v>
      </c>
      <c r="G85" s="35">
        <f>IF(selected_period="Total Year",1,IF(selected_period=cc_month_number,1,0))</f>
        <v>0</v>
      </c>
      <c r="H85" s="35">
        <f t="shared" ref="H85" si="27">1*$E$51</f>
        <v>1</v>
      </c>
      <c r="I85" s="35">
        <f t="shared" si="2"/>
        <v>1</v>
      </c>
      <c r="J85" s="89" cm="1">
        <f t="array" ref="J85">SUM(Tracking[Amount] * (Tracking[Type]=cc_type) * (YEAR(Tracking[Effective Date])=Selected_year) * (MONTH(Tracking[Effective Date])=cc_month_number))</f>
        <v>0</v>
      </c>
      <c r="K85" s="89" cm="1">
        <f t="array" aca="1" ref="K85" ca="1">IFERROR(
    INDEX('Budget Planning'!$E:$DY, expenses_total_row,
        MATCH(TRUE, INDEX('Budget Planning'!$E$5:$DY$5 = Selected_year, 0), 0)
        + cc_month_number - 1
    ),
    ""
)</f>
        <v>2900</v>
      </c>
      <c r="L85" s="89">
        <f ca="1">cc_budget-cc_tracked</f>
        <v>2900</v>
      </c>
      <c r="M85" s="89">
        <f ca="1">cc_In_focus*cc_Show_Type*MIN(cc_tracked,cc_budget)</f>
        <v>0</v>
      </c>
      <c r="N85" s="89">
        <f ca="1">cc_In_focus*cc_Show_Type*cc_Show_Rem._Budget*IF(cc_Delta&gt;0,cc_Delta,0)</f>
        <v>0</v>
      </c>
      <c r="O85" s="89">
        <f ca="1">cc_In_focus*cc_Show_Type*IF(cc_Delta&lt;0,ABS(cc_Delta),0)</f>
        <v>0</v>
      </c>
      <c r="P85" s="89">
        <f ca="1">NOT(cc_In_focus)*cc_Show_Type*MIN(cc_tracked,cc_budget)</f>
        <v>0</v>
      </c>
      <c r="Q85" s="89">
        <f ca="1">NOT(cc_In_focus)*cc_Show_Type*cc_Show_Rem._Budget*IF(cc_Delta&gt;0,cc_Delta,0)</f>
        <v>2900</v>
      </c>
      <c r="R85" s="89">
        <f ca="1">NOT(cc_In_focus)*cc_Show_Type*IF(cc_Delta&lt;0,ABS(cc_Delta),0)</f>
        <v>0</v>
      </c>
    </row>
    <row r="86" spans="4:18" x14ac:dyDescent="0.3">
      <c r="D86" s="121"/>
      <c r="E86" s="35" t="s">
        <v>29</v>
      </c>
      <c r="F86" s="35">
        <f>IFERROR(MATCH(D84, {"Jan","Feb","Mar","Apr","May","Jun","Jul","Aug","Sep","Oct","Nov","Dec"}, 0), "")</f>
        <v>8</v>
      </c>
      <c r="G86" s="35">
        <f>IF(selected_period="Total Year",1,IF(selected_period=cc_month_number,1,0))</f>
        <v>0</v>
      </c>
      <c r="H86" s="35">
        <f t="shared" ref="H86" si="28">1*$E$52</f>
        <v>1</v>
      </c>
      <c r="I86" s="35">
        <f t="shared" si="2"/>
        <v>1</v>
      </c>
      <c r="J86" s="89" cm="1">
        <f t="array" ref="J86">SUM(Tracking[Amount] * (Tracking[Type]=cc_type) * (YEAR(Tracking[Effective Date])=Selected_year) * (MONTH(Tracking[Effective Date])=cc_month_number))</f>
        <v>0</v>
      </c>
      <c r="K86" s="89" cm="1">
        <f t="array" aca="1" ref="K86" ca="1">IFERROR(
    INDEX('Budget Planning'!$E:$DY, savings_total,
        MATCH(TRUE, INDEX('Budget Planning'!$E$5:$DY$5 = Selected_year, 0), 0)
        + cc_month_number - 1
    ),
    ""
)</f>
        <v>2700</v>
      </c>
      <c r="L86" s="89">
        <f ca="1">cc_budget-cc_tracked</f>
        <v>2700</v>
      </c>
      <c r="M86" s="89">
        <f ca="1">cc_In_focus*cc_Show_Type*MIN(cc_tracked,cc_budget)</f>
        <v>0</v>
      </c>
      <c r="N86" s="89">
        <f ca="1">cc_In_focus*cc_Show_Type*cc_Show_Rem._Budget*IF(cc_Delta&gt;0,cc_Delta,0)</f>
        <v>0</v>
      </c>
      <c r="O86" s="89">
        <f ca="1">cc_In_focus*cc_Show_Type*IF(cc_Delta&lt;0,ABS(cc_Delta),0)</f>
        <v>0</v>
      </c>
      <c r="P86" s="89">
        <f ca="1">NOT(cc_In_focus)*cc_Show_Type*MIN(cc_tracked,cc_budget)</f>
        <v>0</v>
      </c>
      <c r="Q86" s="89">
        <f ca="1">NOT(cc_In_focus)*cc_Show_Type*cc_Show_Rem._Budget*IF(cc_Delta&gt;0,cc_Delta,0)</f>
        <v>2700</v>
      </c>
      <c r="R86" s="89">
        <f ca="1">NOT(cc_In_focus)*cc_Show_Type*IF(cc_Delta&lt;0,ABS(cc_Delta),0)</f>
        <v>0</v>
      </c>
    </row>
    <row r="87" spans="4:18" x14ac:dyDescent="0.3">
      <c r="D87" s="122"/>
      <c r="E87" s="88"/>
      <c r="F87" s="88"/>
      <c r="G87" s="88"/>
      <c r="H87" s="88"/>
      <c r="I87" s="88"/>
      <c r="J87" s="92"/>
      <c r="K87" s="92"/>
      <c r="L87" s="92"/>
      <c r="M87" s="88"/>
      <c r="N87" s="88"/>
      <c r="O87" s="88"/>
      <c r="P87" s="88"/>
      <c r="Q87" s="88"/>
      <c r="R87" s="88"/>
    </row>
    <row r="88" spans="4:18" x14ac:dyDescent="0.3">
      <c r="D88" s="120" t="s">
        <v>20</v>
      </c>
      <c r="E88" s="87" t="s">
        <v>6</v>
      </c>
      <c r="F88" s="35">
        <f>IFERROR(MATCH(D88, {"Jan","Feb","Mar","Apr","May","Jun","Jul","Aug","Sep","Oct","Nov","Dec"}, 0), "")</f>
        <v>9</v>
      </c>
      <c r="G88" s="35">
        <f>IF(selected_period="Total Year",1,IF(selected_period=cc_month_number,1,0))</f>
        <v>0</v>
      </c>
      <c r="H88" s="35">
        <f t="shared" ref="H88" si="29">1*$E$50</f>
        <v>1</v>
      </c>
      <c r="I88" s="35">
        <f t="shared" ref="I88" si="30">1*$E$53</f>
        <v>1</v>
      </c>
      <c r="J88" s="89" cm="1">
        <f t="array" ref="J88">SUM(Tracking[Amount] * (Tracking[Type]=cc_type) * (YEAR(Tracking[Effective Date])=Selected_year) * (MONTH(Tracking[Effective Date])=cc_month_number))</f>
        <v>0</v>
      </c>
      <c r="K88" s="89" cm="1">
        <f t="array" aca="1" ref="K88" ca="1">IFERROR(
    INDEX('Budget Planning'!$E:$DY, income_total,
        MATCH(TRUE, INDEX('Budget Planning'!$E$5:$DY$5 = Selected_year, 0), 0)
        + cc_month_number - 1
    ),
    ""
)</f>
        <v>5600</v>
      </c>
      <c r="L88" s="89">
        <f ca="1">cc_budget-cc_tracked</f>
        <v>5600</v>
      </c>
      <c r="M88" s="89">
        <f ca="1">cc_In_focus*cc_Show_Type*MIN(cc_tracked,cc_budget)</f>
        <v>0</v>
      </c>
      <c r="N88" s="89">
        <f ca="1">cc_In_focus*cc_Show_Type*cc_Show_Rem._Budget*IF(cc_Delta&gt;0,cc_Delta,0)</f>
        <v>0</v>
      </c>
      <c r="O88" s="89">
        <f ca="1">cc_In_focus*cc_Show_Type*IF(cc_Delta&lt;0,ABS(cc_Delta),0)</f>
        <v>0</v>
      </c>
      <c r="P88" s="89">
        <f ca="1">NOT(cc_In_focus)*cc_Show_Type*MIN(cc_tracked,cc_budget)</f>
        <v>0</v>
      </c>
      <c r="Q88" s="89">
        <f ca="1">NOT(cc_In_focus)*cc_Show_Type*cc_Show_Rem._Budget*IF(cc_Delta&gt;0,cc_Delta,0)</f>
        <v>5600</v>
      </c>
      <c r="R88" s="89">
        <f ca="1">NOT(cc_In_focus)*cc_Show_Type*IF(cc_Delta&lt;0,ABS(cc_Delta),0)</f>
        <v>0</v>
      </c>
    </row>
    <row r="89" spans="4:18" x14ac:dyDescent="0.3">
      <c r="D89" s="121"/>
      <c r="E89" s="35" t="s">
        <v>24</v>
      </c>
      <c r="F89" s="35">
        <f>IFERROR(MATCH(D88, {"Jan","Feb","Mar","Apr","May","Jun","Jul","Aug","Sep","Oct","Nov","Dec"}, 0), "")</f>
        <v>9</v>
      </c>
      <c r="G89" s="35">
        <f>IF(selected_period="Total Year",1,IF(selected_period=cc_month_number,1,0))</f>
        <v>0</v>
      </c>
      <c r="H89" s="35">
        <f t="shared" ref="H89" si="31">1*$E$51</f>
        <v>1</v>
      </c>
      <c r="I89" s="35">
        <f t="shared" si="2"/>
        <v>1</v>
      </c>
      <c r="J89" s="89" cm="1">
        <f t="array" ref="J89">SUM(Tracking[Amount] * (Tracking[Type]=cc_type) * (YEAR(Tracking[Effective Date])=Selected_year) * (MONTH(Tracking[Effective Date])=cc_month_number))</f>
        <v>0</v>
      </c>
      <c r="K89" s="89" cm="1">
        <f t="array" aca="1" ref="K89" ca="1">IFERROR(
    INDEX('Budget Planning'!$E:$DY, expenses_total_row,
        MATCH(TRUE, INDEX('Budget Planning'!$E$5:$DY$5 = Selected_year, 0), 0)
        + cc_month_number - 1
    ),
    ""
)</f>
        <v>2900</v>
      </c>
      <c r="L89" s="89">
        <f ca="1">cc_budget-cc_tracked</f>
        <v>2900</v>
      </c>
      <c r="M89" s="89">
        <f ca="1">cc_In_focus*cc_Show_Type*MIN(cc_tracked,cc_budget)</f>
        <v>0</v>
      </c>
      <c r="N89" s="89">
        <f ca="1">cc_In_focus*cc_Show_Type*cc_Show_Rem._Budget*IF(cc_Delta&gt;0,cc_Delta,0)</f>
        <v>0</v>
      </c>
      <c r="O89" s="89">
        <f ca="1">cc_In_focus*cc_Show_Type*IF(cc_Delta&lt;0,ABS(cc_Delta),0)</f>
        <v>0</v>
      </c>
      <c r="P89" s="89">
        <f ca="1">NOT(cc_In_focus)*cc_Show_Type*MIN(cc_tracked,cc_budget)</f>
        <v>0</v>
      </c>
      <c r="Q89" s="89">
        <f ca="1">NOT(cc_In_focus)*cc_Show_Type*cc_Show_Rem._Budget*IF(cc_Delta&gt;0,cc_Delta,0)</f>
        <v>2900</v>
      </c>
      <c r="R89" s="89">
        <f ca="1">NOT(cc_In_focus)*cc_Show_Type*IF(cc_Delta&lt;0,ABS(cc_Delta),0)</f>
        <v>0</v>
      </c>
    </row>
    <row r="90" spans="4:18" x14ac:dyDescent="0.3">
      <c r="D90" s="121"/>
      <c r="E90" s="35" t="s">
        <v>29</v>
      </c>
      <c r="F90" s="35">
        <f>IFERROR(MATCH(D88, {"Jan","Feb","Mar","Apr","May","Jun","Jul","Aug","Sep","Oct","Nov","Dec"}, 0), "")</f>
        <v>9</v>
      </c>
      <c r="G90" s="35">
        <f>IF(selected_period="Total Year",1,IF(selected_period=cc_month_number,1,0))</f>
        <v>0</v>
      </c>
      <c r="H90" s="35">
        <f t="shared" ref="H90" si="32">1*$E$52</f>
        <v>1</v>
      </c>
      <c r="I90" s="35">
        <f t="shared" si="2"/>
        <v>1</v>
      </c>
      <c r="J90" s="89" cm="1">
        <f t="array" ref="J90">SUM(Tracking[Amount] * (Tracking[Type]=cc_type) * (YEAR(Tracking[Effective Date])=Selected_year) * (MONTH(Tracking[Effective Date])=cc_month_number))</f>
        <v>0</v>
      </c>
      <c r="K90" s="89" cm="1">
        <f t="array" aca="1" ref="K90" ca="1">IFERROR(
    INDEX('Budget Planning'!$E:$DY, savings_total,
        MATCH(TRUE, INDEX('Budget Planning'!$E$5:$DY$5 = Selected_year, 0), 0)
        + cc_month_number - 1
    ),
    ""
)</f>
        <v>2700</v>
      </c>
      <c r="L90" s="89">
        <f ca="1">cc_budget-cc_tracked</f>
        <v>2700</v>
      </c>
      <c r="M90" s="89">
        <f ca="1">cc_In_focus*cc_Show_Type*MIN(cc_tracked,cc_budget)</f>
        <v>0</v>
      </c>
      <c r="N90" s="89">
        <f ca="1">cc_In_focus*cc_Show_Type*cc_Show_Rem._Budget*IF(cc_Delta&gt;0,cc_Delta,0)</f>
        <v>0</v>
      </c>
      <c r="O90" s="89">
        <f ca="1">cc_In_focus*cc_Show_Type*IF(cc_Delta&lt;0,ABS(cc_Delta),0)</f>
        <v>0</v>
      </c>
      <c r="P90" s="89">
        <f ca="1">NOT(cc_In_focus)*cc_Show_Type*MIN(cc_tracked,cc_budget)</f>
        <v>0</v>
      </c>
      <c r="Q90" s="89">
        <f ca="1">NOT(cc_In_focus)*cc_Show_Type*cc_Show_Rem._Budget*IF(cc_Delta&gt;0,cc_Delta,0)</f>
        <v>2700</v>
      </c>
      <c r="R90" s="89">
        <f ca="1">NOT(cc_In_focus)*cc_Show_Type*IF(cc_Delta&lt;0,ABS(cc_Delta),0)</f>
        <v>0</v>
      </c>
    </row>
    <row r="91" spans="4:18" x14ac:dyDescent="0.3">
      <c r="D91" s="122"/>
      <c r="E91" s="88"/>
      <c r="F91" s="88"/>
      <c r="G91" s="88"/>
      <c r="H91" s="88"/>
      <c r="I91" s="88"/>
      <c r="J91" s="92"/>
      <c r="K91" s="92"/>
      <c r="L91" s="92"/>
      <c r="M91" s="88"/>
      <c r="N91" s="88"/>
      <c r="O91" s="88"/>
      <c r="P91" s="88"/>
      <c r="Q91" s="88"/>
      <c r="R91" s="88"/>
    </row>
    <row r="92" spans="4:18" x14ac:dyDescent="0.3">
      <c r="D92" s="120" t="s">
        <v>21</v>
      </c>
      <c r="E92" s="87" t="s">
        <v>6</v>
      </c>
      <c r="F92" s="35">
        <f>IFERROR(MATCH(D92, {"Jan","Feb","Mar","Apr","May","Jun","Jul","Aug","Sep","Oct","Nov","Dec"}, 0), "")</f>
        <v>10</v>
      </c>
      <c r="G92" s="35">
        <f>IF(selected_period="Total Year",1,IF(selected_period=cc_month_number,1,0))</f>
        <v>0</v>
      </c>
      <c r="H92" s="35">
        <f t="shared" ref="H92" si="33">1*$E$50</f>
        <v>1</v>
      </c>
      <c r="I92" s="35">
        <f t="shared" ref="I92" si="34">1*$E$53</f>
        <v>1</v>
      </c>
      <c r="J92" s="89" cm="1">
        <f t="array" ref="J92">SUM(Tracking[Amount] * (Tracking[Type]=cc_type) * (YEAR(Tracking[Effective Date])=Selected_year) * (MONTH(Tracking[Effective Date])=cc_month_number))</f>
        <v>0</v>
      </c>
      <c r="K92" s="89" cm="1">
        <f t="array" aca="1" ref="K92" ca="1">IFERROR(
    INDEX('Budget Planning'!$E:$DY, income_total,
        MATCH(TRUE, INDEX('Budget Planning'!$E$5:$DY$5 = Selected_year, 0), 0)
        + cc_month_number - 1
    ),
    ""
)</f>
        <v>5600</v>
      </c>
      <c r="L92" s="89">
        <f ca="1">cc_budget-cc_tracked</f>
        <v>5600</v>
      </c>
      <c r="M92" s="89">
        <f ca="1">cc_In_focus*cc_Show_Type*MIN(cc_tracked,cc_budget)</f>
        <v>0</v>
      </c>
      <c r="N92" s="89">
        <f ca="1">cc_In_focus*cc_Show_Type*cc_Show_Rem._Budget*IF(cc_Delta&gt;0,cc_Delta,0)</f>
        <v>0</v>
      </c>
      <c r="O92" s="89">
        <f ca="1">cc_In_focus*cc_Show_Type*IF(cc_Delta&lt;0,ABS(cc_Delta),0)</f>
        <v>0</v>
      </c>
      <c r="P92" s="89">
        <f ca="1">NOT(cc_In_focus)*cc_Show_Type*MIN(cc_tracked,cc_budget)</f>
        <v>0</v>
      </c>
      <c r="Q92" s="89">
        <f ca="1">NOT(cc_In_focus)*cc_Show_Type*cc_Show_Rem._Budget*IF(cc_Delta&gt;0,cc_Delta,0)</f>
        <v>5600</v>
      </c>
      <c r="R92" s="89">
        <f ca="1">NOT(cc_In_focus)*cc_Show_Type*IF(cc_Delta&lt;0,ABS(cc_Delta),0)</f>
        <v>0</v>
      </c>
    </row>
    <row r="93" spans="4:18" x14ac:dyDescent="0.3">
      <c r="D93" s="121"/>
      <c r="E93" s="35" t="s">
        <v>24</v>
      </c>
      <c r="F93" s="35">
        <f>IFERROR(MATCH(D92, {"Jan","Feb","Mar","Apr","May","Jun","Jul","Aug","Sep","Oct","Nov","Dec"}, 0), "")</f>
        <v>10</v>
      </c>
      <c r="G93" s="35">
        <f>IF(selected_period="Total Year",1,IF(selected_period=cc_month_number,1,0))</f>
        <v>0</v>
      </c>
      <c r="H93" s="35">
        <f t="shared" ref="H93" si="35">1*$E$51</f>
        <v>1</v>
      </c>
      <c r="I93" s="35">
        <f t="shared" si="2"/>
        <v>1</v>
      </c>
      <c r="J93" s="89" cm="1">
        <f t="array" ref="J93">SUM(Tracking[Amount] * (Tracking[Type]=cc_type) * (YEAR(Tracking[Effective Date])=Selected_year) * (MONTH(Tracking[Effective Date])=cc_month_number))</f>
        <v>0</v>
      </c>
      <c r="K93" s="89" cm="1">
        <f t="array" aca="1" ref="K93" ca="1">IFERROR(
    INDEX('Budget Planning'!$E:$DY, expenses_total_row,
        MATCH(TRUE, INDEX('Budget Planning'!$E$5:$DY$5 = Selected_year, 0), 0)
        + cc_month_number - 1
    ),
    ""
)</f>
        <v>2900</v>
      </c>
      <c r="L93" s="89">
        <f ca="1">cc_budget-cc_tracked</f>
        <v>2900</v>
      </c>
      <c r="M93" s="89">
        <f ca="1">cc_In_focus*cc_Show_Type*MIN(cc_tracked,cc_budget)</f>
        <v>0</v>
      </c>
      <c r="N93" s="89">
        <f ca="1">cc_In_focus*cc_Show_Type*cc_Show_Rem._Budget*IF(cc_Delta&gt;0,cc_Delta,0)</f>
        <v>0</v>
      </c>
      <c r="O93" s="89">
        <f ca="1">cc_In_focus*cc_Show_Type*IF(cc_Delta&lt;0,ABS(cc_Delta),0)</f>
        <v>0</v>
      </c>
      <c r="P93" s="89">
        <f ca="1">NOT(cc_In_focus)*cc_Show_Type*MIN(cc_tracked,cc_budget)</f>
        <v>0</v>
      </c>
      <c r="Q93" s="89">
        <f ca="1">NOT(cc_In_focus)*cc_Show_Type*cc_Show_Rem._Budget*IF(cc_Delta&gt;0,cc_Delta,0)</f>
        <v>2900</v>
      </c>
      <c r="R93" s="89">
        <f ca="1">NOT(cc_In_focus)*cc_Show_Type*IF(cc_Delta&lt;0,ABS(cc_Delta),0)</f>
        <v>0</v>
      </c>
    </row>
    <row r="94" spans="4:18" x14ac:dyDescent="0.3">
      <c r="D94" s="121"/>
      <c r="E94" s="35" t="s">
        <v>29</v>
      </c>
      <c r="F94" s="35">
        <f>IFERROR(MATCH(D92, {"Jan","Feb","Mar","Apr","May","Jun","Jul","Aug","Sep","Oct","Nov","Dec"}, 0), "")</f>
        <v>10</v>
      </c>
      <c r="G94" s="35">
        <f>IF(selected_period="Total Year",1,IF(selected_period=cc_month_number,1,0))</f>
        <v>0</v>
      </c>
      <c r="H94" s="35">
        <f t="shared" ref="H94" si="36">1*$E$52</f>
        <v>1</v>
      </c>
      <c r="I94" s="35">
        <f t="shared" si="2"/>
        <v>1</v>
      </c>
      <c r="J94" s="89" cm="1">
        <f t="array" ref="J94">SUM(Tracking[Amount] * (Tracking[Type]=cc_type) * (YEAR(Tracking[Effective Date])=Selected_year) * (MONTH(Tracking[Effective Date])=cc_month_number))</f>
        <v>0</v>
      </c>
      <c r="K94" s="89" cm="1">
        <f t="array" aca="1" ref="K94" ca="1">IFERROR(
    INDEX('Budget Planning'!$E:$DY, savings_total,
        MATCH(TRUE, INDEX('Budget Planning'!$E$5:$DY$5 = Selected_year, 0), 0)
        + cc_month_number - 1
    ),
    ""
)</f>
        <v>2700</v>
      </c>
      <c r="L94" s="89">
        <f ca="1">cc_budget-cc_tracked</f>
        <v>2700</v>
      </c>
      <c r="M94" s="89">
        <f ca="1">cc_In_focus*cc_Show_Type*MIN(cc_tracked,cc_budget)</f>
        <v>0</v>
      </c>
      <c r="N94" s="89">
        <f ca="1">cc_In_focus*cc_Show_Type*cc_Show_Rem._Budget*IF(cc_Delta&gt;0,cc_Delta,0)</f>
        <v>0</v>
      </c>
      <c r="O94" s="89">
        <f ca="1">cc_In_focus*cc_Show_Type*IF(cc_Delta&lt;0,ABS(cc_Delta),0)</f>
        <v>0</v>
      </c>
      <c r="P94" s="89">
        <f ca="1">NOT(cc_In_focus)*cc_Show_Type*MIN(cc_tracked,cc_budget)</f>
        <v>0</v>
      </c>
      <c r="Q94" s="89">
        <f ca="1">NOT(cc_In_focus)*cc_Show_Type*cc_Show_Rem._Budget*IF(cc_Delta&gt;0,cc_Delta,0)</f>
        <v>2700</v>
      </c>
      <c r="R94" s="89">
        <f ca="1">NOT(cc_In_focus)*cc_Show_Type*IF(cc_Delta&lt;0,ABS(cc_Delta),0)</f>
        <v>0</v>
      </c>
    </row>
    <row r="95" spans="4:18" x14ac:dyDescent="0.3">
      <c r="D95" s="122"/>
      <c r="E95" s="88"/>
      <c r="F95" s="88"/>
      <c r="G95" s="88"/>
      <c r="H95" s="88"/>
      <c r="I95" s="88"/>
      <c r="J95" s="92"/>
      <c r="K95" s="92"/>
      <c r="L95" s="92"/>
      <c r="M95" s="88"/>
      <c r="N95" s="88"/>
      <c r="O95" s="88"/>
      <c r="P95" s="88"/>
      <c r="Q95" s="88"/>
      <c r="R95" s="88"/>
    </row>
    <row r="96" spans="4:18" x14ac:dyDescent="0.3">
      <c r="D96" s="120" t="s">
        <v>22</v>
      </c>
      <c r="E96" s="87" t="s">
        <v>6</v>
      </c>
      <c r="F96" s="35">
        <f>IFERROR(MATCH(D96, {"Jan","Feb","Mar","Apr","May","Jun","Jul","Aug","Sep","Oct","Nov","Dec"}, 0), "")</f>
        <v>11</v>
      </c>
      <c r="G96" s="35">
        <f>IF(selected_period="Total Year",1,IF(selected_period=cc_month_number,1,0))</f>
        <v>0</v>
      </c>
      <c r="H96" s="35">
        <f t="shared" ref="H96" si="37">1*$E$50</f>
        <v>1</v>
      </c>
      <c r="I96" s="35">
        <f t="shared" ref="I96" si="38">1*$E$53</f>
        <v>1</v>
      </c>
      <c r="J96" s="89" cm="1">
        <f t="array" ref="J96">SUM(Tracking[Amount] * (Tracking[Type]=cc_type) * (YEAR(Tracking[Effective Date])=Selected_year) * (MONTH(Tracking[Effective Date])=cc_month_number))</f>
        <v>0</v>
      </c>
      <c r="K96" s="89" cm="1">
        <f t="array" aca="1" ref="K96" ca="1">IFERROR(
    INDEX('Budget Planning'!$E:$DY, income_total,
        MATCH(TRUE, INDEX('Budget Planning'!$E$5:$DY$5 = Selected_year, 0), 0)
        + cc_month_number - 1
    ),
    ""
)</f>
        <v>5600</v>
      </c>
      <c r="L96" s="89">
        <f ca="1">cc_budget-cc_tracked</f>
        <v>5600</v>
      </c>
      <c r="M96" s="89">
        <f ca="1">cc_In_focus*cc_Show_Type*MIN(cc_tracked,cc_budget)</f>
        <v>0</v>
      </c>
      <c r="N96" s="89">
        <f ca="1">cc_In_focus*cc_Show_Type*cc_Show_Rem._Budget*IF(cc_Delta&gt;0,cc_Delta,0)</f>
        <v>0</v>
      </c>
      <c r="O96" s="89">
        <f ca="1">cc_In_focus*cc_Show_Type*IF(cc_Delta&lt;0,ABS(cc_Delta),0)</f>
        <v>0</v>
      </c>
      <c r="P96" s="89">
        <f ca="1">NOT(cc_In_focus)*cc_Show_Type*MIN(cc_tracked,cc_budget)</f>
        <v>0</v>
      </c>
      <c r="Q96" s="89">
        <f ca="1">NOT(cc_In_focus)*cc_Show_Type*cc_Show_Rem._Budget*IF(cc_Delta&gt;0,cc_Delta,0)</f>
        <v>5600</v>
      </c>
      <c r="R96" s="89">
        <f ca="1">NOT(cc_In_focus)*cc_Show_Type*IF(cc_Delta&lt;0,ABS(cc_Delta),0)</f>
        <v>0</v>
      </c>
    </row>
    <row r="97" spans="4:18" x14ac:dyDescent="0.3">
      <c r="D97" s="121"/>
      <c r="E97" s="35" t="s">
        <v>24</v>
      </c>
      <c r="F97" s="35">
        <f>IFERROR(MATCH(D96, {"Jan","Feb","Mar","Apr","May","Jun","Jul","Aug","Sep","Oct","Nov","Dec"}, 0), "")</f>
        <v>11</v>
      </c>
      <c r="G97" s="35">
        <f>IF(selected_period="Total Year",1,IF(selected_period=cc_month_number,1,0))</f>
        <v>0</v>
      </c>
      <c r="H97" s="35">
        <f t="shared" ref="H97" si="39">1*$E$51</f>
        <v>1</v>
      </c>
      <c r="I97" s="35">
        <f t="shared" si="2"/>
        <v>1</v>
      </c>
      <c r="J97" s="89" cm="1">
        <f t="array" ref="J97">SUM(Tracking[Amount] * (Tracking[Type]=cc_type) * (YEAR(Tracking[Effective Date])=Selected_year) * (MONTH(Tracking[Effective Date])=cc_month_number))</f>
        <v>0</v>
      </c>
      <c r="K97" s="89" cm="1">
        <f t="array" aca="1" ref="K97" ca="1">IFERROR(
    INDEX('Budget Planning'!$E:$DY, expenses_total_row,
        MATCH(TRUE, INDEX('Budget Planning'!$E$5:$DY$5 = Selected_year, 0), 0)
        + cc_month_number - 1
    ),
    ""
)</f>
        <v>2900</v>
      </c>
      <c r="L97" s="89">
        <f ca="1">cc_budget-cc_tracked</f>
        <v>2900</v>
      </c>
      <c r="M97" s="89">
        <f ca="1">cc_In_focus*cc_Show_Type*MIN(cc_tracked,cc_budget)</f>
        <v>0</v>
      </c>
      <c r="N97" s="89">
        <f ca="1">cc_In_focus*cc_Show_Type*cc_Show_Rem._Budget*IF(cc_Delta&gt;0,cc_Delta,0)</f>
        <v>0</v>
      </c>
      <c r="O97" s="89">
        <f ca="1">cc_In_focus*cc_Show_Type*IF(cc_Delta&lt;0,ABS(cc_Delta),0)</f>
        <v>0</v>
      </c>
      <c r="P97" s="89">
        <f ca="1">NOT(cc_In_focus)*cc_Show_Type*MIN(cc_tracked,cc_budget)</f>
        <v>0</v>
      </c>
      <c r="Q97" s="89">
        <f ca="1">NOT(cc_In_focus)*cc_Show_Type*cc_Show_Rem._Budget*IF(cc_Delta&gt;0,cc_Delta,0)</f>
        <v>2900</v>
      </c>
      <c r="R97" s="89">
        <f ca="1">NOT(cc_In_focus)*cc_Show_Type*IF(cc_Delta&lt;0,ABS(cc_Delta),0)</f>
        <v>0</v>
      </c>
    </row>
    <row r="98" spans="4:18" x14ac:dyDescent="0.3">
      <c r="D98" s="121"/>
      <c r="E98" s="35" t="s">
        <v>29</v>
      </c>
      <c r="F98" s="35">
        <f>IFERROR(MATCH(D96, {"Jan","Feb","Mar","Apr","May","Jun","Jul","Aug","Sep","Oct","Nov","Dec"}, 0), "")</f>
        <v>11</v>
      </c>
      <c r="G98" s="35">
        <f>IF(selected_period="Total Year",1,IF(selected_period=cc_month_number,1,0))</f>
        <v>0</v>
      </c>
      <c r="H98" s="35">
        <f t="shared" ref="H98" si="40">1*$E$52</f>
        <v>1</v>
      </c>
      <c r="I98" s="35">
        <f t="shared" si="2"/>
        <v>1</v>
      </c>
      <c r="J98" s="89" cm="1">
        <f t="array" ref="J98">SUM(Tracking[Amount] * (Tracking[Type]=cc_type) * (YEAR(Tracking[Effective Date])=Selected_year) * (MONTH(Tracking[Effective Date])=cc_month_number))</f>
        <v>0</v>
      </c>
      <c r="K98" s="89" cm="1">
        <f t="array" aca="1" ref="K98" ca="1">IFERROR(
    INDEX('Budget Planning'!$E:$DY, savings_total,
        MATCH(TRUE, INDEX('Budget Planning'!$E$5:$DY$5 = Selected_year, 0), 0)
        + cc_month_number - 1
    ),
    ""
)</f>
        <v>2700</v>
      </c>
      <c r="L98" s="89">
        <f ca="1">cc_budget-cc_tracked</f>
        <v>2700</v>
      </c>
      <c r="M98" s="89">
        <f ca="1">cc_In_focus*cc_Show_Type*MIN(cc_tracked,cc_budget)</f>
        <v>0</v>
      </c>
      <c r="N98" s="89">
        <f ca="1">cc_In_focus*cc_Show_Type*cc_Show_Rem._Budget*IF(cc_Delta&gt;0,cc_Delta,0)</f>
        <v>0</v>
      </c>
      <c r="O98" s="89">
        <f ca="1">cc_In_focus*cc_Show_Type*IF(cc_Delta&lt;0,ABS(cc_Delta),0)</f>
        <v>0</v>
      </c>
      <c r="P98" s="89">
        <f ca="1">NOT(cc_In_focus)*cc_Show_Type*MIN(cc_tracked,cc_budget)</f>
        <v>0</v>
      </c>
      <c r="Q98" s="89">
        <f ca="1">NOT(cc_In_focus)*cc_Show_Type*cc_Show_Rem._Budget*IF(cc_Delta&gt;0,cc_Delta,0)</f>
        <v>2700</v>
      </c>
      <c r="R98" s="89">
        <f ca="1">NOT(cc_In_focus)*cc_Show_Type*IF(cc_Delta&lt;0,ABS(cc_Delta),0)</f>
        <v>0</v>
      </c>
    </row>
    <row r="99" spans="4:18" x14ac:dyDescent="0.3">
      <c r="D99" s="122"/>
      <c r="E99" s="88"/>
      <c r="F99" s="88"/>
      <c r="G99" s="88"/>
      <c r="H99" s="88"/>
      <c r="I99" s="88"/>
      <c r="J99" s="92"/>
      <c r="K99" s="92"/>
      <c r="L99" s="92"/>
      <c r="M99" s="88"/>
      <c r="N99" s="88"/>
      <c r="O99" s="88"/>
      <c r="P99" s="88"/>
      <c r="Q99" s="88"/>
      <c r="R99" s="88"/>
    </row>
    <row r="100" spans="4:18" x14ac:dyDescent="0.3">
      <c r="D100" s="120" t="s">
        <v>23</v>
      </c>
      <c r="E100" s="87" t="s">
        <v>6</v>
      </c>
      <c r="F100" s="35">
        <f>IFERROR(MATCH(D100, {"Jan","Feb","Mar","Apr","May","Jun","Jul","Aug","Sep","Oct","Nov","Dec"}, 0), "")</f>
        <v>12</v>
      </c>
      <c r="G100" s="35">
        <f>IF(selected_period="Total Year",1,IF(selected_period=cc_month_number,1,0))</f>
        <v>0</v>
      </c>
      <c r="H100" s="35">
        <f t="shared" ref="H100" si="41">1*$E$50</f>
        <v>1</v>
      </c>
      <c r="I100" s="35">
        <f t="shared" ref="I100" si="42">1*$E$53</f>
        <v>1</v>
      </c>
      <c r="J100" s="89" cm="1">
        <f t="array" ref="J100">SUM(Tracking[Amount] * (Tracking[Type]=cc_type) * (YEAR(Tracking[Effective Date])=Selected_year) * (MONTH(Tracking[Effective Date])=cc_month_number))</f>
        <v>0</v>
      </c>
      <c r="K100" s="89" cm="1">
        <f t="array" aca="1" ref="K100" ca="1">IFERROR(
    INDEX('Budget Planning'!$E:$DY, income_total,
        MATCH(TRUE, INDEX('Budget Planning'!$E$5:$DY$5 = Selected_year, 0), 0)
        + cc_month_number - 1
    ),
    ""
)</f>
        <v>5600</v>
      </c>
      <c r="L100" s="89">
        <f ca="1">cc_budget-cc_tracked</f>
        <v>5600</v>
      </c>
      <c r="M100" s="89">
        <f ca="1">cc_In_focus*cc_Show_Type*MIN(cc_tracked,cc_budget)</f>
        <v>0</v>
      </c>
      <c r="N100" s="89">
        <f ca="1">cc_In_focus*cc_Show_Type*cc_Show_Rem._Budget*IF(cc_Delta&gt;0,cc_Delta,0)</f>
        <v>0</v>
      </c>
      <c r="O100" s="89">
        <f ca="1">cc_In_focus*cc_Show_Type*IF(cc_Delta&lt;0,ABS(cc_Delta),0)</f>
        <v>0</v>
      </c>
      <c r="P100" s="89">
        <f ca="1">NOT(cc_In_focus)*cc_Show_Type*MIN(cc_tracked,cc_budget)</f>
        <v>0</v>
      </c>
      <c r="Q100" s="89">
        <f ca="1">NOT(cc_In_focus)*cc_Show_Type*cc_Show_Rem._Budget*IF(cc_Delta&gt;0,cc_Delta,0)</f>
        <v>5600</v>
      </c>
      <c r="R100" s="89">
        <f ca="1">NOT(cc_In_focus)*cc_Show_Type*IF(cc_Delta&lt;0,ABS(cc_Delta),0)</f>
        <v>0</v>
      </c>
    </row>
    <row r="101" spans="4:18" x14ac:dyDescent="0.3">
      <c r="D101" s="121"/>
      <c r="E101" s="35" t="s">
        <v>24</v>
      </c>
      <c r="F101" s="35">
        <f>IFERROR(MATCH(D100, {"Jan","Feb","Mar","Apr","May","Jun","Jul","Aug","Sep","Oct","Nov","Dec"}, 0), "")</f>
        <v>12</v>
      </c>
      <c r="G101" s="35">
        <f>IF(selected_period="Total Year",1,IF(selected_period=cc_month_number,1,0))</f>
        <v>0</v>
      </c>
      <c r="H101" s="35">
        <f t="shared" ref="H101" si="43">1*$E$51</f>
        <v>1</v>
      </c>
      <c r="I101" s="35">
        <f t="shared" si="2"/>
        <v>1</v>
      </c>
      <c r="J101" s="89" cm="1">
        <f t="array" ref="J101">SUM(Tracking[Amount] * (Tracking[Type]=cc_type) * (YEAR(Tracking[Effective Date])=Selected_year) * (MONTH(Tracking[Effective Date])=cc_month_number))</f>
        <v>0</v>
      </c>
      <c r="K101" s="89" cm="1">
        <f t="array" aca="1" ref="K101" ca="1">IFERROR(
    INDEX('Budget Planning'!$E:$DY, expenses_total_row,
        MATCH(TRUE, INDEX('Budget Planning'!$E$5:$DY$5 = Selected_year, 0), 0)
        + cc_month_number - 1
    ),
    ""
)</f>
        <v>2900</v>
      </c>
      <c r="L101" s="89">
        <f ca="1">cc_budget-cc_tracked</f>
        <v>2900</v>
      </c>
      <c r="M101" s="89">
        <f ca="1">cc_In_focus*cc_Show_Type*MIN(cc_tracked,cc_budget)</f>
        <v>0</v>
      </c>
      <c r="N101" s="89">
        <f ca="1">cc_In_focus*cc_Show_Type*cc_Show_Rem._Budget*IF(cc_Delta&gt;0,cc_Delta,0)</f>
        <v>0</v>
      </c>
      <c r="O101" s="89">
        <f ca="1">cc_In_focus*cc_Show_Type*IF(cc_Delta&lt;0,ABS(cc_Delta),0)</f>
        <v>0</v>
      </c>
      <c r="P101" s="89">
        <f ca="1">NOT(cc_In_focus)*cc_Show_Type*MIN(cc_tracked,cc_budget)</f>
        <v>0</v>
      </c>
      <c r="Q101" s="89">
        <f ca="1">NOT(cc_In_focus)*cc_Show_Type*cc_Show_Rem._Budget*IF(cc_Delta&gt;0,cc_Delta,0)</f>
        <v>2900</v>
      </c>
      <c r="R101" s="89">
        <f ca="1">NOT(cc_In_focus)*cc_Show_Type*IF(cc_Delta&lt;0,ABS(cc_Delta),0)</f>
        <v>0</v>
      </c>
    </row>
    <row r="102" spans="4:18" x14ac:dyDescent="0.3">
      <c r="D102" s="121"/>
      <c r="E102" s="35" t="s">
        <v>29</v>
      </c>
      <c r="F102" s="35">
        <f>IFERROR(MATCH(D100, {"Jan","Feb","Mar","Apr","May","Jun","Jul","Aug","Sep","Oct","Nov","Dec"}, 0), "")</f>
        <v>12</v>
      </c>
      <c r="G102" s="35">
        <f>IF(selected_period="Total Year",1,IF(selected_period=cc_month_number,1,0))</f>
        <v>0</v>
      </c>
      <c r="H102" s="35">
        <f t="shared" ref="H102" si="44">1*$E$52</f>
        <v>1</v>
      </c>
      <c r="I102" s="35">
        <f t="shared" si="2"/>
        <v>1</v>
      </c>
      <c r="J102" s="89" cm="1">
        <f t="array" ref="J102">SUM(Tracking[Amount] * (Tracking[Type]=cc_type) * (YEAR(Tracking[Effective Date])=Selected_year) * (MONTH(Tracking[Effective Date])=cc_month_number))</f>
        <v>0</v>
      </c>
      <c r="K102" s="89" cm="1">
        <f t="array" aca="1" ref="K102" ca="1">IFERROR(
    INDEX('Budget Planning'!$E:$DY, savings_total,
        MATCH(TRUE, INDEX('Budget Planning'!$E$5:$DY$5 = Selected_year, 0), 0)
        + cc_month_number - 1
    ),
    ""
)</f>
        <v>2700</v>
      </c>
      <c r="L102" s="89">
        <f ca="1">cc_budget-cc_tracked</f>
        <v>2700</v>
      </c>
      <c r="M102" s="89">
        <f ca="1">cc_In_focus*cc_Show_Type*MIN(cc_tracked,cc_budget)</f>
        <v>0</v>
      </c>
      <c r="N102" s="89">
        <f ca="1">cc_In_focus*cc_Show_Type*cc_Show_Rem._Budget*IF(cc_Delta&gt;0,cc_Delta,0)</f>
        <v>0</v>
      </c>
      <c r="O102" s="89">
        <f ca="1">cc_In_focus*cc_Show_Type*IF(cc_Delta&lt;0,ABS(cc_Delta),0)</f>
        <v>0</v>
      </c>
      <c r="P102" s="89">
        <f ca="1">NOT(cc_In_focus)*cc_Show_Type*MIN(cc_tracked,cc_budget)</f>
        <v>0</v>
      </c>
      <c r="Q102" s="89">
        <f ca="1">NOT(cc_In_focus)*cc_Show_Type*cc_Show_Rem._Budget*IF(cc_Delta&gt;0,cc_Delta,0)</f>
        <v>2700</v>
      </c>
      <c r="R102" s="89">
        <f ca="1">NOT(cc_In_focus)*cc_Show_Type*IF(cc_Delta&lt;0,ABS(cc_Delta),0)</f>
        <v>0</v>
      </c>
    </row>
    <row r="103" spans="4:18" x14ac:dyDescent="0.3">
      <c r="D103" s="122"/>
      <c r="E103" s="88"/>
      <c r="F103" s="88"/>
      <c r="G103" s="88"/>
      <c r="H103" s="88"/>
      <c r="I103" s="88"/>
      <c r="J103" s="92"/>
      <c r="K103" s="92"/>
      <c r="L103" s="92"/>
      <c r="M103" s="88"/>
      <c r="N103" s="88"/>
      <c r="O103" s="88"/>
      <c r="P103" s="88"/>
      <c r="Q103" s="88"/>
      <c r="R103" s="88"/>
    </row>
  </sheetData>
  <mergeCells count="15">
    <mergeCell ref="A1:D2"/>
    <mergeCell ref="D56:D59"/>
    <mergeCell ref="D60:D63"/>
    <mergeCell ref="D64:D67"/>
    <mergeCell ref="D68:D71"/>
    <mergeCell ref="D92:D95"/>
    <mergeCell ref="D96:D99"/>
    <mergeCell ref="D100:D103"/>
    <mergeCell ref="M54:O54"/>
    <mergeCell ref="P54:R54"/>
    <mergeCell ref="D72:D75"/>
    <mergeCell ref="D76:D79"/>
    <mergeCell ref="D80:D83"/>
    <mergeCell ref="D84:D87"/>
    <mergeCell ref="D88:D91"/>
  </mergeCells>
  <phoneticPr fontId="13"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39</vt:i4>
      </vt:variant>
    </vt:vector>
  </HeadingPairs>
  <TitlesOfParts>
    <vt:vector size="45" baseType="lpstr">
      <vt:lpstr>Settings</vt:lpstr>
      <vt:lpstr>Budget Planning</vt:lpstr>
      <vt:lpstr>Budget Tracking</vt:lpstr>
      <vt:lpstr>Budget Dashboard</vt:lpstr>
      <vt:lpstr>Dropdown Data</vt:lpstr>
      <vt:lpstr>Calculations</vt:lpstr>
      <vt:lpstr>'Budget Dashboard'!budget</vt:lpstr>
      <vt:lpstr>'Budget Dashboard'!budget_range</vt:lpstr>
      <vt:lpstr>'Budget Dashboard'!budget_rank</vt:lpstr>
      <vt:lpstr>Calculations!cc_budget</vt:lpstr>
      <vt:lpstr>Calculations!cc_Delta</vt:lpstr>
      <vt:lpstr>Calculations!cc_In_focus</vt:lpstr>
      <vt:lpstr>Calculations!cc_month_number</vt:lpstr>
      <vt:lpstr>Calculations!cc_Show_Rem._Budget</vt:lpstr>
      <vt:lpstr>Calculations!cc_Show_Type</vt:lpstr>
      <vt:lpstr>Calculations!cc_tracked</vt:lpstr>
      <vt:lpstr>Calculations!cc_type</vt:lpstr>
      <vt:lpstr>'Budget Dashboard'!comb_rank</vt:lpstr>
      <vt:lpstr>'Budget Dashboard'!comb_rank_norm</vt:lpstr>
      <vt:lpstr>'Budget Dashboard'!comb_rank_norm_run_range</vt:lpstr>
      <vt:lpstr>'Budget Dashboard'!comb_rank_range</vt:lpstr>
      <vt:lpstr>'Budget Dashboard'!comb_rank_unique</vt:lpstr>
      <vt:lpstr>'Budget Dashboard'!header_row_id</vt:lpstr>
      <vt:lpstr>'Budget Dashboard'!is_cat</vt:lpstr>
      <vt:lpstr>'Budget Dashboard'!is_empty</vt:lpstr>
      <vt:lpstr>'Budget Dashboard'!is_header</vt:lpstr>
      <vt:lpstr>'Budget Dashboard'!is_total</vt:lpstr>
      <vt:lpstr>'Budget Dashboard'!item</vt:lpstr>
      <vt:lpstr>'Budget Dashboard'!OUT_BUDGET</vt:lpstr>
      <vt:lpstr>'Budget Dashboard'!out_percentage_completed</vt:lpstr>
      <vt:lpstr>'Budget Dashboard'!OUT_TRACKED</vt:lpstr>
      <vt:lpstr>'Budget Dashboard'!row_id</vt:lpstr>
      <vt:lpstr>savings_rate_clculation_type</vt:lpstr>
      <vt:lpstr>selected_period</vt:lpstr>
      <vt:lpstr>selected_period_display</vt:lpstr>
      <vt:lpstr>Selected_year</vt:lpstr>
      <vt:lpstr>shift_late_income_starting_day</vt:lpstr>
      <vt:lpstr>shift_late_income_status</vt:lpstr>
      <vt:lpstr>'Budget Dashboard'!sort_max_row</vt:lpstr>
      <vt:lpstr>'Budget Dashboard'!sort_min_row</vt:lpstr>
      <vt:lpstr>starting_year</vt:lpstr>
      <vt:lpstr>'Budget Dashboard'!tracked</vt:lpstr>
      <vt:lpstr>'Budget Dashboard'!tracked_range</vt:lpstr>
      <vt:lpstr>'Budget Dashboard'!tracked_rank</vt:lpstr>
      <vt:lpstr>'Budget Dashboard'!type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Nakshtra Roshal</dc:creator>
  <cp:lastModifiedBy>Nakshtra Roshal</cp:lastModifiedBy>
  <dcterms:created xsi:type="dcterms:W3CDTF">2025-07-28T13:34:23Z</dcterms:created>
  <dcterms:modified xsi:type="dcterms:W3CDTF">2025-07-30T16:40:28Z</dcterms:modified>
</cp:coreProperties>
</file>