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ki/LocalDocuments/dataset_temp/"/>
    </mc:Choice>
  </mc:AlternateContent>
  <xr:revisionPtr revIDLastSave="0" documentId="13_ncr:1_{55F0116F-0227-5047-9813-B5A47487CBCB}" xr6:coauthVersionLast="47" xr6:coauthVersionMax="47" xr10:uidLastSave="{00000000-0000-0000-0000-000000000000}"/>
  <bookViews>
    <workbookView xWindow="18980" yWindow="4380" windowWidth="33600" windowHeight="19360" activeTab="5" xr2:uid="{EBF3064C-0E83-445A-8B8B-4CFFCB6A05DA}"/>
  </bookViews>
  <sheets>
    <sheet name="Sheet1" sheetId="1" r:id="rId1"/>
    <sheet name="Sheet2" sheetId="5" r:id="rId2"/>
    <sheet name="random" sheetId="2" r:id="rId3"/>
    <sheet name="turn" sheetId="3" r:id="rId4"/>
    <sheet name="z" sheetId="4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" i="5" l="1"/>
  <c r="X4" i="5"/>
  <c r="Y4" i="5"/>
  <c r="Z4" i="5"/>
  <c r="AA4" i="5"/>
  <c r="AB4" i="5"/>
  <c r="AC4" i="5"/>
  <c r="X5" i="5"/>
  <c r="Y5" i="5"/>
  <c r="Z5" i="5"/>
  <c r="AA5" i="5"/>
  <c r="AB5" i="5"/>
  <c r="AC5" i="5"/>
  <c r="X6" i="5"/>
  <c r="Y6" i="5"/>
  <c r="Z6" i="5"/>
  <c r="AA6" i="5"/>
  <c r="AB6" i="5"/>
  <c r="AC6" i="5"/>
  <c r="X7" i="5"/>
  <c r="Y7" i="5"/>
  <c r="Z7" i="5"/>
  <c r="AA7" i="5"/>
  <c r="AB7" i="5"/>
  <c r="AC7" i="5"/>
  <c r="X8" i="5"/>
  <c r="Y8" i="5"/>
  <c r="Z8" i="5"/>
  <c r="AA8" i="5"/>
  <c r="AB8" i="5"/>
  <c r="AC8" i="5"/>
  <c r="X9" i="5"/>
  <c r="Y9" i="5"/>
  <c r="Z9" i="5"/>
  <c r="AA9" i="5"/>
  <c r="AB9" i="5"/>
  <c r="AC9" i="5"/>
  <c r="X10" i="5"/>
  <c r="Y10" i="5"/>
  <c r="AA10" i="5"/>
  <c r="AB10" i="5"/>
  <c r="AC10" i="5"/>
  <c r="X11" i="5"/>
  <c r="Y11" i="5"/>
  <c r="Z11" i="5"/>
  <c r="AA11" i="5"/>
  <c r="AB11" i="5"/>
  <c r="AC11" i="5"/>
  <c r="X12" i="5"/>
  <c r="Y12" i="5"/>
  <c r="Z12" i="5"/>
  <c r="AA12" i="5"/>
  <c r="AB12" i="5"/>
  <c r="AC12" i="5"/>
  <c r="X13" i="5"/>
  <c r="Y13" i="5"/>
  <c r="Z13" i="5"/>
  <c r="AA13" i="5"/>
  <c r="AB13" i="5"/>
  <c r="AC13" i="5"/>
  <c r="X14" i="5"/>
  <c r="Y14" i="5"/>
  <c r="Z14" i="5"/>
  <c r="AA14" i="5"/>
  <c r="AB14" i="5"/>
  <c r="AC14" i="5"/>
  <c r="X15" i="5"/>
  <c r="Y15" i="5"/>
  <c r="Z15" i="5"/>
  <c r="AA15" i="5"/>
  <c r="AB15" i="5"/>
  <c r="AC15" i="5"/>
  <c r="X16" i="5"/>
  <c r="Y16" i="5"/>
  <c r="Z16" i="5"/>
  <c r="AA16" i="5"/>
  <c r="AB16" i="5"/>
  <c r="AC16" i="5"/>
  <c r="X17" i="5"/>
  <c r="Y17" i="5"/>
  <c r="Z17" i="5"/>
  <c r="AA17" i="5"/>
  <c r="AB17" i="5"/>
  <c r="AC17" i="5"/>
  <c r="X18" i="5"/>
  <c r="Y18" i="5"/>
  <c r="Z18" i="5"/>
  <c r="AA18" i="5"/>
  <c r="AB18" i="5"/>
  <c r="AC18" i="5"/>
  <c r="X19" i="5"/>
  <c r="Y19" i="5"/>
  <c r="Z19" i="5"/>
  <c r="AA19" i="5"/>
  <c r="AB19" i="5"/>
  <c r="AC19" i="5"/>
  <c r="X20" i="5"/>
  <c r="Y20" i="5"/>
  <c r="Z20" i="5"/>
  <c r="AA20" i="5"/>
  <c r="AB20" i="5"/>
  <c r="AC20" i="5"/>
  <c r="X21" i="5"/>
  <c r="Y21" i="5"/>
  <c r="Z21" i="5"/>
  <c r="AA21" i="5"/>
  <c r="AB21" i="5"/>
  <c r="AC21" i="5"/>
  <c r="X22" i="5"/>
  <c r="Y22" i="5"/>
  <c r="Z22" i="5"/>
  <c r="AA22" i="5"/>
  <c r="AB22" i="5"/>
  <c r="AC22" i="5"/>
  <c r="X23" i="5"/>
  <c r="Y23" i="5"/>
  <c r="Z23" i="5"/>
  <c r="AA23" i="5"/>
  <c r="AB23" i="5"/>
  <c r="AC23" i="5"/>
  <c r="X24" i="5"/>
  <c r="Y24" i="5"/>
  <c r="Z24" i="5"/>
  <c r="AA24" i="5"/>
  <c r="AB24" i="5"/>
  <c r="AC24" i="5"/>
  <c r="X25" i="5"/>
  <c r="Y25" i="5"/>
  <c r="Z25" i="5"/>
  <c r="AA25" i="5"/>
  <c r="AB25" i="5"/>
  <c r="AC25" i="5"/>
  <c r="X26" i="5"/>
  <c r="Y26" i="5"/>
  <c r="Z26" i="5"/>
  <c r="AA26" i="5"/>
  <c r="AB26" i="5"/>
  <c r="AC26" i="5"/>
  <c r="X27" i="5"/>
  <c r="Y27" i="5"/>
  <c r="Z27" i="5"/>
  <c r="AA27" i="5"/>
  <c r="AB27" i="5"/>
  <c r="AC27" i="5"/>
  <c r="X28" i="5"/>
  <c r="Y28" i="5"/>
  <c r="Z28" i="5"/>
  <c r="AA28" i="5"/>
  <c r="AB28" i="5"/>
  <c r="AC28" i="5"/>
  <c r="X29" i="5"/>
  <c r="Y29" i="5"/>
  <c r="Z29" i="5"/>
  <c r="AA29" i="5"/>
  <c r="AB29" i="5"/>
  <c r="AC29" i="5"/>
  <c r="X30" i="5"/>
  <c r="Y30" i="5"/>
  <c r="Z30" i="5"/>
  <c r="AA30" i="5"/>
  <c r="AB30" i="5"/>
  <c r="AC30" i="5"/>
  <c r="X31" i="5"/>
  <c r="Y31" i="5"/>
  <c r="Z31" i="5"/>
  <c r="AA31" i="5"/>
  <c r="AB31" i="5"/>
  <c r="AC31" i="5"/>
  <c r="X32" i="5"/>
  <c r="Y32" i="5"/>
  <c r="Z32" i="5"/>
  <c r="AA32" i="5"/>
  <c r="AB32" i="5"/>
  <c r="AC32" i="5"/>
  <c r="X33" i="5"/>
  <c r="Y33" i="5"/>
  <c r="Z33" i="5"/>
  <c r="AA33" i="5"/>
  <c r="AB33" i="5"/>
  <c r="AC33" i="5"/>
  <c r="X34" i="5"/>
  <c r="Y34" i="5"/>
  <c r="Z34" i="5"/>
  <c r="AA34" i="5"/>
  <c r="AB34" i="5"/>
  <c r="AC34" i="5"/>
  <c r="X35" i="5"/>
  <c r="Y35" i="5"/>
  <c r="Z35" i="5"/>
  <c r="AA35" i="5"/>
  <c r="AB35" i="5"/>
  <c r="AC35" i="5"/>
  <c r="X36" i="5"/>
  <c r="Y36" i="5"/>
  <c r="Z36" i="5"/>
  <c r="AA36" i="5"/>
  <c r="AB36" i="5"/>
  <c r="AC36" i="5"/>
  <c r="X37" i="5"/>
  <c r="Y37" i="5"/>
  <c r="Z37" i="5"/>
  <c r="AA37" i="5"/>
  <c r="AB37" i="5"/>
  <c r="AC37" i="5"/>
  <c r="X38" i="5"/>
  <c r="Y38" i="5"/>
  <c r="Z38" i="5"/>
  <c r="AA38" i="5"/>
  <c r="AB38" i="5"/>
  <c r="AC38" i="5"/>
  <c r="X39" i="5"/>
  <c r="Y39" i="5"/>
  <c r="Z39" i="5"/>
  <c r="AA39" i="5"/>
  <c r="AB39" i="5"/>
  <c r="AC39" i="5"/>
  <c r="X40" i="5"/>
  <c r="Y40" i="5"/>
  <c r="Z40" i="5"/>
  <c r="AA40" i="5"/>
  <c r="AB40" i="5"/>
  <c r="AC40" i="5"/>
  <c r="X41" i="5"/>
  <c r="Y41" i="5"/>
  <c r="Z41" i="5"/>
  <c r="AA41" i="5"/>
  <c r="AB41" i="5"/>
  <c r="AC41" i="5"/>
  <c r="X42" i="5"/>
  <c r="Y42" i="5"/>
  <c r="Z42" i="5"/>
  <c r="AA42" i="5"/>
  <c r="AB42" i="5"/>
  <c r="AC42" i="5"/>
  <c r="X43" i="5"/>
  <c r="Y43" i="5"/>
  <c r="Z43" i="5"/>
  <c r="AA43" i="5"/>
  <c r="AB43" i="5"/>
  <c r="AC43" i="5"/>
  <c r="X44" i="5"/>
  <c r="Y44" i="5"/>
  <c r="Z44" i="5"/>
  <c r="AA44" i="5"/>
  <c r="AB44" i="5"/>
  <c r="AC4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L36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4" i="5"/>
  <c r="AF4" i="5" l="1"/>
  <c r="X45" i="5"/>
  <c r="Y45" i="5"/>
  <c r="W4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AC45" i="5" l="1"/>
  <c r="AB45" i="5"/>
  <c r="AA45" i="5"/>
  <c r="Z45" i="5"/>
  <c r="W45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4" i="1"/>
  <c r="X4" i="1"/>
  <c r="Y37" i="1" l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T36" i="1"/>
  <c r="T32" i="1"/>
  <c r="T33" i="1"/>
  <c r="T34" i="1"/>
  <c r="T35" i="1"/>
  <c r="T31" i="1"/>
  <c r="V30" i="1"/>
  <c r="H36" i="1"/>
  <c r="H35" i="1"/>
  <c r="H34" i="1"/>
  <c r="H33" i="1"/>
  <c r="H32" i="1"/>
  <c r="H31" i="1"/>
  <c r="H30" i="1"/>
  <c r="H29" i="1"/>
  <c r="H28" i="1"/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U26" i="1"/>
  <c r="X16" i="1"/>
  <c r="U4" i="1"/>
  <c r="V4" i="1"/>
  <c r="W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W30" i="1"/>
  <c r="X3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" i="1"/>
  <c r="H27" i="3"/>
  <c r="H26" i="3"/>
  <c r="U37" i="1" l="1"/>
  <c r="T37" i="1"/>
  <c r="V37" i="1"/>
  <c r="W37" i="1"/>
  <c r="X37" i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3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" i="3"/>
  <c r="F13" i="2"/>
  <c r="F12" i="2"/>
  <c r="F11" i="2"/>
  <c r="F10" i="2"/>
  <c r="F9" i="2"/>
  <c r="F8" i="2"/>
</calcChain>
</file>

<file path=xl/sharedStrings.xml><?xml version="1.0" encoding="utf-8"?>
<sst xmlns="http://schemas.openxmlformats.org/spreadsheetml/2006/main" count="246" uniqueCount="113">
  <si>
    <t>stopping_processed_Result_sim_0_03-Aug-2020_11_04_37.xlsx.csv</t>
  </si>
  <si>
    <t>stopping_processed_Result_sim_0_03-Aug-2020_11_08_22.xlsx.csv</t>
  </si>
  <si>
    <t>stopping_processed_Result_sim_0_03-Aug-2020_11_36_52.xlsx.csv</t>
  </si>
  <si>
    <t>stopping_processed_Result_sim_0_03-Aug-2020_11_51_16.xlsx.csv</t>
  </si>
  <si>
    <t>stopping_processed_Result_sim_0_06-Aug-2020_16_24_25.xlsx.csv</t>
  </si>
  <si>
    <t>stopping_processed_Result_sim_0_06-Aug-2020_16_24_25_1.xlsx.csv</t>
  </si>
  <si>
    <t>stopping_processed_Result_sim_0_06-Aug-2020_16_24_25_2.xlsx.csv</t>
  </si>
  <si>
    <t>stopping_processed_Result_sim_0_06-Aug-2020_16_24_25_3.xlsx.csv</t>
  </si>
  <si>
    <t>stopping_processed_Result_sim_0_06-Aug-2020_16_24_25_4.xlsx.csv</t>
  </si>
  <si>
    <t>stopping_processed_Result_sim_0_06-Aug-2020_16_24_25_5.xlsx.csv</t>
  </si>
  <si>
    <t>stopping_processed_Result_sim_0_06-Aug-2020_16_24_25_6.xlsx.csv</t>
  </si>
  <si>
    <t>stopping_processed_Result_sim_0_06-Aug-2020_16_24_25_7.xlsx.csv</t>
  </si>
  <si>
    <t>stopping_processed_Result_sim_0_31-Jul-2020_12_15_19.xlsx.csv</t>
  </si>
  <si>
    <t>stopping_processed_Result_sim_0_31-Jul-2020_12_29_58.xlsx.csv</t>
  </si>
  <si>
    <t>stopping_processed_Result_sim_0_31-Jul-2020_12_48_39.xlsx.csv</t>
  </si>
  <si>
    <t>stopping_processed_Result_sim_0_31-Jul-2020_14_27_56.xlsx.csv</t>
  </si>
  <si>
    <t>stopping_processed_Result_sim_0_31-Jul-2020_14_40_39.xlsx.csv</t>
  </si>
  <si>
    <t>stopping_processed_Result_sim_0_31-Jul-2020_14_52_18.xlsx.csv</t>
  </si>
  <si>
    <t>name</t>
    <phoneticPr fontId="1"/>
  </si>
  <si>
    <t>year</t>
    <phoneticPr fontId="1"/>
  </si>
  <si>
    <t>month</t>
    <phoneticPr fontId="1"/>
  </si>
  <si>
    <t>day</t>
    <phoneticPr fontId="1"/>
  </si>
  <si>
    <t>good</t>
    <phoneticPr fontId="1"/>
  </si>
  <si>
    <t>time</t>
    <phoneticPr fontId="1"/>
  </si>
  <si>
    <t>turn_processed_Result_sim_0_14-Sep-2020_13_39_32.xlsx.csv</t>
    <phoneticPr fontId="1"/>
  </si>
  <si>
    <t>turn_processed_Result_sim_0_14-Sep-2020_13_51_45.xlsx.csv</t>
    <phoneticPr fontId="1"/>
  </si>
  <si>
    <t>turn_processed_Result_sim_0_14-Sep-2020_14_01_57.xlsx.csv</t>
    <phoneticPr fontId="1"/>
  </si>
  <si>
    <t>turn_processed_Result_sim_0_14-Sep-2020_14_16_04.xlsx.csv</t>
    <phoneticPr fontId="1"/>
  </si>
  <si>
    <t>turn_processed_Result_sim_0_14-Sep-2020_14_27_23.xlsx.csv</t>
    <phoneticPr fontId="1"/>
  </si>
  <si>
    <t>turn_processed_Result_sim_0_14-Sep-2020_14_39_08.xlsx.csv</t>
    <phoneticPr fontId="1"/>
  </si>
  <si>
    <t>turn_processed_Result_sim_0_14-Sep-2020_14_50_41.xlsx.csv</t>
    <phoneticPr fontId="1"/>
  </si>
  <si>
    <t>turn_processed_Result_sim_0_14-Sep-2020_15_02_44.xlsx.csv</t>
    <phoneticPr fontId="1"/>
  </si>
  <si>
    <t>turn_processed_Result_sim_0_14-Sep-2020_15_19_36.xlsx.csv</t>
    <phoneticPr fontId="1"/>
  </si>
  <si>
    <t>turn_processed_Result_sim_0_14-Sep-2020_15_28_52.xlsx.csv</t>
    <phoneticPr fontId="1"/>
  </si>
  <si>
    <t>turn_processed_Result_sim_0_14-Sep-2020_15_37_36.xlsx.csv</t>
    <phoneticPr fontId="1"/>
  </si>
  <si>
    <t>turn_processed_Result_sim_0_14-Sep-2020_15_47_33.xlsx.csv</t>
    <phoneticPr fontId="1"/>
  </si>
  <si>
    <t>turn_processed_Result_sim_0_14-Sep-2020_16_09_02.xlsx.csv</t>
    <phoneticPr fontId="1"/>
  </si>
  <si>
    <t>turn_processed_Result_sim_0_14-Sep-2020_15_58_08.xlsx.csv</t>
    <phoneticPr fontId="1"/>
  </si>
  <si>
    <t>turn_processed_Result_sim_0_14-Sep-2020_16_22_05.xlsx.csv</t>
    <phoneticPr fontId="1"/>
  </si>
  <si>
    <t>turn_processed_Result_sim_0_14-Sep-2020_16_32_16.xlsx.csv</t>
    <phoneticPr fontId="1"/>
  </si>
  <si>
    <t>turn_processed_Result_sim_0_14-Oct-2020_14_08_51.xlsx.csv</t>
    <phoneticPr fontId="1"/>
  </si>
  <si>
    <t>turn_processed_Result_sim_0_14-Oct-2020_14_17_39.xlsx.csv</t>
    <phoneticPr fontId="1"/>
  </si>
  <si>
    <t>turn_processed_Result_sim_0_14-Oct-2020_14_29_49.xlsx.csv</t>
    <phoneticPr fontId="1"/>
  </si>
  <si>
    <t>turn_processed_Result_sim_0_14-Oct-2020_14_39_54.xlsx.csv</t>
    <phoneticPr fontId="1"/>
  </si>
  <si>
    <t>turn_processed_Result_sim_0_14-Oct-2020_14_56_07.xlsx.csv</t>
    <phoneticPr fontId="1"/>
  </si>
  <si>
    <t>turn_processed_Result_sim_0_14-Oct-2020_15_06_53.xlsx.csv</t>
    <phoneticPr fontId="1"/>
  </si>
  <si>
    <t>turn_processed_Result_sim_0_14-Oct-2020_15_21_57.xlsx.csv</t>
    <phoneticPr fontId="1"/>
  </si>
  <si>
    <t>n</t>
    <phoneticPr fontId="1"/>
  </si>
  <si>
    <t>delta</t>
    <phoneticPr fontId="1"/>
  </si>
  <si>
    <t>zigzag_processed_Result_sim_0_19-Jul-2020_15_46_00.xlsx.csv</t>
    <phoneticPr fontId="1"/>
  </si>
  <si>
    <t>zigzag_processed_Result_sim_0_31-Jul-2020_13_04_24.xlsx.csv</t>
    <phoneticPr fontId="1"/>
  </si>
  <si>
    <t>zigzag_processed_Result_sim_0_31-Jul-2020_13_14_21.xlsx.csv</t>
    <phoneticPr fontId="1"/>
  </si>
  <si>
    <t>zigzag_processed_Result_sim_0_31-Jul-2020_13_22_52.xlsx.csv</t>
    <phoneticPr fontId="1"/>
  </si>
  <si>
    <t>zigzag_processed_Result_sim_0_31-Jul-2020_13_29_19.xlsx.csv</t>
    <phoneticPr fontId="1"/>
  </si>
  <si>
    <t>zigzag_processed_Result_sim_0_31-Jul-2020_13_42_53.xlsx.csv</t>
    <phoneticPr fontId="1"/>
  </si>
  <si>
    <t>zigzag_processed_Result_sim_0_31-Jul-2020_13_34_13.xlsx.csv</t>
    <phoneticPr fontId="1"/>
  </si>
  <si>
    <t>zigzag_processed_Result_sim_0_31-Jul-2020_13_50_28.xlsx.csv</t>
    <phoneticPr fontId="1"/>
  </si>
  <si>
    <t>zigzag_processed_Result_sim_0_31-Jul-2020_13_57_45.xlsx.csv</t>
    <phoneticPr fontId="1"/>
  </si>
  <si>
    <t>zigzag_processed_Result_sim_0_31-Jul-2020_14_03_39.xlsx.csv</t>
    <phoneticPr fontId="1"/>
  </si>
  <si>
    <t>zigzag_processed_Result_sim_0_31-Jul-2020_14_10_05.xlsx.csv</t>
    <phoneticPr fontId="1"/>
  </si>
  <si>
    <t>zigzag_processed_Result_sim_0_14-Oct-2020_11_27_04.xlsx.csv</t>
    <phoneticPr fontId="1"/>
  </si>
  <si>
    <t>zigzag_processed_Result_sim_0_14-Oct-2020_11_37_39.xlsx.csv</t>
    <phoneticPr fontId="1"/>
  </si>
  <si>
    <t>zigzag_processed_Result_sim_0_14-Oct-2020_11_44_34.xlsx.csv</t>
    <phoneticPr fontId="1"/>
  </si>
  <si>
    <t>zigzag_processed_Result_sim_0_14-Oct-2020_12_08_49.xlsx.csv</t>
    <phoneticPr fontId="1"/>
  </si>
  <si>
    <t>zigzag_processed_Result_sim_0_14-Oct-2020_12_20_22.xlsx.csv</t>
    <phoneticPr fontId="1"/>
  </si>
  <si>
    <t>zigzag_processed_Result_sim_0_14-Oct-2020_12_29_59.xlsx.csv</t>
    <phoneticPr fontId="1"/>
  </si>
  <si>
    <t>zigzag_processed_Result_sim_0_14-Oct-2020_12_36_14.xlsx.csv</t>
    <phoneticPr fontId="1"/>
  </si>
  <si>
    <t>turn_cut_processed_Result_sim_0_14-Sep-2020_15_58_08.xlsx</t>
  </si>
  <si>
    <t>turn_cut_processed_Result_sim_0_14-Sep-2020_16_09_02.xlsx</t>
  </si>
  <si>
    <t>r-t-z</t>
    <phoneticPr fontId="1"/>
  </si>
  <si>
    <t>r-m</t>
    <phoneticPr fontId="1"/>
  </si>
  <si>
    <t>r-t-m</t>
    <phoneticPr fontId="1"/>
  </si>
  <si>
    <t>r-t-z-m</t>
    <phoneticPr fontId="1"/>
  </si>
  <si>
    <t xml:space="preserve"> </t>
    <phoneticPr fontId="1"/>
  </si>
  <si>
    <t>val</t>
    <phoneticPr fontId="1"/>
  </si>
  <si>
    <t>test</t>
    <phoneticPr fontId="1"/>
  </si>
  <si>
    <t>stopping_processed_Result_sim_0_06-Aug-2020_16_24_25_5.xlsx.csv</t>
    <phoneticPr fontId="1"/>
  </si>
  <si>
    <t xml:space="preserve"> </t>
    <phoneticPr fontId="1"/>
  </si>
  <si>
    <t>random_processed_Result_sim_0_03-Aug-2020_11_04_37.xlsx.csv</t>
    <phoneticPr fontId="1"/>
  </si>
  <si>
    <t>random_processed_Result_sim_0_06-Aug-2020_16_24_25_1.xlsx.csv</t>
    <phoneticPr fontId="1"/>
  </si>
  <si>
    <t>random_processed_Result_sim_0_06-Aug-2020_16_24_25_3.xlsx.csv</t>
    <phoneticPr fontId="1"/>
  </si>
  <si>
    <t>random_processed_Result_sim_0_06-Aug-2020_16_24_25_4.xlsx.csv</t>
    <phoneticPr fontId="1"/>
  </si>
  <si>
    <t>random_processed_Result_sim_0_06-Aug-2020_16_24_25_5.xlsx.csv</t>
    <phoneticPr fontId="1"/>
  </si>
  <si>
    <t>random_processed_Result_sim_0_06-Aug-2020_16_24_25_6.xlsx.csv</t>
    <phoneticPr fontId="1"/>
  </si>
  <si>
    <t>random_processed_Result_sim_0_31-Jul-2020_12_29_58.xlsx.csv</t>
    <phoneticPr fontId="1"/>
  </si>
  <si>
    <t>random_processed_Result_sim_0_31-Jul-2020_12_48_39.xlsx.csv</t>
    <phoneticPr fontId="1"/>
  </si>
  <si>
    <t>random_processed_Result_sim_0_31-Jul-2020_14_52_18.xlsx.csv</t>
    <phoneticPr fontId="1"/>
  </si>
  <si>
    <t>y</t>
    <phoneticPr fontId="1"/>
  </si>
  <si>
    <t>m</t>
    <phoneticPr fontId="1"/>
  </si>
  <si>
    <t>d</t>
    <phoneticPr fontId="1"/>
  </si>
  <si>
    <t>Fix</t>
    <phoneticPr fontId="1"/>
  </si>
  <si>
    <t>Time</t>
    <phoneticPr fontId="1"/>
  </si>
  <si>
    <t>delta[deg]</t>
    <phoneticPr fontId="1"/>
  </si>
  <si>
    <t>label</t>
    <phoneticPr fontId="1"/>
  </si>
  <si>
    <t>berthing_processed_Result_sim_0_12-Nov-2020_11_14_47.xlsx.csv</t>
  </si>
  <si>
    <t>berthing_processed_Result_sim_0_12-Nov-2020_11_21_46.xlsx.csv</t>
  </si>
  <si>
    <t>berthing_processed_Result_sim_0_12-Nov-2020_11_38_50.xlsx.csv</t>
  </si>
  <si>
    <t>berthing_processed_Result_sim_0_12-Nov-2020_11_49_21.xlsx.csv</t>
  </si>
  <si>
    <t>berthing_processed_Result_sim_0_12-Nov-2020_13_09_11.xlsx.csv</t>
  </si>
  <si>
    <t>berthing_processed_Result_sim_0_12-Nov-2020_13_21_03.xlsx.csv</t>
  </si>
  <si>
    <t>berthing_processed_Result_sim_0_12-Nov-2020_13_37_05.xlsx.csv</t>
  </si>
  <si>
    <t>TestDataset</t>
    <phoneticPr fontId="1"/>
  </si>
  <si>
    <t>turn_cut_processed_Result_sim_0_14-Sep-2020_15_58_08.xlsx</t>
    <phoneticPr fontId="1"/>
  </si>
  <si>
    <t>Dataset1 Random (miyauchi)</t>
    <phoneticPr fontId="1"/>
  </si>
  <si>
    <t>eval time</t>
    <phoneticPr fontId="1"/>
  </si>
  <si>
    <t>eval stime</t>
    <phoneticPr fontId="1"/>
  </si>
  <si>
    <t>Dataset2 Random+Turn (miyauchi)</t>
    <phoneticPr fontId="1"/>
  </si>
  <si>
    <t>Dataset3 Random＋Turn＋ｚ (miyauchi)</t>
    <phoneticPr fontId="1"/>
  </si>
  <si>
    <t>Dataset4 Turn＋ｚ</t>
    <phoneticPr fontId="1"/>
  </si>
  <si>
    <t>berthing_processed_Result_sim_0_12-Nov-2020_11_07_23.xlsx.csv</t>
    <phoneticPr fontId="1"/>
  </si>
  <si>
    <t>Dataset5 Turn＋ｚ+ Berthing</t>
    <phoneticPr fontId="1"/>
  </si>
  <si>
    <t>Dataset6 Random＋Turn＋ｚ+Berthing</t>
    <phoneticPr fontId="1"/>
  </si>
  <si>
    <t>Dataset7 Random＋Turn＋ｚ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</si>
</sst>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4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033C-D458-4D81-BB6B-8BBA3CE31860}">
  <dimension ref="A3:Y71"/>
  <sheetViews>
    <sheetView zoomScaleNormal="100" workbookViewId="0">
      <selection activeCell="M32" sqref="M32"/>
    </sheetView>
  </sheetViews>
  <sheetFormatPr baseColWidth="10" defaultColWidth="8.83203125" defaultRowHeight="18"/>
  <cols>
    <col min="1" max="1" width="61.6640625" customWidth="1"/>
  </cols>
  <sheetData>
    <row r="3" spans="1:25">
      <c r="M3" t="s">
        <v>70</v>
      </c>
      <c r="N3" t="s">
        <v>71</v>
      </c>
      <c r="O3" t="s">
        <v>72</v>
      </c>
      <c r="P3" t="s">
        <v>69</v>
      </c>
      <c r="Q3" t="s">
        <v>74</v>
      </c>
      <c r="R3" t="s">
        <v>75</v>
      </c>
      <c r="T3" t="s">
        <v>70</v>
      </c>
      <c r="U3" t="s">
        <v>71</v>
      </c>
      <c r="V3" t="s">
        <v>72</v>
      </c>
      <c r="W3" t="s">
        <v>69</v>
      </c>
      <c r="X3" t="s">
        <v>74</v>
      </c>
      <c r="Y3" t="s">
        <v>75</v>
      </c>
    </row>
    <row r="4" spans="1:25">
      <c r="A4" t="s">
        <v>0</v>
      </c>
      <c r="B4">
        <v>2020</v>
      </c>
      <c r="C4">
        <v>8</v>
      </c>
      <c r="D4">
        <v>3</v>
      </c>
      <c r="E4">
        <v>1</v>
      </c>
      <c r="F4">
        <v>807.2</v>
      </c>
      <c r="K4">
        <v>1</v>
      </c>
      <c r="M4" s="6"/>
      <c r="N4" s="7"/>
      <c r="O4" s="7"/>
      <c r="P4" s="7">
        <v>1</v>
      </c>
      <c r="Q4" s="7"/>
      <c r="R4" s="8"/>
      <c r="T4">
        <f t="shared" ref="T4:T29" si="0">IF(M4=1, $F4, 0)</f>
        <v>0</v>
      </c>
      <c r="U4">
        <f t="shared" ref="U4:U29" si="1">IF(N4=1, $F4, 0)</f>
        <v>0</v>
      </c>
      <c r="V4">
        <f t="shared" ref="V4:V27" si="2">IF(O4=1, $F4, 0)</f>
        <v>0</v>
      </c>
      <c r="W4">
        <f t="shared" ref="W4:W27" si="3">IF(P4=1, $F4, 0)</f>
        <v>807.2</v>
      </c>
      <c r="X4">
        <f>IF(Q4=1, $F4, 0)</f>
        <v>0</v>
      </c>
      <c r="Y4">
        <f>IF(R4=1, $F4, 0)</f>
        <v>0</v>
      </c>
    </row>
    <row r="5" spans="1:25">
      <c r="A5" t="s">
        <v>5</v>
      </c>
      <c r="B5">
        <v>2020</v>
      </c>
      <c r="C5">
        <v>8</v>
      </c>
      <c r="D5">
        <v>6</v>
      </c>
      <c r="E5">
        <v>1</v>
      </c>
      <c r="F5">
        <v>671.6</v>
      </c>
      <c r="K5">
        <v>2</v>
      </c>
      <c r="M5" s="9">
        <v>1</v>
      </c>
      <c r="R5" s="10"/>
      <c r="T5">
        <f t="shared" si="0"/>
        <v>671.6</v>
      </c>
      <c r="U5">
        <f t="shared" si="1"/>
        <v>0</v>
      </c>
      <c r="V5">
        <f t="shared" si="2"/>
        <v>0</v>
      </c>
      <c r="W5">
        <f t="shared" si="3"/>
        <v>0</v>
      </c>
      <c r="X5">
        <f t="shared" ref="X5:X28" si="4">IF(Q5=1, $F5, 0)</f>
        <v>0</v>
      </c>
      <c r="Y5">
        <f t="shared" ref="Y5:Y36" si="5">IF(R5=1, $F5, 0)</f>
        <v>0</v>
      </c>
    </row>
    <row r="6" spans="1:25">
      <c r="A6" t="s">
        <v>7</v>
      </c>
      <c r="B6">
        <v>2020</v>
      </c>
      <c r="C6">
        <v>8</v>
      </c>
      <c r="D6">
        <v>6</v>
      </c>
      <c r="E6">
        <v>1</v>
      </c>
      <c r="F6">
        <v>717.90000000000009</v>
      </c>
      <c r="K6">
        <v>3</v>
      </c>
      <c r="M6" s="9"/>
      <c r="R6" s="10">
        <v>1</v>
      </c>
      <c r="T6">
        <f t="shared" si="0"/>
        <v>0</v>
      </c>
      <c r="U6">
        <f t="shared" si="1"/>
        <v>0</v>
      </c>
      <c r="V6">
        <f t="shared" si="2"/>
        <v>0</v>
      </c>
      <c r="W6">
        <f t="shared" si="3"/>
        <v>0</v>
      </c>
      <c r="X6">
        <f t="shared" si="4"/>
        <v>0</v>
      </c>
      <c r="Y6">
        <f t="shared" si="5"/>
        <v>717.90000000000009</v>
      </c>
    </row>
    <row r="7" spans="1:25">
      <c r="A7" t="s">
        <v>8</v>
      </c>
      <c r="B7">
        <v>2020</v>
      </c>
      <c r="C7">
        <v>8</v>
      </c>
      <c r="D7">
        <v>6</v>
      </c>
      <c r="E7">
        <v>1</v>
      </c>
      <c r="F7">
        <v>607.59999999999991</v>
      </c>
      <c r="K7">
        <v>4</v>
      </c>
      <c r="M7" s="9">
        <v>1</v>
      </c>
      <c r="N7">
        <v>1</v>
      </c>
      <c r="O7">
        <v>1</v>
      </c>
      <c r="P7">
        <v>1</v>
      </c>
      <c r="R7" s="10"/>
      <c r="T7">
        <f t="shared" si="0"/>
        <v>607.59999999999991</v>
      </c>
      <c r="U7">
        <f t="shared" si="1"/>
        <v>607.59999999999991</v>
      </c>
      <c r="V7">
        <f t="shared" si="2"/>
        <v>607.59999999999991</v>
      </c>
      <c r="W7">
        <f t="shared" si="3"/>
        <v>607.59999999999991</v>
      </c>
      <c r="X7">
        <f t="shared" si="4"/>
        <v>0</v>
      </c>
      <c r="Y7">
        <f t="shared" si="5"/>
        <v>0</v>
      </c>
    </row>
    <row r="8" spans="1:25">
      <c r="A8" t="s">
        <v>76</v>
      </c>
      <c r="B8">
        <v>2020</v>
      </c>
      <c r="C8">
        <v>8</v>
      </c>
      <c r="D8">
        <v>6</v>
      </c>
      <c r="E8">
        <v>1</v>
      </c>
      <c r="F8">
        <v>721.90000000000009</v>
      </c>
      <c r="K8">
        <v>5</v>
      </c>
      <c r="M8" s="9">
        <v>1</v>
      </c>
      <c r="N8">
        <v>1</v>
      </c>
      <c r="O8">
        <v>1</v>
      </c>
      <c r="P8">
        <v>1</v>
      </c>
      <c r="R8" s="10"/>
      <c r="T8">
        <f t="shared" si="0"/>
        <v>721.90000000000009</v>
      </c>
      <c r="U8">
        <f t="shared" si="1"/>
        <v>721.90000000000009</v>
      </c>
      <c r="V8">
        <f t="shared" si="2"/>
        <v>721.90000000000009</v>
      </c>
      <c r="W8">
        <f t="shared" si="3"/>
        <v>721.90000000000009</v>
      </c>
      <c r="X8">
        <f t="shared" si="4"/>
        <v>0</v>
      </c>
      <c r="Y8">
        <f t="shared" si="5"/>
        <v>0</v>
      </c>
    </row>
    <row r="9" spans="1:25">
      <c r="A9" t="s">
        <v>10</v>
      </c>
      <c r="B9">
        <v>2020</v>
      </c>
      <c r="C9">
        <v>8</v>
      </c>
      <c r="D9">
        <v>6</v>
      </c>
      <c r="E9">
        <v>1</v>
      </c>
      <c r="F9">
        <v>693.59999999999991</v>
      </c>
      <c r="K9">
        <v>6</v>
      </c>
      <c r="M9" s="9">
        <v>1</v>
      </c>
      <c r="N9">
        <v>1</v>
      </c>
      <c r="O9">
        <v>1</v>
      </c>
      <c r="P9">
        <v>1</v>
      </c>
      <c r="R9" s="10"/>
      <c r="T9">
        <f t="shared" si="0"/>
        <v>693.59999999999991</v>
      </c>
      <c r="U9">
        <f t="shared" si="1"/>
        <v>693.59999999999991</v>
      </c>
      <c r="V9">
        <f t="shared" si="2"/>
        <v>693.59999999999991</v>
      </c>
      <c r="W9">
        <f t="shared" si="3"/>
        <v>693.59999999999991</v>
      </c>
      <c r="X9">
        <f t="shared" si="4"/>
        <v>0</v>
      </c>
      <c r="Y9">
        <f t="shared" si="5"/>
        <v>0</v>
      </c>
    </row>
    <row r="10" spans="1:25">
      <c r="A10" t="s">
        <v>13</v>
      </c>
      <c r="B10">
        <v>2020</v>
      </c>
      <c r="C10">
        <v>7</v>
      </c>
      <c r="D10">
        <v>31</v>
      </c>
      <c r="E10">
        <v>1</v>
      </c>
      <c r="F10">
        <v>683.6</v>
      </c>
      <c r="K10">
        <v>7</v>
      </c>
      <c r="M10" s="9"/>
      <c r="Q10">
        <v>1</v>
      </c>
      <c r="R10" s="10"/>
      <c r="T10">
        <f t="shared" si="0"/>
        <v>0</v>
      </c>
      <c r="U10">
        <f t="shared" si="1"/>
        <v>0</v>
      </c>
      <c r="V10">
        <f t="shared" si="2"/>
        <v>0</v>
      </c>
      <c r="W10">
        <f t="shared" si="3"/>
        <v>0</v>
      </c>
      <c r="X10">
        <f t="shared" si="4"/>
        <v>683.6</v>
      </c>
      <c r="Y10">
        <f t="shared" si="5"/>
        <v>0</v>
      </c>
    </row>
    <row r="11" spans="1:25">
      <c r="A11" t="s">
        <v>14</v>
      </c>
      <c r="B11">
        <v>2020</v>
      </c>
      <c r="C11">
        <v>7</v>
      </c>
      <c r="D11">
        <v>31</v>
      </c>
      <c r="E11">
        <v>1</v>
      </c>
      <c r="F11">
        <v>1049</v>
      </c>
      <c r="K11">
        <v>8</v>
      </c>
      <c r="M11" s="9"/>
      <c r="Q11">
        <v>1</v>
      </c>
      <c r="R11" s="10"/>
      <c r="T11">
        <f t="shared" si="0"/>
        <v>0</v>
      </c>
      <c r="U11">
        <f t="shared" si="1"/>
        <v>0</v>
      </c>
      <c r="V11">
        <f t="shared" si="2"/>
        <v>0</v>
      </c>
      <c r="W11">
        <f t="shared" si="3"/>
        <v>0</v>
      </c>
      <c r="X11">
        <f t="shared" si="4"/>
        <v>1049</v>
      </c>
      <c r="Y11">
        <f t="shared" si="5"/>
        <v>0</v>
      </c>
    </row>
    <row r="12" spans="1:25" s="5" customFormat="1">
      <c r="A12" s="5" t="s">
        <v>17</v>
      </c>
      <c r="B12" s="5">
        <v>2020</v>
      </c>
      <c r="C12" s="5">
        <v>7</v>
      </c>
      <c r="D12" s="5">
        <v>31</v>
      </c>
      <c r="E12" s="5">
        <v>1</v>
      </c>
      <c r="F12" s="5">
        <v>626.70000000000005</v>
      </c>
      <c r="K12">
        <v>9</v>
      </c>
      <c r="M12" s="11"/>
      <c r="Q12" s="5">
        <v>1</v>
      </c>
      <c r="R12" s="12"/>
      <c r="T12" s="5">
        <f t="shared" si="0"/>
        <v>0</v>
      </c>
      <c r="U12" s="5">
        <f t="shared" si="1"/>
        <v>0</v>
      </c>
      <c r="V12" s="5">
        <f t="shared" si="2"/>
        <v>0</v>
      </c>
      <c r="W12" s="5">
        <f t="shared" si="3"/>
        <v>0</v>
      </c>
      <c r="X12" s="5">
        <f t="shared" si="4"/>
        <v>626.70000000000005</v>
      </c>
      <c r="Y12" s="5">
        <f t="shared" si="5"/>
        <v>0</v>
      </c>
    </row>
    <row r="13" spans="1:25">
      <c r="A13" t="s">
        <v>24</v>
      </c>
      <c r="B13">
        <v>2020</v>
      </c>
      <c r="C13">
        <v>9</v>
      </c>
      <c r="D13">
        <v>14</v>
      </c>
      <c r="E13">
        <v>1</v>
      </c>
      <c r="F13">
        <v>364.5</v>
      </c>
      <c r="G13">
        <v>10</v>
      </c>
      <c r="H13">
        <f t="shared" ref="H13:H36" si="6">I13*180/PI()</f>
        <v>34.869000000000014</v>
      </c>
      <c r="I13">
        <v>0.60857885687790303</v>
      </c>
      <c r="K13">
        <v>1</v>
      </c>
      <c r="M13" s="9"/>
      <c r="Q13">
        <v>1</v>
      </c>
      <c r="R13" s="10"/>
      <c r="T13">
        <f t="shared" si="0"/>
        <v>0</v>
      </c>
      <c r="U13">
        <f t="shared" si="1"/>
        <v>0</v>
      </c>
      <c r="V13">
        <f t="shared" si="2"/>
        <v>0</v>
      </c>
      <c r="W13">
        <f t="shared" si="3"/>
        <v>0</v>
      </c>
      <c r="X13">
        <f t="shared" si="4"/>
        <v>364.5</v>
      </c>
      <c r="Y13">
        <f t="shared" si="5"/>
        <v>0</v>
      </c>
    </row>
    <row r="14" spans="1:25">
      <c r="A14" t="s">
        <v>25</v>
      </c>
      <c r="B14">
        <v>2020</v>
      </c>
      <c r="C14">
        <v>9</v>
      </c>
      <c r="D14">
        <v>14</v>
      </c>
      <c r="E14">
        <v>1</v>
      </c>
      <c r="F14">
        <v>405</v>
      </c>
      <c r="G14">
        <v>10</v>
      </c>
      <c r="H14">
        <f t="shared" si="6"/>
        <v>34.869000000000014</v>
      </c>
      <c r="I14">
        <v>0.60857885687790303</v>
      </c>
      <c r="K14">
        <v>2</v>
      </c>
      <c r="M14" s="9"/>
      <c r="P14">
        <v>1</v>
      </c>
      <c r="R14" s="10"/>
      <c r="T14">
        <f t="shared" si="0"/>
        <v>0</v>
      </c>
      <c r="U14">
        <f t="shared" si="1"/>
        <v>0</v>
      </c>
      <c r="V14">
        <f t="shared" si="2"/>
        <v>0</v>
      </c>
      <c r="W14">
        <f t="shared" si="3"/>
        <v>405</v>
      </c>
      <c r="X14">
        <f t="shared" si="4"/>
        <v>0</v>
      </c>
      <c r="Y14">
        <f t="shared" si="5"/>
        <v>0</v>
      </c>
    </row>
    <row r="15" spans="1:25">
      <c r="A15" t="s">
        <v>27</v>
      </c>
      <c r="B15">
        <v>2020</v>
      </c>
      <c r="C15">
        <v>9</v>
      </c>
      <c r="D15">
        <v>14</v>
      </c>
      <c r="E15">
        <v>1</v>
      </c>
      <c r="F15">
        <v>422.4</v>
      </c>
      <c r="G15">
        <v>10</v>
      </c>
      <c r="H15">
        <f t="shared" si="6"/>
        <v>-35.343000000000011</v>
      </c>
      <c r="I15">
        <v>-0.61685171753235601</v>
      </c>
      <c r="K15">
        <v>3</v>
      </c>
      <c r="M15" s="9"/>
      <c r="Q15">
        <v>1</v>
      </c>
      <c r="R15" s="10"/>
      <c r="T15">
        <f t="shared" si="0"/>
        <v>0</v>
      </c>
      <c r="U15">
        <f t="shared" si="1"/>
        <v>0</v>
      </c>
      <c r="V15">
        <f t="shared" si="2"/>
        <v>0</v>
      </c>
      <c r="W15">
        <f t="shared" si="3"/>
        <v>0</v>
      </c>
      <c r="X15">
        <f t="shared" si="4"/>
        <v>422.4</v>
      </c>
      <c r="Y15">
        <f t="shared" si="5"/>
        <v>0</v>
      </c>
    </row>
    <row r="16" spans="1:25">
      <c r="A16" t="s">
        <v>30</v>
      </c>
      <c r="B16">
        <v>2020</v>
      </c>
      <c r="C16">
        <v>9</v>
      </c>
      <c r="D16">
        <v>14</v>
      </c>
      <c r="E16">
        <v>1</v>
      </c>
      <c r="F16">
        <v>519.70000000000005</v>
      </c>
      <c r="G16">
        <v>8</v>
      </c>
      <c r="H16">
        <f t="shared" si="6"/>
        <v>34.869000000000014</v>
      </c>
      <c r="I16">
        <v>0.60857885687790303</v>
      </c>
      <c r="K16">
        <v>4</v>
      </c>
      <c r="M16" s="9"/>
      <c r="Q16">
        <v>1</v>
      </c>
      <c r="R16" s="10"/>
      <c r="T16">
        <f t="shared" si="0"/>
        <v>0</v>
      </c>
      <c r="U16">
        <f t="shared" si="1"/>
        <v>0</v>
      </c>
      <c r="V16">
        <f t="shared" si="2"/>
        <v>0</v>
      </c>
      <c r="W16">
        <f t="shared" si="3"/>
        <v>0</v>
      </c>
      <c r="X16">
        <f t="shared" si="4"/>
        <v>519.70000000000005</v>
      </c>
      <c r="Y16">
        <f t="shared" si="5"/>
        <v>0</v>
      </c>
    </row>
    <row r="17" spans="1:25">
      <c r="A17" t="s">
        <v>35</v>
      </c>
      <c r="B17">
        <v>2020</v>
      </c>
      <c r="C17">
        <v>9</v>
      </c>
      <c r="D17">
        <v>14</v>
      </c>
      <c r="E17">
        <v>1</v>
      </c>
      <c r="F17">
        <v>444.6</v>
      </c>
      <c r="G17">
        <v>8</v>
      </c>
      <c r="H17">
        <f t="shared" si="6"/>
        <v>-35.343000000000011</v>
      </c>
      <c r="I17">
        <v>-0.61685171753235601</v>
      </c>
      <c r="K17">
        <v>5</v>
      </c>
      <c r="M17" s="9"/>
      <c r="P17">
        <v>1</v>
      </c>
      <c r="R17" s="10"/>
      <c r="T17">
        <f t="shared" si="0"/>
        <v>0</v>
      </c>
      <c r="U17">
        <f t="shared" si="1"/>
        <v>0</v>
      </c>
      <c r="V17">
        <f t="shared" si="2"/>
        <v>0</v>
      </c>
      <c r="W17">
        <f t="shared" si="3"/>
        <v>444.6</v>
      </c>
      <c r="X17">
        <f t="shared" si="4"/>
        <v>0</v>
      </c>
      <c r="Y17">
        <f t="shared" si="5"/>
        <v>0</v>
      </c>
    </row>
    <row r="18" spans="1:25">
      <c r="A18" t="s">
        <v>37</v>
      </c>
      <c r="B18">
        <v>2020</v>
      </c>
      <c r="C18">
        <v>9</v>
      </c>
      <c r="D18">
        <v>14</v>
      </c>
      <c r="E18">
        <v>1</v>
      </c>
      <c r="F18">
        <v>433.5</v>
      </c>
      <c r="G18">
        <v>10</v>
      </c>
      <c r="H18">
        <f t="shared" si="6"/>
        <v>19.502999999999993</v>
      </c>
      <c r="I18">
        <v>0.34039156401645398</v>
      </c>
      <c r="K18">
        <v>6</v>
      </c>
      <c r="M18" s="9"/>
      <c r="Q18">
        <v>1</v>
      </c>
      <c r="R18" s="10"/>
      <c r="T18">
        <f t="shared" si="0"/>
        <v>0</v>
      </c>
      <c r="U18">
        <f t="shared" si="1"/>
        <v>0</v>
      </c>
      <c r="V18">
        <f t="shared" si="2"/>
        <v>0</v>
      </c>
      <c r="W18">
        <f t="shared" si="3"/>
        <v>0</v>
      </c>
      <c r="X18">
        <f t="shared" si="4"/>
        <v>433.5</v>
      </c>
      <c r="Y18">
        <f t="shared" si="5"/>
        <v>0</v>
      </c>
    </row>
    <row r="19" spans="1:25">
      <c r="A19" t="s">
        <v>40</v>
      </c>
      <c r="B19">
        <v>2020</v>
      </c>
      <c r="C19">
        <v>10</v>
      </c>
      <c r="D19">
        <v>14</v>
      </c>
      <c r="E19">
        <v>1</v>
      </c>
      <c r="F19">
        <v>584.29999999999995</v>
      </c>
      <c r="G19">
        <v>8</v>
      </c>
      <c r="H19">
        <f t="shared" si="6"/>
        <v>34.869000000000014</v>
      </c>
      <c r="I19">
        <v>0.60857885687790303</v>
      </c>
      <c r="K19">
        <v>7</v>
      </c>
      <c r="M19" s="9"/>
      <c r="P19">
        <v>1</v>
      </c>
      <c r="R19" s="10"/>
      <c r="T19">
        <f t="shared" si="0"/>
        <v>0</v>
      </c>
      <c r="U19">
        <f t="shared" si="1"/>
        <v>0</v>
      </c>
      <c r="V19">
        <f t="shared" si="2"/>
        <v>0</v>
      </c>
      <c r="W19">
        <f t="shared" si="3"/>
        <v>584.29999999999995</v>
      </c>
      <c r="X19">
        <f t="shared" si="4"/>
        <v>0</v>
      </c>
      <c r="Y19">
        <f t="shared" si="5"/>
        <v>0</v>
      </c>
    </row>
    <row r="20" spans="1:25">
      <c r="A20" t="s">
        <v>41</v>
      </c>
      <c r="B20">
        <v>2020</v>
      </c>
      <c r="C20">
        <v>10</v>
      </c>
      <c r="D20">
        <v>14</v>
      </c>
      <c r="E20">
        <v>1</v>
      </c>
      <c r="F20">
        <v>364.9</v>
      </c>
      <c r="G20">
        <v>8</v>
      </c>
      <c r="H20">
        <f t="shared" si="6"/>
        <v>34.869000000000014</v>
      </c>
      <c r="I20">
        <v>0.60857885687790303</v>
      </c>
      <c r="K20">
        <v>8</v>
      </c>
      <c r="M20" s="9"/>
      <c r="Q20">
        <v>1</v>
      </c>
      <c r="R20" s="10"/>
      <c r="T20">
        <f t="shared" si="0"/>
        <v>0</v>
      </c>
      <c r="U20">
        <f t="shared" si="1"/>
        <v>0</v>
      </c>
      <c r="V20">
        <f t="shared" si="2"/>
        <v>0</v>
      </c>
      <c r="W20">
        <f t="shared" si="3"/>
        <v>0</v>
      </c>
      <c r="X20">
        <f t="shared" si="4"/>
        <v>364.9</v>
      </c>
      <c r="Y20">
        <f t="shared" si="5"/>
        <v>0</v>
      </c>
    </row>
    <row r="21" spans="1:25">
      <c r="A21" t="s">
        <v>42</v>
      </c>
      <c r="B21">
        <v>2020</v>
      </c>
      <c r="C21">
        <v>10</v>
      </c>
      <c r="D21">
        <v>14</v>
      </c>
      <c r="E21">
        <v>1</v>
      </c>
      <c r="F21">
        <v>444.9</v>
      </c>
      <c r="G21">
        <v>10</v>
      </c>
      <c r="H21">
        <f t="shared" si="6"/>
        <v>19.502999999999993</v>
      </c>
      <c r="I21">
        <v>0.34039156401645398</v>
      </c>
      <c r="K21">
        <v>9</v>
      </c>
      <c r="M21" s="9"/>
      <c r="P21">
        <v>1</v>
      </c>
      <c r="R21" s="10"/>
      <c r="T21">
        <f t="shared" si="0"/>
        <v>0</v>
      </c>
      <c r="U21">
        <f t="shared" si="1"/>
        <v>0</v>
      </c>
      <c r="V21">
        <f t="shared" si="2"/>
        <v>0</v>
      </c>
      <c r="W21">
        <f t="shared" si="3"/>
        <v>444.9</v>
      </c>
      <c r="X21">
        <f t="shared" si="4"/>
        <v>0</v>
      </c>
      <c r="Y21">
        <f t="shared" si="5"/>
        <v>0</v>
      </c>
    </row>
    <row r="22" spans="1:25">
      <c r="A22" t="s">
        <v>43</v>
      </c>
      <c r="B22">
        <v>2020</v>
      </c>
      <c r="C22">
        <v>10</v>
      </c>
      <c r="D22">
        <v>14</v>
      </c>
      <c r="E22">
        <v>1</v>
      </c>
      <c r="F22">
        <v>433.4</v>
      </c>
      <c r="G22">
        <v>10</v>
      </c>
      <c r="H22">
        <f t="shared" si="6"/>
        <v>19.502999999999993</v>
      </c>
      <c r="I22">
        <v>0.34039156401645398</v>
      </c>
      <c r="K22">
        <v>10</v>
      </c>
      <c r="M22" s="9"/>
      <c r="Q22">
        <v>1</v>
      </c>
      <c r="R22" s="10"/>
      <c r="T22">
        <f t="shared" si="0"/>
        <v>0</v>
      </c>
      <c r="U22">
        <f t="shared" si="1"/>
        <v>0</v>
      </c>
      <c r="V22">
        <f t="shared" si="2"/>
        <v>0</v>
      </c>
      <c r="W22">
        <f t="shared" si="3"/>
        <v>0</v>
      </c>
      <c r="X22">
        <f t="shared" si="4"/>
        <v>433.4</v>
      </c>
      <c r="Y22">
        <f t="shared" si="5"/>
        <v>0</v>
      </c>
    </row>
    <row r="23" spans="1:25">
      <c r="A23" t="s">
        <v>44</v>
      </c>
      <c r="B23">
        <v>2020</v>
      </c>
      <c r="C23">
        <v>10</v>
      </c>
      <c r="D23">
        <v>14</v>
      </c>
      <c r="E23">
        <v>1</v>
      </c>
      <c r="F23">
        <v>311.2</v>
      </c>
      <c r="G23">
        <v>10</v>
      </c>
      <c r="H23">
        <f t="shared" si="6"/>
        <v>-20.196000000000012</v>
      </c>
      <c r="I23">
        <v>-0.35248669573277502</v>
      </c>
      <c r="K23">
        <v>11</v>
      </c>
      <c r="M23" s="9"/>
      <c r="P23">
        <v>1</v>
      </c>
      <c r="R23" s="10"/>
      <c r="T23">
        <f t="shared" si="0"/>
        <v>0</v>
      </c>
      <c r="U23">
        <f t="shared" si="1"/>
        <v>0</v>
      </c>
      <c r="V23">
        <f t="shared" si="2"/>
        <v>0</v>
      </c>
      <c r="W23">
        <f t="shared" si="3"/>
        <v>311.2</v>
      </c>
      <c r="X23">
        <f t="shared" si="4"/>
        <v>0</v>
      </c>
      <c r="Y23">
        <f t="shared" si="5"/>
        <v>0</v>
      </c>
    </row>
    <row r="24" spans="1:25">
      <c r="A24" t="s">
        <v>45</v>
      </c>
      <c r="B24">
        <v>2020</v>
      </c>
      <c r="C24">
        <v>10</v>
      </c>
      <c r="D24">
        <v>14</v>
      </c>
      <c r="E24">
        <v>1</v>
      </c>
      <c r="F24">
        <v>424.6</v>
      </c>
      <c r="G24">
        <v>10</v>
      </c>
      <c r="H24">
        <f t="shared" si="6"/>
        <v>-20.196000000000012</v>
      </c>
      <c r="I24">
        <v>-0.35248669573277502</v>
      </c>
      <c r="K24">
        <v>12</v>
      </c>
      <c r="M24" s="9"/>
      <c r="R24" s="10">
        <v>1</v>
      </c>
      <c r="T24">
        <f t="shared" si="0"/>
        <v>0</v>
      </c>
      <c r="U24">
        <f t="shared" si="1"/>
        <v>0</v>
      </c>
      <c r="V24">
        <f t="shared" si="2"/>
        <v>0</v>
      </c>
      <c r="W24">
        <f t="shared" si="3"/>
        <v>0</v>
      </c>
      <c r="X24">
        <f t="shared" si="4"/>
        <v>0</v>
      </c>
      <c r="Y24">
        <f t="shared" si="5"/>
        <v>424.6</v>
      </c>
    </row>
    <row r="25" spans="1:25">
      <c r="A25" t="s">
        <v>46</v>
      </c>
      <c r="B25">
        <v>2020</v>
      </c>
      <c r="C25">
        <v>10</v>
      </c>
      <c r="D25">
        <v>14</v>
      </c>
      <c r="E25">
        <v>1</v>
      </c>
      <c r="F25">
        <v>389.9</v>
      </c>
      <c r="G25">
        <v>10</v>
      </c>
      <c r="H25">
        <f t="shared" si="6"/>
        <v>-35.343000000000011</v>
      </c>
      <c r="I25">
        <v>-0.61685171753235601</v>
      </c>
      <c r="K25">
        <v>13</v>
      </c>
      <c r="M25" s="9"/>
      <c r="P25">
        <v>1</v>
      </c>
      <c r="R25" s="10"/>
      <c r="T25">
        <f t="shared" si="0"/>
        <v>0</v>
      </c>
      <c r="U25">
        <f t="shared" si="1"/>
        <v>0</v>
      </c>
      <c r="V25">
        <f t="shared" si="2"/>
        <v>0</v>
      </c>
      <c r="W25">
        <f t="shared" si="3"/>
        <v>389.9</v>
      </c>
      <c r="X25">
        <f t="shared" si="4"/>
        <v>0</v>
      </c>
      <c r="Y25">
        <f t="shared" si="5"/>
        <v>0</v>
      </c>
    </row>
    <row r="26" spans="1:25">
      <c r="A26" t="s">
        <v>67</v>
      </c>
      <c r="B26">
        <v>2020</v>
      </c>
      <c r="C26">
        <v>9</v>
      </c>
      <c r="D26">
        <v>14</v>
      </c>
      <c r="E26">
        <v>1</v>
      </c>
      <c r="F26">
        <v>286.8</v>
      </c>
      <c r="G26">
        <v>10</v>
      </c>
      <c r="H26">
        <f t="shared" si="6"/>
        <v>19.502999999999993</v>
      </c>
      <c r="I26">
        <v>0.34039156401645398</v>
      </c>
      <c r="K26">
        <v>14</v>
      </c>
      <c r="M26" s="9"/>
      <c r="N26">
        <v>1</v>
      </c>
      <c r="P26">
        <v>1</v>
      </c>
      <c r="R26" s="10"/>
      <c r="T26">
        <f t="shared" si="0"/>
        <v>0</v>
      </c>
      <c r="U26">
        <f t="shared" si="1"/>
        <v>286.8</v>
      </c>
      <c r="V26">
        <f t="shared" si="2"/>
        <v>0</v>
      </c>
      <c r="W26">
        <f t="shared" si="3"/>
        <v>286.8</v>
      </c>
      <c r="X26">
        <f t="shared" si="4"/>
        <v>0</v>
      </c>
      <c r="Y26">
        <f t="shared" si="5"/>
        <v>0</v>
      </c>
    </row>
    <row r="27" spans="1:25" s="5" customFormat="1">
      <c r="A27" s="5" t="s">
        <v>68</v>
      </c>
      <c r="B27" s="5">
        <v>2020</v>
      </c>
      <c r="C27" s="5">
        <v>9</v>
      </c>
      <c r="D27" s="5">
        <v>14</v>
      </c>
      <c r="E27" s="5">
        <v>1</v>
      </c>
      <c r="F27" s="5">
        <v>269.60000000000002</v>
      </c>
      <c r="G27" s="5">
        <v>10</v>
      </c>
      <c r="H27" s="5">
        <f t="shared" si="6"/>
        <v>-20.196000000000012</v>
      </c>
      <c r="I27" s="5">
        <v>-0.35248669573277502</v>
      </c>
      <c r="K27">
        <v>15</v>
      </c>
      <c r="M27" s="11"/>
      <c r="N27" s="5">
        <v>1</v>
      </c>
      <c r="O27" s="5">
        <v>1</v>
      </c>
      <c r="P27" s="5">
        <v>1</v>
      </c>
      <c r="R27" s="12"/>
      <c r="T27" s="5">
        <f t="shared" si="0"/>
        <v>0</v>
      </c>
      <c r="U27" s="5">
        <f t="shared" si="1"/>
        <v>269.60000000000002</v>
      </c>
      <c r="V27" s="5">
        <f t="shared" si="2"/>
        <v>269.60000000000002</v>
      </c>
      <c r="W27" s="5">
        <f t="shared" si="3"/>
        <v>269.60000000000002</v>
      </c>
      <c r="X27" s="5">
        <f t="shared" si="4"/>
        <v>0</v>
      </c>
      <c r="Y27" s="5">
        <f t="shared" si="5"/>
        <v>0</v>
      </c>
    </row>
    <row r="28" spans="1:25">
      <c r="A28" t="s">
        <v>50</v>
      </c>
      <c r="B28">
        <v>2020</v>
      </c>
      <c r="C28">
        <v>7</v>
      </c>
      <c r="D28">
        <v>31</v>
      </c>
      <c r="E28">
        <v>1</v>
      </c>
      <c r="F28">
        <v>140.19999999999999</v>
      </c>
      <c r="G28">
        <v>16.6666666666667</v>
      </c>
      <c r="H28">
        <f t="shared" si="6"/>
        <v>19.502999999999993</v>
      </c>
      <c r="I28">
        <v>0.34039156401645398</v>
      </c>
      <c r="K28">
        <v>1</v>
      </c>
      <c r="M28" s="9"/>
      <c r="Q28">
        <v>1</v>
      </c>
      <c r="R28" s="10"/>
      <c r="T28">
        <f t="shared" si="0"/>
        <v>0</v>
      </c>
      <c r="U28">
        <f t="shared" si="1"/>
        <v>0</v>
      </c>
      <c r="V28">
        <f t="shared" ref="V28:V36" si="7">IF(O28=1, $F28, 0)</f>
        <v>0</v>
      </c>
      <c r="W28">
        <f t="shared" ref="W28:W36" si="8">IF(P28=1, $F28, 0)</f>
        <v>0</v>
      </c>
      <c r="X28">
        <f t="shared" si="4"/>
        <v>140.19999999999999</v>
      </c>
      <c r="Y28">
        <f t="shared" si="5"/>
        <v>0</v>
      </c>
    </row>
    <row r="29" spans="1:25">
      <c r="A29" t="s">
        <v>51</v>
      </c>
      <c r="B29">
        <v>2020</v>
      </c>
      <c r="C29">
        <v>7</v>
      </c>
      <c r="D29">
        <v>31</v>
      </c>
      <c r="E29">
        <v>1</v>
      </c>
      <c r="F29">
        <v>121.1</v>
      </c>
      <c r="G29">
        <v>16.6666666666667</v>
      </c>
      <c r="H29">
        <f t="shared" si="6"/>
        <v>29.549999999999979</v>
      </c>
      <c r="I29">
        <v>0.51574479396432404</v>
      </c>
      <c r="K29">
        <v>2</v>
      </c>
      <c r="M29" s="9"/>
      <c r="P29">
        <v>1</v>
      </c>
      <c r="R29" s="10"/>
      <c r="T29">
        <f t="shared" si="0"/>
        <v>0</v>
      </c>
      <c r="U29">
        <f t="shared" si="1"/>
        <v>0</v>
      </c>
      <c r="V29">
        <f t="shared" si="7"/>
        <v>0</v>
      </c>
      <c r="W29">
        <f t="shared" si="8"/>
        <v>121.1</v>
      </c>
      <c r="X29">
        <f t="shared" ref="X29:X36" si="9">IF(Q29=1, $F29, 0)</f>
        <v>0</v>
      </c>
      <c r="Y29">
        <f t="shared" si="5"/>
        <v>0</v>
      </c>
    </row>
    <row r="30" spans="1:25">
      <c r="A30" t="s">
        <v>52</v>
      </c>
      <c r="B30">
        <v>2020</v>
      </c>
      <c r="C30">
        <v>7</v>
      </c>
      <c r="D30">
        <v>31</v>
      </c>
      <c r="E30">
        <v>1</v>
      </c>
      <c r="F30">
        <v>172.9</v>
      </c>
      <c r="G30">
        <v>10</v>
      </c>
      <c r="H30">
        <f t="shared" si="6"/>
        <v>14.77499999999999</v>
      </c>
      <c r="I30">
        <v>0.25787239698216202</v>
      </c>
      <c r="K30">
        <v>3</v>
      </c>
      <c r="M30" s="9"/>
      <c r="O30">
        <v>1</v>
      </c>
      <c r="P30">
        <v>1</v>
      </c>
      <c r="R30" s="10"/>
      <c r="T30">
        <f t="shared" ref="T30:U36" si="10">IF(M30=1, $F30, 0)</f>
        <v>0</v>
      </c>
      <c r="U30">
        <f t="shared" si="10"/>
        <v>0</v>
      </c>
      <c r="V30">
        <f t="shared" si="7"/>
        <v>172.9</v>
      </c>
      <c r="W30">
        <f t="shared" si="8"/>
        <v>172.9</v>
      </c>
      <c r="X30">
        <f t="shared" si="9"/>
        <v>0</v>
      </c>
      <c r="Y30">
        <f t="shared" si="5"/>
        <v>0</v>
      </c>
    </row>
    <row r="31" spans="1:25">
      <c r="A31" t="s">
        <v>53</v>
      </c>
      <c r="B31">
        <v>2020</v>
      </c>
      <c r="C31">
        <v>7</v>
      </c>
      <c r="D31">
        <v>31</v>
      </c>
      <c r="E31">
        <v>1</v>
      </c>
      <c r="F31">
        <v>134.69999999999999</v>
      </c>
      <c r="G31">
        <v>12</v>
      </c>
      <c r="H31">
        <f t="shared" si="6"/>
        <v>14.77499999999999</v>
      </c>
      <c r="I31">
        <v>0.25787239698216202</v>
      </c>
      <c r="K31">
        <v>4</v>
      </c>
      <c r="M31" s="9"/>
      <c r="Q31">
        <v>1</v>
      </c>
      <c r="R31" s="10"/>
      <c r="T31">
        <f t="shared" si="10"/>
        <v>0</v>
      </c>
      <c r="U31">
        <f t="shared" si="10"/>
        <v>0</v>
      </c>
      <c r="V31">
        <f t="shared" si="7"/>
        <v>0</v>
      </c>
      <c r="W31">
        <f t="shared" si="8"/>
        <v>0</v>
      </c>
      <c r="X31">
        <f t="shared" si="9"/>
        <v>134.69999999999999</v>
      </c>
      <c r="Y31">
        <f t="shared" si="5"/>
        <v>0</v>
      </c>
    </row>
    <row r="32" spans="1:25">
      <c r="A32" t="s">
        <v>54</v>
      </c>
      <c r="B32">
        <v>2020</v>
      </c>
      <c r="C32">
        <v>7</v>
      </c>
      <c r="D32">
        <v>31</v>
      </c>
      <c r="E32">
        <v>1</v>
      </c>
      <c r="F32">
        <v>193.8</v>
      </c>
      <c r="G32">
        <v>10</v>
      </c>
      <c r="H32">
        <f t="shared" si="6"/>
        <v>29.549999999999979</v>
      </c>
      <c r="I32">
        <v>0.51574479396432404</v>
      </c>
      <c r="K32">
        <v>5</v>
      </c>
      <c r="M32" s="9"/>
      <c r="O32">
        <v>1</v>
      </c>
      <c r="P32">
        <v>1</v>
      </c>
      <c r="R32" s="10"/>
      <c r="T32">
        <f t="shared" si="10"/>
        <v>0</v>
      </c>
      <c r="U32">
        <f t="shared" si="10"/>
        <v>0</v>
      </c>
      <c r="V32">
        <f t="shared" si="7"/>
        <v>193.8</v>
      </c>
      <c r="W32">
        <f t="shared" si="8"/>
        <v>193.8</v>
      </c>
      <c r="X32">
        <f t="shared" si="9"/>
        <v>0</v>
      </c>
      <c r="Y32">
        <f t="shared" si="5"/>
        <v>0</v>
      </c>
    </row>
    <row r="33" spans="1:25">
      <c r="A33" t="s">
        <v>56</v>
      </c>
      <c r="B33">
        <v>2020</v>
      </c>
      <c r="C33">
        <v>7</v>
      </c>
      <c r="D33">
        <v>31</v>
      </c>
      <c r="E33">
        <v>1</v>
      </c>
      <c r="F33">
        <v>203</v>
      </c>
      <c r="G33">
        <v>12</v>
      </c>
      <c r="H33">
        <f t="shared" si="6"/>
        <v>29.549999999999979</v>
      </c>
      <c r="I33">
        <v>0.51574479396432404</v>
      </c>
      <c r="K33">
        <v>6</v>
      </c>
      <c r="M33" s="9"/>
      <c r="P33" t="s">
        <v>73</v>
      </c>
      <c r="R33" s="10">
        <v>1</v>
      </c>
      <c r="T33">
        <f t="shared" si="10"/>
        <v>0</v>
      </c>
      <c r="U33">
        <f t="shared" si="10"/>
        <v>0</v>
      </c>
      <c r="V33">
        <f t="shared" si="7"/>
        <v>0</v>
      </c>
      <c r="W33">
        <f t="shared" si="8"/>
        <v>0</v>
      </c>
      <c r="X33">
        <f t="shared" si="9"/>
        <v>0</v>
      </c>
      <c r="Y33">
        <f t="shared" si="5"/>
        <v>203</v>
      </c>
    </row>
    <row r="34" spans="1:25">
      <c r="A34" t="s">
        <v>57</v>
      </c>
      <c r="B34">
        <v>2020</v>
      </c>
      <c r="C34">
        <v>7</v>
      </c>
      <c r="D34">
        <v>31</v>
      </c>
      <c r="E34">
        <v>1</v>
      </c>
      <c r="F34">
        <v>113.5</v>
      </c>
      <c r="G34">
        <v>15</v>
      </c>
      <c r="H34">
        <f t="shared" si="6"/>
        <v>19.502999999999993</v>
      </c>
      <c r="I34">
        <v>0.34039156401645398</v>
      </c>
      <c r="K34">
        <v>7</v>
      </c>
      <c r="M34" s="9"/>
      <c r="P34">
        <v>1</v>
      </c>
      <c r="R34" s="10"/>
      <c r="T34">
        <f t="shared" si="10"/>
        <v>0</v>
      </c>
      <c r="U34">
        <f t="shared" si="10"/>
        <v>0</v>
      </c>
      <c r="V34">
        <f t="shared" si="7"/>
        <v>0</v>
      </c>
      <c r="W34">
        <f t="shared" si="8"/>
        <v>113.5</v>
      </c>
      <c r="X34">
        <f t="shared" si="9"/>
        <v>0</v>
      </c>
      <c r="Y34">
        <f t="shared" si="5"/>
        <v>0</v>
      </c>
    </row>
    <row r="35" spans="1:25">
      <c r="A35" t="s">
        <v>58</v>
      </c>
      <c r="B35">
        <v>2020</v>
      </c>
      <c r="C35">
        <v>7</v>
      </c>
      <c r="D35">
        <v>31</v>
      </c>
      <c r="E35">
        <v>1</v>
      </c>
      <c r="F35">
        <v>146</v>
      </c>
      <c r="G35">
        <v>12</v>
      </c>
      <c r="H35">
        <f t="shared" si="6"/>
        <v>19.502999999999993</v>
      </c>
      <c r="I35">
        <v>0.34039156401645398</v>
      </c>
      <c r="K35">
        <v>8</v>
      </c>
      <c r="M35" s="9"/>
      <c r="P35">
        <v>1</v>
      </c>
      <c r="R35" s="10"/>
      <c r="T35">
        <f t="shared" si="10"/>
        <v>0</v>
      </c>
      <c r="U35">
        <f t="shared" si="10"/>
        <v>0</v>
      </c>
      <c r="V35">
        <f t="shared" si="7"/>
        <v>0</v>
      </c>
      <c r="W35">
        <f t="shared" si="8"/>
        <v>146</v>
      </c>
      <c r="X35">
        <f t="shared" si="9"/>
        <v>0</v>
      </c>
      <c r="Y35">
        <f t="shared" si="5"/>
        <v>0</v>
      </c>
    </row>
    <row r="36" spans="1:25">
      <c r="A36" t="s">
        <v>59</v>
      </c>
      <c r="B36">
        <v>2020</v>
      </c>
      <c r="C36">
        <v>7</v>
      </c>
      <c r="D36">
        <v>31</v>
      </c>
      <c r="E36">
        <v>1</v>
      </c>
      <c r="F36">
        <v>152.6</v>
      </c>
      <c r="G36">
        <v>12</v>
      </c>
      <c r="H36">
        <f t="shared" si="6"/>
        <v>19.502999999999993</v>
      </c>
      <c r="I36">
        <v>0.34039156401645398</v>
      </c>
      <c r="K36">
        <v>9</v>
      </c>
      <c r="M36" s="11"/>
      <c r="N36" s="5"/>
      <c r="O36" s="5"/>
      <c r="P36" s="5"/>
      <c r="Q36" s="5">
        <v>1</v>
      </c>
      <c r="R36" s="12"/>
      <c r="T36">
        <f t="shared" si="10"/>
        <v>0</v>
      </c>
      <c r="U36">
        <f t="shared" si="10"/>
        <v>0</v>
      </c>
      <c r="V36">
        <f t="shared" si="7"/>
        <v>0</v>
      </c>
      <c r="W36">
        <f t="shared" si="8"/>
        <v>0</v>
      </c>
      <c r="X36">
        <f t="shared" si="9"/>
        <v>152.6</v>
      </c>
      <c r="Y36">
        <f t="shared" si="5"/>
        <v>0</v>
      </c>
    </row>
    <row r="37" spans="1:25">
      <c r="T37" s="4">
        <f t="shared" ref="T37:Y37" si="11">SUM(T4:T36)</f>
        <v>2694.7</v>
      </c>
      <c r="U37" s="4">
        <f t="shared" si="11"/>
        <v>2579.5</v>
      </c>
      <c r="V37" s="4">
        <f t="shared" si="11"/>
        <v>2659.4</v>
      </c>
      <c r="W37" s="4">
        <f t="shared" si="11"/>
        <v>6713.9</v>
      </c>
      <c r="X37" s="4">
        <f t="shared" si="11"/>
        <v>5325.2</v>
      </c>
      <c r="Y37" s="4">
        <f t="shared" si="11"/>
        <v>1345.5</v>
      </c>
    </row>
    <row r="39" spans="1:25">
      <c r="B39" s="7"/>
      <c r="C39" s="8"/>
      <c r="Q39" t="s">
        <v>77</v>
      </c>
    </row>
    <row r="40" spans="1:25">
      <c r="C40" s="10"/>
    </row>
    <row r="41" spans="1:25">
      <c r="A41" t="s">
        <v>7</v>
      </c>
      <c r="C41" s="10">
        <v>1</v>
      </c>
    </row>
    <row r="42" spans="1:25">
      <c r="C42" s="10"/>
    </row>
    <row r="43" spans="1:25">
      <c r="C43" s="10"/>
    </row>
    <row r="44" spans="1:25">
      <c r="C44" s="10"/>
    </row>
    <row r="45" spans="1:25">
      <c r="A45" t="s">
        <v>13</v>
      </c>
      <c r="B45">
        <v>1</v>
      </c>
      <c r="C45" s="10"/>
    </row>
    <row r="46" spans="1:25">
      <c r="A46" t="s">
        <v>14</v>
      </c>
      <c r="B46">
        <v>1</v>
      </c>
      <c r="C46" s="10"/>
    </row>
    <row r="47" spans="1:25">
      <c r="A47" s="5" t="s">
        <v>17</v>
      </c>
      <c r="B47" s="5">
        <v>1</v>
      </c>
      <c r="C47" s="12"/>
    </row>
    <row r="48" spans="1:25">
      <c r="A48" t="s">
        <v>24</v>
      </c>
      <c r="B48">
        <v>1</v>
      </c>
      <c r="C48" s="10"/>
    </row>
    <row r="49" spans="1:3">
      <c r="C49" s="10"/>
    </row>
    <row r="50" spans="1:3">
      <c r="A50" t="s">
        <v>27</v>
      </c>
      <c r="B50">
        <v>1</v>
      </c>
      <c r="C50" s="10"/>
    </row>
    <row r="51" spans="1:3">
      <c r="A51" t="s">
        <v>30</v>
      </c>
      <c r="B51">
        <v>1</v>
      </c>
      <c r="C51" s="10"/>
    </row>
    <row r="52" spans="1:3">
      <c r="C52" s="10"/>
    </row>
    <row r="53" spans="1:3">
      <c r="A53" t="s">
        <v>37</v>
      </c>
      <c r="B53">
        <v>1</v>
      </c>
      <c r="C53" s="10"/>
    </row>
    <row r="54" spans="1:3">
      <c r="C54" s="10"/>
    </row>
    <row r="55" spans="1:3">
      <c r="A55" t="s">
        <v>41</v>
      </c>
      <c r="B55">
        <v>1</v>
      </c>
      <c r="C55" s="10"/>
    </row>
    <row r="56" spans="1:3">
      <c r="C56" s="10"/>
    </row>
    <row r="57" spans="1:3">
      <c r="A57" t="s">
        <v>43</v>
      </c>
      <c r="B57">
        <v>1</v>
      </c>
      <c r="C57" s="10"/>
    </row>
    <row r="58" spans="1:3">
      <c r="C58" s="10"/>
    </row>
    <row r="59" spans="1:3">
      <c r="A59" t="s">
        <v>45</v>
      </c>
      <c r="C59" s="10">
        <v>1</v>
      </c>
    </row>
    <row r="60" spans="1:3">
      <c r="C60" s="10"/>
    </row>
    <row r="61" spans="1:3">
      <c r="C61" s="10"/>
    </row>
    <row r="62" spans="1:3">
      <c r="A62" s="5"/>
      <c r="B62" s="5"/>
      <c r="C62" s="12"/>
    </row>
    <row r="63" spans="1:3">
      <c r="A63" t="s">
        <v>50</v>
      </c>
      <c r="B63">
        <v>1</v>
      </c>
      <c r="C63" s="10"/>
    </row>
    <row r="64" spans="1:3">
      <c r="C64" s="10"/>
    </row>
    <row r="65" spans="1:3">
      <c r="C65" s="10"/>
    </row>
    <row r="66" spans="1:3">
      <c r="A66" t="s">
        <v>53</v>
      </c>
      <c r="B66">
        <v>1</v>
      </c>
      <c r="C66" s="10"/>
    </row>
    <row r="67" spans="1:3">
      <c r="C67" s="10"/>
    </row>
    <row r="68" spans="1:3">
      <c r="A68" t="s">
        <v>56</v>
      </c>
      <c r="C68" s="10">
        <v>1</v>
      </c>
    </row>
    <row r="69" spans="1:3">
      <c r="C69" s="10"/>
    </row>
    <row r="70" spans="1:3">
      <c r="C70" s="10"/>
    </row>
    <row r="71" spans="1:3">
      <c r="A71" t="s">
        <v>59</v>
      </c>
      <c r="B71" s="5">
        <v>1</v>
      </c>
      <c r="C71" s="1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8D9C-3990-4711-851E-935D6EDC9670}">
  <dimension ref="B2:AF48"/>
  <sheetViews>
    <sheetView topLeftCell="A3" workbookViewId="0">
      <selection activeCell="B27" sqref="B27"/>
    </sheetView>
  </sheetViews>
  <sheetFormatPr baseColWidth="10" defaultColWidth="8.83203125" defaultRowHeight="18"/>
  <cols>
    <col min="2" max="2" width="62.1640625" customWidth="1"/>
    <col min="3" max="3" width="8.6640625" customWidth="1"/>
  </cols>
  <sheetData>
    <row r="2" spans="2:32">
      <c r="K2">
        <v>0.9</v>
      </c>
      <c r="L2">
        <v>0.1</v>
      </c>
    </row>
    <row r="3" spans="2:32" ht="95.25" customHeight="1">
      <c r="B3" t="s">
        <v>18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47</v>
      </c>
      <c r="I3" t="s">
        <v>92</v>
      </c>
      <c r="K3" t="s">
        <v>105</v>
      </c>
      <c r="L3" t="s">
        <v>104</v>
      </c>
      <c r="M3" t="s">
        <v>93</v>
      </c>
      <c r="N3" s="15" t="s">
        <v>103</v>
      </c>
      <c r="O3" s="15" t="s">
        <v>106</v>
      </c>
      <c r="P3" s="15" t="s">
        <v>107</v>
      </c>
      <c r="Q3" s="15" t="s">
        <v>108</v>
      </c>
      <c r="R3" s="15" t="s">
        <v>110</v>
      </c>
      <c r="S3" s="15" t="s">
        <v>111</v>
      </c>
      <c r="T3" s="15" t="s">
        <v>112</v>
      </c>
      <c r="U3" s="5" t="s">
        <v>101</v>
      </c>
    </row>
    <row r="4" spans="2:32">
      <c r="B4" t="s">
        <v>78</v>
      </c>
      <c r="C4">
        <v>2020</v>
      </c>
      <c r="D4">
        <v>8</v>
      </c>
      <c r="E4">
        <v>3</v>
      </c>
      <c r="F4">
        <v>1</v>
      </c>
      <c r="G4">
        <v>807.2</v>
      </c>
      <c r="K4">
        <f>G4*$K$2</f>
        <v>726.48</v>
      </c>
      <c r="L4">
        <f>G4*$L$2</f>
        <v>80.720000000000013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W4">
        <f t="shared" ref="W4:W44" si="0">N4*$G4</f>
        <v>0</v>
      </c>
      <c r="X4">
        <f t="shared" ref="X4:X44" si="1">O4*$G4</f>
        <v>0</v>
      </c>
      <c r="Y4">
        <f t="shared" ref="Y4:Y44" si="2">P4*$G4</f>
        <v>0</v>
      </c>
      <c r="Z4">
        <f t="shared" ref="Z4:Z44" si="3">Q4*$G4</f>
        <v>0</v>
      </c>
      <c r="AA4">
        <f t="shared" ref="AA4:AA44" si="4">S4*$G4</f>
        <v>0</v>
      </c>
      <c r="AB4">
        <f t="shared" ref="AB4:AB44" si="5">T4*$G4</f>
        <v>807.2</v>
      </c>
      <c r="AC4">
        <f t="shared" ref="AC4:AC44" si="6">U4*$G4</f>
        <v>0</v>
      </c>
      <c r="AF4">
        <f>AB12+AB25+AB36+AB44+AB10+AB21+AB33+AB42</f>
        <v>2654.8</v>
      </c>
    </row>
    <row r="5" spans="2:32">
      <c r="B5" t="s">
        <v>79</v>
      </c>
      <c r="C5">
        <v>2020</v>
      </c>
      <c r="D5">
        <v>8</v>
      </c>
      <c r="E5">
        <v>6</v>
      </c>
      <c r="F5">
        <v>1</v>
      </c>
      <c r="G5">
        <v>671.6</v>
      </c>
      <c r="K5">
        <f t="shared" ref="K5:K36" si="7">G5*$K$2</f>
        <v>604.44000000000005</v>
      </c>
      <c r="L5">
        <f t="shared" ref="L5:L35" si="8">G5*$L$2</f>
        <v>67.160000000000011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W5">
        <f t="shared" si="0"/>
        <v>671.6</v>
      </c>
      <c r="X5">
        <f t="shared" si="1"/>
        <v>0</v>
      </c>
      <c r="Y5">
        <f t="shared" si="2"/>
        <v>0</v>
      </c>
      <c r="Z5">
        <f t="shared" si="3"/>
        <v>0</v>
      </c>
      <c r="AA5">
        <f t="shared" si="4"/>
        <v>0</v>
      </c>
      <c r="AB5">
        <f t="shared" si="5"/>
        <v>671.6</v>
      </c>
      <c r="AC5">
        <f t="shared" si="6"/>
        <v>0</v>
      </c>
    </row>
    <row r="6" spans="2:32">
      <c r="B6" t="s">
        <v>80</v>
      </c>
      <c r="C6">
        <v>2020</v>
      </c>
      <c r="D6">
        <v>8</v>
      </c>
      <c r="E6">
        <v>6</v>
      </c>
      <c r="F6">
        <v>1</v>
      </c>
      <c r="G6">
        <v>717.90000000000009</v>
      </c>
      <c r="K6">
        <f t="shared" si="7"/>
        <v>646.11000000000013</v>
      </c>
      <c r="L6">
        <f t="shared" si="8"/>
        <v>71.790000000000006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W6">
        <f t="shared" si="0"/>
        <v>0</v>
      </c>
      <c r="X6">
        <f t="shared" si="1"/>
        <v>0</v>
      </c>
      <c r="Y6">
        <f t="shared" si="2"/>
        <v>0</v>
      </c>
      <c r="Z6">
        <f t="shared" si="3"/>
        <v>0</v>
      </c>
      <c r="AA6">
        <f t="shared" si="4"/>
        <v>0</v>
      </c>
      <c r="AB6">
        <f t="shared" si="5"/>
        <v>0</v>
      </c>
      <c r="AC6">
        <f t="shared" si="6"/>
        <v>717.90000000000009</v>
      </c>
    </row>
    <row r="7" spans="2:32">
      <c r="B7" t="s">
        <v>81</v>
      </c>
      <c r="C7">
        <v>2020</v>
      </c>
      <c r="D7">
        <v>8</v>
      </c>
      <c r="E7">
        <v>6</v>
      </c>
      <c r="F7">
        <v>1</v>
      </c>
      <c r="G7">
        <v>607.59999999999991</v>
      </c>
      <c r="K7">
        <f t="shared" si="7"/>
        <v>546.83999999999992</v>
      </c>
      <c r="L7">
        <f t="shared" si="8"/>
        <v>60.759999999999991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W7">
        <f t="shared" si="0"/>
        <v>607.59999999999991</v>
      </c>
      <c r="X7">
        <f t="shared" si="1"/>
        <v>607.59999999999991</v>
      </c>
      <c r="Y7">
        <f t="shared" si="2"/>
        <v>607.59999999999991</v>
      </c>
      <c r="Z7">
        <f t="shared" si="3"/>
        <v>0</v>
      </c>
      <c r="AA7">
        <f t="shared" si="4"/>
        <v>607.59999999999991</v>
      </c>
      <c r="AB7">
        <f t="shared" si="5"/>
        <v>607.59999999999991</v>
      </c>
      <c r="AC7">
        <f t="shared" si="6"/>
        <v>0</v>
      </c>
    </row>
    <row r="8" spans="2:32">
      <c r="B8" t="s">
        <v>82</v>
      </c>
      <c r="C8">
        <v>2020</v>
      </c>
      <c r="D8">
        <v>8</v>
      </c>
      <c r="E8">
        <v>6</v>
      </c>
      <c r="F8">
        <v>1</v>
      </c>
      <c r="G8">
        <v>721.90000000000009</v>
      </c>
      <c r="K8">
        <f t="shared" si="7"/>
        <v>649.71000000000015</v>
      </c>
      <c r="L8">
        <f t="shared" si="8"/>
        <v>72.190000000000012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W8">
        <f t="shared" si="0"/>
        <v>721.90000000000009</v>
      </c>
      <c r="X8">
        <f t="shared" si="1"/>
        <v>721.90000000000009</v>
      </c>
      <c r="Y8">
        <f t="shared" si="2"/>
        <v>721.90000000000009</v>
      </c>
      <c r="Z8">
        <f t="shared" si="3"/>
        <v>0</v>
      </c>
      <c r="AA8">
        <f t="shared" si="4"/>
        <v>0</v>
      </c>
      <c r="AB8">
        <f t="shared" si="5"/>
        <v>721.90000000000009</v>
      </c>
      <c r="AC8">
        <f t="shared" si="6"/>
        <v>0</v>
      </c>
    </row>
    <row r="9" spans="2:32">
      <c r="B9" t="s">
        <v>83</v>
      </c>
      <c r="C9">
        <v>2020</v>
      </c>
      <c r="D9">
        <v>8</v>
      </c>
      <c r="E9">
        <v>6</v>
      </c>
      <c r="F9">
        <v>1</v>
      </c>
      <c r="G9">
        <v>693.59999999999991</v>
      </c>
      <c r="K9">
        <f t="shared" si="7"/>
        <v>624.2399999999999</v>
      </c>
      <c r="L9">
        <f t="shared" si="8"/>
        <v>69.36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W9">
        <f t="shared" si="0"/>
        <v>693.59999999999991</v>
      </c>
      <c r="X9">
        <f t="shared" si="1"/>
        <v>693.59999999999991</v>
      </c>
      <c r="Y9">
        <f t="shared" si="2"/>
        <v>693.59999999999991</v>
      </c>
      <c r="Z9">
        <f t="shared" si="3"/>
        <v>0</v>
      </c>
      <c r="AA9">
        <f t="shared" si="4"/>
        <v>693.59999999999991</v>
      </c>
      <c r="AB9">
        <f t="shared" si="5"/>
        <v>693.59999999999991</v>
      </c>
      <c r="AC9">
        <f t="shared" si="6"/>
        <v>0</v>
      </c>
    </row>
    <row r="10" spans="2:32">
      <c r="B10" t="s">
        <v>84</v>
      </c>
      <c r="C10">
        <v>2020</v>
      </c>
      <c r="D10">
        <v>7</v>
      </c>
      <c r="E10">
        <v>31</v>
      </c>
      <c r="F10">
        <v>1</v>
      </c>
      <c r="G10">
        <v>683.6</v>
      </c>
      <c r="K10">
        <f t="shared" si="7"/>
        <v>615.24</v>
      </c>
      <c r="L10">
        <f t="shared" si="8"/>
        <v>68.36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f t="shared" si="0"/>
        <v>0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B10">
        <f t="shared" si="5"/>
        <v>683.6</v>
      </c>
      <c r="AC10">
        <f t="shared" si="6"/>
        <v>0</v>
      </c>
    </row>
    <row r="11" spans="2:32">
      <c r="B11" t="s">
        <v>85</v>
      </c>
      <c r="C11">
        <v>2020</v>
      </c>
      <c r="D11">
        <v>7</v>
      </c>
      <c r="E11">
        <v>31</v>
      </c>
      <c r="F11">
        <v>1</v>
      </c>
      <c r="G11">
        <v>1049</v>
      </c>
      <c r="K11">
        <f t="shared" si="7"/>
        <v>944.1</v>
      </c>
      <c r="L11">
        <f t="shared" si="8"/>
        <v>104.9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f t="shared" si="0"/>
        <v>0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B11">
        <f t="shared" si="5"/>
        <v>1049</v>
      </c>
      <c r="AC11">
        <f t="shared" si="6"/>
        <v>0</v>
      </c>
    </row>
    <row r="12" spans="2:32">
      <c r="B12" s="5" t="s">
        <v>86</v>
      </c>
      <c r="C12" s="5">
        <v>2020</v>
      </c>
      <c r="D12" s="5">
        <v>7</v>
      </c>
      <c r="E12" s="5">
        <v>31</v>
      </c>
      <c r="F12" s="5">
        <v>1</v>
      </c>
      <c r="G12" s="5">
        <v>626.70000000000005</v>
      </c>
      <c r="H12" s="5"/>
      <c r="I12" s="5"/>
      <c r="J12" s="5"/>
      <c r="K12">
        <f t="shared" si="7"/>
        <v>564.03000000000009</v>
      </c>
      <c r="L12">
        <f t="shared" si="8"/>
        <v>62.670000000000009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>
        <v>1</v>
      </c>
      <c r="U12" s="5">
        <v>0</v>
      </c>
      <c r="W12">
        <f t="shared" si="0"/>
        <v>0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B12">
        <f t="shared" si="5"/>
        <v>626.70000000000005</v>
      </c>
      <c r="AC12">
        <f t="shared" si="6"/>
        <v>0</v>
      </c>
    </row>
    <row r="13" spans="2:32">
      <c r="B13" t="s">
        <v>24</v>
      </c>
      <c r="C13">
        <v>2020</v>
      </c>
      <c r="D13">
        <v>9</v>
      </c>
      <c r="E13">
        <v>14</v>
      </c>
      <c r="F13">
        <v>1</v>
      </c>
      <c r="G13">
        <v>364.5</v>
      </c>
      <c r="H13">
        <v>10</v>
      </c>
      <c r="I13">
        <f t="shared" ref="I13:I36" si="9">J13*180/PI()</f>
        <v>34.869000000000014</v>
      </c>
      <c r="J13">
        <v>0.60857885687790303</v>
      </c>
      <c r="K13">
        <f t="shared" si="7"/>
        <v>328.05</v>
      </c>
      <c r="L13">
        <f t="shared" si="8"/>
        <v>36.450000000000003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W13">
        <f t="shared" si="0"/>
        <v>0</v>
      </c>
      <c r="X13">
        <f t="shared" si="1"/>
        <v>0</v>
      </c>
      <c r="Y13">
        <f t="shared" si="2"/>
        <v>0</v>
      </c>
      <c r="Z13">
        <f t="shared" si="3"/>
        <v>364.5</v>
      </c>
      <c r="AA13">
        <f t="shared" si="4"/>
        <v>0</v>
      </c>
      <c r="AB13">
        <f t="shared" si="5"/>
        <v>364.5</v>
      </c>
      <c r="AC13">
        <f t="shared" si="6"/>
        <v>0</v>
      </c>
    </row>
    <row r="14" spans="2:32">
      <c r="B14" t="s">
        <v>25</v>
      </c>
      <c r="C14">
        <v>2020</v>
      </c>
      <c r="D14">
        <v>9</v>
      </c>
      <c r="E14">
        <v>14</v>
      </c>
      <c r="F14">
        <v>1</v>
      </c>
      <c r="G14">
        <v>405</v>
      </c>
      <c r="H14">
        <v>10</v>
      </c>
      <c r="I14">
        <f t="shared" si="9"/>
        <v>34.869000000000014</v>
      </c>
      <c r="J14">
        <v>0.60857885687790303</v>
      </c>
      <c r="K14">
        <f t="shared" si="7"/>
        <v>364.5</v>
      </c>
      <c r="L14">
        <f t="shared" si="8"/>
        <v>40.5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f t="shared" si="0"/>
        <v>0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B14">
        <f t="shared" si="5"/>
        <v>405</v>
      </c>
      <c r="AC14">
        <f t="shared" si="6"/>
        <v>0</v>
      </c>
    </row>
    <row r="15" spans="2:32">
      <c r="B15" t="s">
        <v>27</v>
      </c>
      <c r="C15">
        <v>2020</v>
      </c>
      <c r="D15">
        <v>9</v>
      </c>
      <c r="E15">
        <v>14</v>
      </c>
      <c r="F15">
        <v>1</v>
      </c>
      <c r="G15">
        <v>422.4</v>
      </c>
      <c r="H15">
        <v>10</v>
      </c>
      <c r="I15">
        <f t="shared" si="9"/>
        <v>-35.343000000000011</v>
      </c>
      <c r="J15">
        <v>-0.61685171753235601</v>
      </c>
      <c r="K15">
        <f t="shared" si="7"/>
        <v>380.15999999999997</v>
      </c>
      <c r="L15">
        <f t="shared" si="8"/>
        <v>42.24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W15">
        <f t="shared" si="0"/>
        <v>0</v>
      </c>
      <c r="X15">
        <f t="shared" si="1"/>
        <v>0</v>
      </c>
      <c r="Y15">
        <f t="shared" si="2"/>
        <v>0</v>
      </c>
      <c r="Z15">
        <f t="shared" si="3"/>
        <v>422.4</v>
      </c>
      <c r="AA15">
        <f t="shared" si="4"/>
        <v>0</v>
      </c>
      <c r="AB15">
        <f t="shared" si="5"/>
        <v>422.4</v>
      </c>
      <c r="AC15">
        <f t="shared" si="6"/>
        <v>0</v>
      </c>
    </row>
    <row r="16" spans="2:32">
      <c r="B16" t="s">
        <v>30</v>
      </c>
      <c r="C16">
        <v>2020</v>
      </c>
      <c r="D16">
        <v>9</v>
      </c>
      <c r="E16">
        <v>14</v>
      </c>
      <c r="F16">
        <v>1</v>
      </c>
      <c r="G16">
        <v>519.70000000000005</v>
      </c>
      <c r="H16">
        <v>8</v>
      </c>
      <c r="I16">
        <f t="shared" si="9"/>
        <v>34.869000000000014</v>
      </c>
      <c r="J16">
        <v>0.60857885687790303</v>
      </c>
      <c r="K16">
        <f t="shared" si="7"/>
        <v>467.73000000000008</v>
      </c>
      <c r="L16">
        <f t="shared" si="8"/>
        <v>51.970000000000006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f t="shared" si="0"/>
        <v>0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B16">
        <f t="shared" si="5"/>
        <v>519.70000000000005</v>
      </c>
      <c r="AC16">
        <f t="shared" si="6"/>
        <v>0</v>
      </c>
    </row>
    <row r="17" spans="2:29">
      <c r="B17" t="s">
        <v>35</v>
      </c>
      <c r="C17">
        <v>2020</v>
      </c>
      <c r="D17">
        <v>9</v>
      </c>
      <c r="E17">
        <v>14</v>
      </c>
      <c r="F17">
        <v>1</v>
      </c>
      <c r="G17">
        <v>444.6</v>
      </c>
      <c r="H17">
        <v>8</v>
      </c>
      <c r="I17">
        <f t="shared" si="9"/>
        <v>-35.343000000000011</v>
      </c>
      <c r="J17">
        <v>-0.61685171753235601</v>
      </c>
      <c r="K17">
        <f t="shared" si="7"/>
        <v>400.14000000000004</v>
      </c>
      <c r="L17">
        <f t="shared" si="8"/>
        <v>44.460000000000008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f t="shared" si="0"/>
        <v>0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B17">
        <f t="shared" si="5"/>
        <v>444.6</v>
      </c>
      <c r="AC17">
        <f t="shared" si="6"/>
        <v>0</v>
      </c>
    </row>
    <row r="18" spans="2:29">
      <c r="B18" t="s">
        <v>37</v>
      </c>
      <c r="C18">
        <v>2020</v>
      </c>
      <c r="D18">
        <v>9</v>
      </c>
      <c r="E18">
        <v>14</v>
      </c>
      <c r="F18">
        <v>1</v>
      </c>
      <c r="G18">
        <v>433.5</v>
      </c>
      <c r="H18">
        <v>10</v>
      </c>
      <c r="I18">
        <f t="shared" si="9"/>
        <v>19.502999999999993</v>
      </c>
      <c r="J18">
        <v>0.34039156401645398</v>
      </c>
      <c r="K18">
        <f t="shared" si="7"/>
        <v>390.15000000000003</v>
      </c>
      <c r="L18">
        <f t="shared" si="8"/>
        <v>43.35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W18">
        <f t="shared" si="0"/>
        <v>0</v>
      </c>
      <c r="X18">
        <f t="shared" si="1"/>
        <v>0</v>
      </c>
      <c r="Y18">
        <f t="shared" si="2"/>
        <v>0</v>
      </c>
      <c r="Z18">
        <f t="shared" si="3"/>
        <v>433.5</v>
      </c>
      <c r="AA18">
        <f t="shared" si="4"/>
        <v>0</v>
      </c>
      <c r="AB18">
        <f t="shared" si="5"/>
        <v>433.5</v>
      </c>
      <c r="AC18">
        <f t="shared" si="6"/>
        <v>0</v>
      </c>
    </row>
    <row r="19" spans="2:29">
      <c r="B19" t="s">
        <v>40</v>
      </c>
      <c r="C19">
        <v>2020</v>
      </c>
      <c r="D19">
        <v>10</v>
      </c>
      <c r="E19">
        <v>14</v>
      </c>
      <c r="F19">
        <v>1</v>
      </c>
      <c r="G19">
        <v>584.29999999999995</v>
      </c>
      <c r="H19">
        <v>8</v>
      </c>
      <c r="I19">
        <f t="shared" si="9"/>
        <v>34.869000000000014</v>
      </c>
      <c r="J19">
        <v>0.60857885687790303</v>
      </c>
      <c r="K19">
        <f t="shared" si="7"/>
        <v>525.87</v>
      </c>
      <c r="L19">
        <f t="shared" si="8"/>
        <v>58.43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f t="shared" si="0"/>
        <v>0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B19">
        <f t="shared" si="5"/>
        <v>584.29999999999995</v>
      </c>
      <c r="AC19">
        <f t="shared" si="6"/>
        <v>0</v>
      </c>
    </row>
    <row r="20" spans="2:29">
      <c r="B20" t="s">
        <v>41</v>
      </c>
      <c r="C20">
        <v>2020</v>
      </c>
      <c r="D20">
        <v>10</v>
      </c>
      <c r="E20">
        <v>14</v>
      </c>
      <c r="F20">
        <v>1</v>
      </c>
      <c r="G20">
        <v>364.9</v>
      </c>
      <c r="H20">
        <v>8</v>
      </c>
      <c r="I20">
        <f t="shared" si="9"/>
        <v>34.869000000000014</v>
      </c>
      <c r="J20">
        <v>0.60857885687790303</v>
      </c>
      <c r="K20">
        <f t="shared" si="7"/>
        <v>328.40999999999997</v>
      </c>
      <c r="L20">
        <f t="shared" si="8"/>
        <v>36.49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f t="shared" si="0"/>
        <v>0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B20">
        <f t="shared" si="5"/>
        <v>364.9</v>
      </c>
      <c r="AC20">
        <f t="shared" si="6"/>
        <v>0</v>
      </c>
    </row>
    <row r="21" spans="2:29">
      <c r="B21" t="s">
        <v>42</v>
      </c>
      <c r="C21">
        <v>2020</v>
      </c>
      <c r="D21">
        <v>10</v>
      </c>
      <c r="E21">
        <v>14</v>
      </c>
      <c r="F21">
        <v>1</v>
      </c>
      <c r="G21">
        <v>444.9</v>
      </c>
      <c r="H21">
        <v>10</v>
      </c>
      <c r="I21">
        <f t="shared" si="9"/>
        <v>19.502999999999993</v>
      </c>
      <c r="J21">
        <v>0.34039156401645398</v>
      </c>
      <c r="K21">
        <f t="shared" si="7"/>
        <v>400.40999999999997</v>
      </c>
      <c r="L21">
        <f t="shared" si="8"/>
        <v>44.49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f t="shared" si="0"/>
        <v>0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B21">
        <f t="shared" si="5"/>
        <v>444.9</v>
      </c>
      <c r="AC21">
        <f t="shared" si="6"/>
        <v>0</v>
      </c>
    </row>
    <row r="22" spans="2:29">
      <c r="B22" t="s">
        <v>43</v>
      </c>
      <c r="C22">
        <v>2020</v>
      </c>
      <c r="D22">
        <v>10</v>
      </c>
      <c r="E22">
        <v>14</v>
      </c>
      <c r="F22">
        <v>1</v>
      </c>
      <c r="G22">
        <v>433.4</v>
      </c>
      <c r="H22">
        <v>10</v>
      </c>
      <c r="I22">
        <f t="shared" si="9"/>
        <v>19.502999999999993</v>
      </c>
      <c r="J22">
        <v>0.34039156401645398</v>
      </c>
      <c r="K22">
        <f t="shared" si="7"/>
        <v>390.06</v>
      </c>
      <c r="L22">
        <f t="shared" si="8"/>
        <v>43.34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f t="shared" si="0"/>
        <v>0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B22">
        <f t="shared" si="5"/>
        <v>433.4</v>
      </c>
      <c r="AC22">
        <f t="shared" si="6"/>
        <v>0</v>
      </c>
    </row>
    <row r="23" spans="2:29">
      <c r="B23" t="s">
        <v>44</v>
      </c>
      <c r="C23">
        <v>2020</v>
      </c>
      <c r="D23">
        <v>10</v>
      </c>
      <c r="E23">
        <v>14</v>
      </c>
      <c r="F23">
        <v>1</v>
      </c>
      <c r="G23">
        <v>311.2</v>
      </c>
      <c r="H23">
        <v>10</v>
      </c>
      <c r="I23">
        <f t="shared" si="9"/>
        <v>-20.196000000000012</v>
      </c>
      <c r="J23">
        <v>-0.35248669573277502</v>
      </c>
      <c r="K23">
        <f t="shared" si="7"/>
        <v>280.08</v>
      </c>
      <c r="L23">
        <f t="shared" si="8"/>
        <v>31.12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W23">
        <f t="shared" si="0"/>
        <v>0</v>
      </c>
      <c r="X23">
        <f t="shared" si="1"/>
        <v>0</v>
      </c>
      <c r="Y23">
        <f t="shared" si="2"/>
        <v>0</v>
      </c>
      <c r="Z23">
        <f t="shared" si="3"/>
        <v>311.2</v>
      </c>
      <c r="AA23">
        <f t="shared" si="4"/>
        <v>0</v>
      </c>
      <c r="AB23">
        <f t="shared" si="5"/>
        <v>311.2</v>
      </c>
      <c r="AC23">
        <f t="shared" si="6"/>
        <v>0</v>
      </c>
    </row>
    <row r="24" spans="2:29">
      <c r="B24" t="s">
        <v>45</v>
      </c>
      <c r="C24">
        <v>2020</v>
      </c>
      <c r="D24">
        <v>10</v>
      </c>
      <c r="E24">
        <v>14</v>
      </c>
      <c r="F24">
        <v>1</v>
      </c>
      <c r="G24">
        <v>424.6</v>
      </c>
      <c r="H24">
        <v>10</v>
      </c>
      <c r="I24">
        <f t="shared" si="9"/>
        <v>-20.196000000000012</v>
      </c>
      <c r="J24">
        <v>-0.35248669573277502</v>
      </c>
      <c r="K24">
        <f t="shared" si="7"/>
        <v>382.14000000000004</v>
      </c>
      <c r="L24">
        <f t="shared" si="8"/>
        <v>42.460000000000008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f t="shared" si="0"/>
        <v>0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B24">
        <f t="shared" si="5"/>
        <v>0</v>
      </c>
      <c r="AC24">
        <f t="shared" si="6"/>
        <v>424.6</v>
      </c>
    </row>
    <row r="25" spans="2:29">
      <c r="B25" t="s">
        <v>46</v>
      </c>
      <c r="C25">
        <v>2020</v>
      </c>
      <c r="D25">
        <v>10</v>
      </c>
      <c r="E25">
        <v>14</v>
      </c>
      <c r="F25">
        <v>1</v>
      </c>
      <c r="G25">
        <v>389.9</v>
      </c>
      <c r="H25">
        <v>10</v>
      </c>
      <c r="I25">
        <f t="shared" si="9"/>
        <v>-35.343000000000011</v>
      </c>
      <c r="J25">
        <v>-0.61685171753235601</v>
      </c>
      <c r="K25">
        <f t="shared" si="7"/>
        <v>350.90999999999997</v>
      </c>
      <c r="L25">
        <f t="shared" si="8"/>
        <v>38.99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f t="shared" si="0"/>
        <v>0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B25">
        <f t="shared" si="5"/>
        <v>389.9</v>
      </c>
      <c r="AC25">
        <f t="shared" si="6"/>
        <v>0</v>
      </c>
    </row>
    <row r="26" spans="2:29">
      <c r="B26" t="s">
        <v>102</v>
      </c>
      <c r="C26">
        <v>2020</v>
      </c>
      <c r="D26">
        <v>9</v>
      </c>
      <c r="E26">
        <v>14</v>
      </c>
      <c r="F26">
        <v>1</v>
      </c>
      <c r="G26">
        <v>286.8</v>
      </c>
      <c r="H26">
        <v>10</v>
      </c>
      <c r="I26">
        <f t="shared" si="9"/>
        <v>19.502999999999993</v>
      </c>
      <c r="J26">
        <v>0.34039156401645398</v>
      </c>
      <c r="K26">
        <f t="shared" si="7"/>
        <v>258.12</v>
      </c>
      <c r="L26">
        <f t="shared" si="8"/>
        <v>28.680000000000003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W26">
        <f t="shared" si="0"/>
        <v>0</v>
      </c>
      <c r="X26">
        <f t="shared" si="1"/>
        <v>286.8</v>
      </c>
      <c r="Y26">
        <f t="shared" si="2"/>
        <v>0</v>
      </c>
      <c r="Z26">
        <f t="shared" si="3"/>
        <v>0</v>
      </c>
      <c r="AA26">
        <f t="shared" si="4"/>
        <v>286.8</v>
      </c>
      <c r="AB26">
        <f t="shared" si="5"/>
        <v>286.8</v>
      </c>
      <c r="AC26">
        <f t="shared" si="6"/>
        <v>0</v>
      </c>
    </row>
    <row r="27" spans="2:29">
      <c r="B27" s="5" t="s">
        <v>68</v>
      </c>
      <c r="C27" s="5">
        <v>2020</v>
      </c>
      <c r="D27" s="5">
        <v>9</v>
      </c>
      <c r="E27" s="5">
        <v>14</v>
      </c>
      <c r="F27" s="5">
        <v>1</v>
      </c>
      <c r="G27" s="5">
        <v>269.60000000000002</v>
      </c>
      <c r="H27" s="5">
        <v>10</v>
      </c>
      <c r="I27" s="5">
        <f t="shared" si="9"/>
        <v>-20.196000000000012</v>
      </c>
      <c r="J27" s="5">
        <v>-0.35248669573277502</v>
      </c>
      <c r="K27">
        <f t="shared" si="7"/>
        <v>242.64000000000001</v>
      </c>
      <c r="L27">
        <f t="shared" si="8"/>
        <v>26.960000000000004</v>
      </c>
      <c r="N27" s="5">
        <v>0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>
        <v>1</v>
      </c>
      <c r="U27" s="5">
        <v>0</v>
      </c>
      <c r="W27">
        <f t="shared" si="0"/>
        <v>0</v>
      </c>
      <c r="X27">
        <f t="shared" si="1"/>
        <v>269.60000000000002</v>
      </c>
      <c r="Y27">
        <f t="shared" si="2"/>
        <v>269.60000000000002</v>
      </c>
      <c r="Z27">
        <f t="shared" si="3"/>
        <v>269.60000000000002</v>
      </c>
      <c r="AA27">
        <f t="shared" si="4"/>
        <v>269.60000000000002</v>
      </c>
      <c r="AB27">
        <f t="shared" si="5"/>
        <v>269.60000000000002</v>
      </c>
      <c r="AC27">
        <f t="shared" si="6"/>
        <v>0</v>
      </c>
    </row>
    <row r="28" spans="2:29">
      <c r="B28" t="s">
        <v>50</v>
      </c>
      <c r="C28">
        <v>2020</v>
      </c>
      <c r="D28">
        <v>7</v>
      </c>
      <c r="E28">
        <v>31</v>
      </c>
      <c r="F28">
        <v>1</v>
      </c>
      <c r="G28">
        <v>140.19999999999999</v>
      </c>
      <c r="H28">
        <v>16.6666666666667</v>
      </c>
      <c r="I28">
        <f t="shared" si="9"/>
        <v>19.502999999999993</v>
      </c>
      <c r="J28">
        <v>0.34039156401645398</v>
      </c>
      <c r="K28">
        <f t="shared" si="7"/>
        <v>126.17999999999999</v>
      </c>
      <c r="L28">
        <f t="shared" si="8"/>
        <v>14.02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f t="shared" si="0"/>
        <v>0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B28">
        <f t="shared" si="5"/>
        <v>140.19999999999999</v>
      </c>
      <c r="AC28">
        <f t="shared" si="6"/>
        <v>0</v>
      </c>
    </row>
    <row r="29" spans="2:29">
      <c r="B29" t="s">
        <v>51</v>
      </c>
      <c r="C29">
        <v>2020</v>
      </c>
      <c r="D29">
        <v>7</v>
      </c>
      <c r="E29">
        <v>31</v>
      </c>
      <c r="F29">
        <v>1</v>
      </c>
      <c r="G29">
        <v>121.1</v>
      </c>
      <c r="H29">
        <v>16.6666666666667</v>
      </c>
      <c r="I29">
        <f t="shared" si="9"/>
        <v>29.549999999999979</v>
      </c>
      <c r="J29">
        <v>0.51574479396432404</v>
      </c>
      <c r="K29">
        <f t="shared" si="7"/>
        <v>108.99</v>
      </c>
      <c r="L29">
        <f t="shared" si="8"/>
        <v>12.11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f t="shared" si="0"/>
        <v>0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B29">
        <f t="shared" si="5"/>
        <v>121.1</v>
      </c>
      <c r="AC29">
        <f t="shared" si="6"/>
        <v>0</v>
      </c>
    </row>
    <row r="30" spans="2:29">
      <c r="B30" t="s">
        <v>52</v>
      </c>
      <c r="C30">
        <v>2020</v>
      </c>
      <c r="D30">
        <v>7</v>
      </c>
      <c r="E30">
        <v>31</v>
      </c>
      <c r="F30">
        <v>1</v>
      </c>
      <c r="G30">
        <v>172.9</v>
      </c>
      <c r="H30">
        <v>10</v>
      </c>
      <c r="I30">
        <f t="shared" si="9"/>
        <v>14.77499999999999</v>
      </c>
      <c r="J30">
        <v>0.25787239698216202</v>
      </c>
      <c r="K30">
        <f t="shared" si="7"/>
        <v>155.61000000000001</v>
      </c>
      <c r="L30">
        <f t="shared" si="8"/>
        <v>17.290000000000003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W30">
        <f t="shared" si="0"/>
        <v>0</v>
      </c>
      <c r="X30">
        <f t="shared" si="1"/>
        <v>0</v>
      </c>
      <c r="Y30">
        <f t="shared" si="2"/>
        <v>172.9</v>
      </c>
      <c r="Z30">
        <f t="shared" si="3"/>
        <v>172.9</v>
      </c>
      <c r="AA30">
        <f t="shared" si="4"/>
        <v>172.9</v>
      </c>
      <c r="AB30">
        <f t="shared" si="5"/>
        <v>172.9</v>
      </c>
      <c r="AC30">
        <f t="shared" si="6"/>
        <v>0</v>
      </c>
    </row>
    <row r="31" spans="2:29">
      <c r="B31" t="s">
        <v>53</v>
      </c>
      <c r="C31">
        <v>2020</v>
      </c>
      <c r="D31">
        <v>7</v>
      </c>
      <c r="E31">
        <v>31</v>
      </c>
      <c r="F31">
        <v>1</v>
      </c>
      <c r="G31">
        <v>134.69999999999999</v>
      </c>
      <c r="H31">
        <v>12</v>
      </c>
      <c r="I31">
        <f t="shared" si="9"/>
        <v>14.77499999999999</v>
      </c>
      <c r="J31">
        <v>0.25787239698216202</v>
      </c>
      <c r="K31">
        <f t="shared" si="7"/>
        <v>121.22999999999999</v>
      </c>
      <c r="L31">
        <f t="shared" si="8"/>
        <v>13.469999999999999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W31">
        <f t="shared" si="0"/>
        <v>0</v>
      </c>
      <c r="X31">
        <f t="shared" si="1"/>
        <v>0</v>
      </c>
      <c r="Y31">
        <f t="shared" si="2"/>
        <v>0</v>
      </c>
      <c r="Z31">
        <f t="shared" si="3"/>
        <v>134.69999999999999</v>
      </c>
      <c r="AA31">
        <f t="shared" si="4"/>
        <v>0</v>
      </c>
      <c r="AB31">
        <f t="shared" si="5"/>
        <v>134.69999999999999</v>
      </c>
      <c r="AC31">
        <f t="shared" si="6"/>
        <v>0</v>
      </c>
    </row>
    <row r="32" spans="2:29">
      <c r="B32" t="s">
        <v>54</v>
      </c>
      <c r="C32">
        <v>2020</v>
      </c>
      <c r="D32">
        <v>7</v>
      </c>
      <c r="E32">
        <v>31</v>
      </c>
      <c r="F32">
        <v>1</v>
      </c>
      <c r="G32">
        <v>193.8</v>
      </c>
      <c r="H32">
        <v>10</v>
      </c>
      <c r="I32">
        <f t="shared" si="9"/>
        <v>29.549999999999979</v>
      </c>
      <c r="J32">
        <v>0.51574479396432404</v>
      </c>
      <c r="K32">
        <f t="shared" si="7"/>
        <v>174.42000000000002</v>
      </c>
      <c r="L32">
        <f t="shared" si="8"/>
        <v>19.380000000000003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f t="shared" si="0"/>
        <v>0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B32">
        <f t="shared" si="5"/>
        <v>0</v>
      </c>
      <c r="AC32">
        <f t="shared" si="6"/>
        <v>193.8</v>
      </c>
    </row>
    <row r="33" spans="2:29">
      <c r="B33" t="s">
        <v>56</v>
      </c>
      <c r="C33">
        <v>2020</v>
      </c>
      <c r="D33">
        <v>7</v>
      </c>
      <c r="E33">
        <v>31</v>
      </c>
      <c r="F33">
        <v>1</v>
      </c>
      <c r="G33">
        <v>170</v>
      </c>
      <c r="H33">
        <v>12</v>
      </c>
      <c r="I33">
        <f t="shared" si="9"/>
        <v>29.549999999999979</v>
      </c>
      <c r="J33">
        <v>0.51574479396432404</v>
      </c>
      <c r="K33">
        <f t="shared" si="7"/>
        <v>153</v>
      </c>
      <c r="L33">
        <f t="shared" si="8"/>
        <v>17</v>
      </c>
      <c r="N33">
        <v>0</v>
      </c>
      <c r="O33">
        <v>0</v>
      </c>
      <c r="P33" s="16">
        <v>1</v>
      </c>
      <c r="Q33">
        <v>1</v>
      </c>
      <c r="R33">
        <v>1</v>
      </c>
      <c r="S33">
        <v>1</v>
      </c>
      <c r="T33">
        <v>1</v>
      </c>
      <c r="U33">
        <v>0</v>
      </c>
      <c r="W33">
        <f t="shared" si="0"/>
        <v>0</v>
      </c>
      <c r="X33">
        <f t="shared" si="1"/>
        <v>0</v>
      </c>
      <c r="Y33">
        <f t="shared" si="2"/>
        <v>170</v>
      </c>
      <c r="Z33">
        <f t="shared" si="3"/>
        <v>170</v>
      </c>
      <c r="AA33">
        <f t="shared" si="4"/>
        <v>170</v>
      </c>
      <c r="AB33">
        <f t="shared" si="5"/>
        <v>170</v>
      </c>
      <c r="AC33">
        <f t="shared" si="6"/>
        <v>0</v>
      </c>
    </row>
    <row r="34" spans="2:29">
      <c r="B34" t="s">
        <v>57</v>
      </c>
      <c r="C34">
        <v>2020</v>
      </c>
      <c r="D34">
        <v>7</v>
      </c>
      <c r="E34">
        <v>31</v>
      </c>
      <c r="F34">
        <v>1</v>
      </c>
      <c r="G34">
        <v>113.5</v>
      </c>
      <c r="H34">
        <v>15</v>
      </c>
      <c r="I34">
        <f t="shared" si="9"/>
        <v>19.502999999999993</v>
      </c>
      <c r="J34">
        <v>0.34039156401645398</v>
      </c>
      <c r="K34">
        <f t="shared" si="7"/>
        <v>102.15</v>
      </c>
      <c r="L34">
        <f t="shared" si="8"/>
        <v>11.350000000000001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W34">
        <f t="shared" si="0"/>
        <v>0</v>
      </c>
      <c r="X34">
        <f t="shared" si="1"/>
        <v>0</v>
      </c>
      <c r="Y34">
        <f t="shared" si="2"/>
        <v>0</v>
      </c>
      <c r="Z34">
        <f t="shared" si="3"/>
        <v>113.5</v>
      </c>
      <c r="AA34">
        <f t="shared" si="4"/>
        <v>0</v>
      </c>
      <c r="AB34">
        <f t="shared" si="5"/>
        <v>113.5</v>
      </c>
      <c r="AC34">
        <f t="shared" si="6"/>
        <v>0</v>
      </c>
    </row>
    <row r="35" spans="2:29">
      <c r="B35" s="13" t="s">
        <v>58</v>
      </c>
      <c r="C35">
        <v>2020</v>
      </c>
      <c r="D35">
        <v>7</v>
      </c>
      <c r="E35">
        <v>31</v>
      </c>
      <c r="F35">
        <v>1</v>
      </c>
      <c r="G35">
        <v>146</v>
      </c>
      <c r="H35">
        <v>12</v>
      </c>
      <c r="I35">
        <f t="shared" si="9"/>
        <v>19.502999999999993</v>
      </c>
      <c r="J35">
        <v>0.34039156401645398</v>
      </c>
      <c r="K35">
        <f t="shared" si="7"/>
        <v>131.4</v>
      </c>
      <c r="L35">
        <f t="shared" si="8"/>
        <v>14.600000000000001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W35">
        <f t="shared" si="0"/>
        <v>0</v>
      </c>
      <c r="X35">
        <f t="shared" si="1"/>
        <v>0</v>
      </c>
      <c r="Y35">
        <f t="shared" si="2"/>
        <v>0</v>
      </c>
      <c r="Z35">
        <f t="shared" si="3"/>
        <v>146</v>
      </c>
      <c r="AA35">
        <f t="shared" si="4"/>
        <v>0</v>
      </c>
      <c r="AB35">
        <f t="shared" si="5"/>
        <v>146</v>
      </c>
      <c r="AC35">
        <f t="shared" si="6"/>
        <v>0</v>
      </c>
    </row>
    <row r="36" spans="2:29">
      <c r="B36" s="13" t="s">
        <v>59</v>
      </c>
      <c r="C36">
        <v>2020</v>
      </c>
      <c r="D36">
        <v>7</v>
      </c>
      <c r="E36">
        <v>31</v>
      </c>
      <c r="F36">
        <v>1</v>
      </c>
      <c r="G36">
        <v>152.6</v>
      </c>
      <c r="H36">
        <v>12</v>
      </c>
      <c r="I36">
        <f t="shared" si="9"/>
        <v>19.502999999999993</v>
      </c>
      <c r="J36">
        <v>0.34039156401645398</v>
      </c>
      <c r="K36">
        <f t="shared" si="7"/>
        <v>137.34</v>
      </c>
      <c r="L36">
        <f>G36*$L$2</f>
        <v>15.26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>
        <v>1</v>
      </c>
      <c r="U36" s="5">
        <v>0</v>
      </c>
      <c r="W36">
        <f t="shared" si="0"/>
        <v>0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B36">
        <f t="shared" si="5"/>
        <v>152.6</v>
      </c>
      <c r="AC36">
        <f t="shared" si="6"/>
        <v>0</v>
      </c>
    </row>
    <row r="37" spans="2:29">
      <c r="B37" s="14" t="s">
        <v>109</v>
      </c>
      <c r="C37">
        <v>2020</v>
      </c>
      <c r="D37">
        <v>11</v>
      </c>
      <c r="E37">
        <v>12</v>
      </c>
      <c r="F37">
        <v>1</v>
      </c>
      <c r="G37">
        <v>191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f t="shared" si="0"/>
        <v>0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B37">
        <f t="shared" si="5"/>
        <v>191</v>
      </c>
      <c r="AC37">
        <f t="shared" si="6"/>
        <v>0</v>
      </c>
    </row>
    <row r="38" spans="2:29">
      <c r="B38" s="14" t="s">
        <v>94</v>
      </c>
      <c r="C38">
        <v>2020</v>
      </c>
      <c r="D38">
        <v>11</v>
      </c>
      <c r="E38">
        <v>12</v>
      </c>
      <c r="F38">
        <v>1</v>
      </c>
      <c r="G38">
        <v>243.8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W38">
        <f t="shared" si="0"/>
        <v>0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243.8</v>
      </c>
      <c r="AB38">
        <f t="shared" si="5"/>
        <v>243.8</v>
      </c>
      <c r="AC38">
        <f t="shared" si="6"/>
        <v>0</v>
      </c>
    </row>
    <row r="39" spans="2:29">
      <c r="B39" s="14" t="s">
        <v>95</v>
      </c>
      <c r="C39">
        <v>2020</v>
      </c>
      <c r="D39">
        <v>11</v>
      </c>
      <c r="E39">
        <v>12</v>
      </c>
      <c r="F39">
        <v>1</v>
      </c>
      <c r="G39">
        <v>167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f t="shared" si="0"/>
        <v>0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B39">
        <f t="shared" si="5"/>
        <v>167</v>
      </c>
      <c r="AC39">
        <f t="shared" si="6"/>
        <v>0</v>
      </c>
    </row>
    <row r="40" spans="2:29">
      <c r="B40" s="14" t="s">
        <v>96</v>
      </c>
      <c r="C40">
        <v>2020</v>
      </c>
      <c r="D40">
        <v>11</v>
      </c>
      <c r="E40">
        <v>12</v>
      </c>
      <c r="F40">
        <v>1</v>
      </c>
      <c r="G40">
        <v>147.1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W40">
        <f t="shared" si="0"/>
        <v>0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B40">
        <f t="shared" si="5"/>
        <v>0</v>
      </c>
      <c r="AC40">
        <f t="shared" si="6"/>
        <v>147.1</v>
      </c>
    </row>
    <row r="41" spans="2:29">
      <c r="B41" s="14" t="s">
        <v>97</v>
      </c>
      <c r="C41">
        <v>2020</v>
      </c>
      <c r="D41">
        <v>11</v>
      </c>
      <c r="E41">
        <v>12</v>
      </c>
      <c r="F41">
        <v>1</v>
      </c>
      <c r="G41">
        <v>127.7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W41">
        <f t="shared" si="0"/>
        <v>0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B41">
        <f t="shared" si="5"/>
        <v>0</v>
      </c>
      <c r="AC41">
        <f t="shared" si="6"/>
        <v>127.7</v>
      </c>
    </row>
    <row r="42" spans="2:29">
      <c r="B42" s="14" t="s">
        <v>98</v>
      </c>
      <c r="C42">
        <v>2020</v>
      </c>
      <c r="D42">
        <v>11</v>
      </c>
      <c r="E42">
        <v>12</v>
      </c>
      <c r="F42">
        <v>1</v>
      </c>
      <c r="G42">
        <v>95.1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W42">
        <f t="shared" si="0"/>
        <v>0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B42">
        <f t="shared" si="5"/>
        <v>95.1</v>
      </c>
      <c r="AC42">
        <f t="shared" si="6"/>
        <v>0</v>
      </c>
    </row>
    <row r="43" spans="2:29">
      <c r="B43" s="14" t="s">
        <v>99</v>
      </c>
      <c r="C43">
        <v>2020</v>
      </c>
      <c r="D43">
        <v>11</v>
      </c>
      <c r="E43">
        <v>12</v>
      </c>
      <c r="F43">
        <v>1</v>
      </c>
      <c r="G43">
        <v>105.8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W43">
        <f t="shared" si="0"/>
        <v>0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B43">
        <f t="shared" si="5"/>
        <v>0</v>
      </c>
      <c r="AC43">
        <f t="shared" si="6"/>
        <v>105.8</v>
      </c>
    </row>
    <row r="44" spans="2:29">
      <c r="B44" s="14" t="s">
        <v>100</v>
      </c>
      <c r="C44">
        <v>2020</v>
      </c>
      <c r="D44">
        <v>11</v>
      </c>
      <c r="E44">
        <v>12</v>
      </c>
      <c r="F44">
        <v>1</v>
      </c>
      <c r="G44">
        <v>92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1</v>
      </c>
      <c r="T44" s="5">
        <v>1</v>
      </c>
      <c r="U44" s="5">
        <v>0</v>
      </c>
      <c r="W44">
        <f t="shared" si="0"/>
        <v>0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92</v>
      </c>
      <c r="AB44">
        <f t="shared" si="5"/>
        <v>92</v>
      </c>
      <c r="AC44">
        <f t="shared" si="6"/>
        <v>0</v>
      </c>
    </row>
    <row r="45" spans="2:29">
      <c r="B45" s="13"/>
      <c r="W45" s="17">
        <f t="shared" ref="W45:AC45" si="10">SUM(W4:W44)</f>
        <v>2694.7</v>
      </c>
      <c r="X45" s="18">
        <f t="shared" si="10"/>
        <v>2579.5</v>
      </c>
      <c r="Y45" s="18">
        <f t="shared" si="10"/>
        <v>2635.6</v>
      </c>
      <c r="Z45" s="18">
        <f t="shared" si="10"/>
        <v>2538.3000000000002</v>
      </c>
      <c r="AA45" s="18">
        <f t="shared" si="10"/>
        <v>2536.3000000000002</v>
      </c>
      <c r="AB45" s="18">
        <f t="shared" si="10"/>
        <v>13475.8</v>
      </c>
      <c r="AC45" s="18">
        <f t="shared" si="10"/>
        <v>1716.8999999999999</v>
      </c>
    </row>
    <row r="46" spans="2:29">
      <c r="C46" s="13"/>
    </row>
    <row r="47" spans="2:29">
      <c r="C47" s="13"/>
    </row>
    <row r="48" spans="2:29">
      <c r="C48" s="13"/>
    </row>
  </sheetData>
  <phoneticPr fontId="1"/>
  <conditionalFormatting sqref="N4:Q44 S4:U44">
    <cfRule type="colorScale" priority="9">
      <colorScale>
        <cfvo type="min"/>
        <cfvo type="max"/>
        <color rgb="FFFCFCFF"/>
        <color rgb="FF63BE7B"/>
      </colorScale>
    </cfRule>
  </conditionalFormatting>
  <conditionalFormatting sqref="R4:R4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6927-203F-4DDD-A696-173E7A0EBB24}">
  <dimension ref="A1:F23"/>
  <sheetViews>
    <sheetView workbookViewId="0">
      <selection activeCell="A19" sqref="A19:XFD19"/>
    </sheetView>
  </sheetViews>
  <sheetFormatPr baseColWidth="10" defaultColWidth="8.83203125" defaultRowHeight="18"/>
  <cols>
    <col min="1" max="1" width="63.16406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0</v>
      </c>
      <c r="B2">
        <v>2020</v>
      </c>
      <c r="C2">
        <v>8</v>
      </c>
      <c r="D2">
        <v>3</v>
      </c>
      <c r="E2">
        <v>1</v>
      </c>
      <c r="F2">
        <v>807.2</v>
      </c>
    </row>
    <row r="3" spans="1:6">
      <c r="A3" t="s">
        <v>1</v>
      </c>
      <c r="B3">
        <v>2020</v>
      </c>
      <c r="C3">
        <v>8</v>
      </c>
      <c r="D3">
        <v>3</v>
      </c>
      <c r="E3">
        <v>0</v>
      </c>
      <c r="F3">
        <v>138.1</v>
      </c>
    </row>
    <row r="4" spans="1:6">
      <c r="A4" t="s">
        <v>2</v>
      </c>
      <c r="B4">
        <v>2020</v>
      </c>
      <c r="C4">
        <v>8</v>
      </c>
      <c r="D4">
        <v>3</v>
      </c>
      <c r="E4">
        <v>0</v>
      </c>
      <c r="F4">
        <v>844.2</v>
      </c>
    </row>
    <row r="5" spans="1:6">
      <c r="A5" t="s">
        <v>3</v>
      </c>
      <c r="B5">
        <v>2020</v>
      </c>
      <c r="C5">
        <v>8</v>
      </c>
      <c r="D5">
        <v>3</v>
      </c>
      <c r="E5">
        <v>0</v>
      </c>
      <c r="F5">
        <v>695.6</v>
      </c>
    </row>
    <row r="6" spans="1:6">
      <c r="A6" t="s">
        <v>4</v>
      </c>
      <c r="B6">
        <v>2020</v>
      </c>
      <c r="C6">
        <v>8</v>
      </c>
      <c r="D6">
        <v>6</v>
      </c>
      <c r="E6">
        <v>0</v>
      </c>
      <c r="F6">
        <v>4331.8999999999996</v>
      </c>
    </row>
    <row r="7" spans="1:6">
      <c r="A7" t="s">
        <v>5</v>
      </c>
      <c r="B7">
        <v>2020</v>
      </c>
      <c r="C7">
        <v>8</v>
      </c>
      <c r="D7">
        <v>6</v>
      </c>
      <c r="E7">
        <v>1</v>
      </c>
      <c r="F7">
        <v>671.6</v>
      </c>
    </row>
    <row r="8" spans="1:6">
      <c r="A8" t="s">
        <v>6</v>
      </c>
      <c r="B8">
        <v>2020</v>
      </c>
      <c r="C8">
        <v>8</v>
      </c>
      <c r="D8">
        <v>6</v>
      </c>
      <c r="E8">
        <v>0</v>
      </c>
      <c r="F8">
        <f>1176-671.6</f>
        <v>504.4</v>
      </c>
    </row>
    <row r="9" spans="1:6">
      <c r="A9" t="s">
        <v>7</v>
      </c>
      <c r="B9">
        <v>2020</v>
      </c>
      <c r="C9">
        <v>8</v>
      </c>
      <c r="D9">
        <v>6</v>
      </c>
      <c r="E9">
        <v>1</v>
      </c>
      <c r="F9">
        <f>1893.9-1176</f>
        <v>717.90000000000009</v>
      </c>
    </row>
    <row r="10" spans="1:6">
      <c r="A10" t="s">
        <v>8</v>
      </c>
      <c r="B10">
        <v>2020</v>
      </c>
      <c r="C10">
        <v>8</v>
      </c>
      <c r="D10">
        <v>6</v>
      </c>
      <c r="E10">
        <v>1</v>
      </c>
      <c r="F10">
        <f>2501.6 - 1894</f>
        <v>607.59999999999991</v>
      </c>
    </row>
    <row r="11" spans="1:6">
      <c r="A11" t="s">
        <v>9</v>
      </c>
      <c r="B11">
        <v>2020</v>
      </c>
      <c r="C11">
        <v>8</v>
      </c>
      <c r="D11">
        <v>6</v>
      </c>
      <c r="E11">
        <v>1</v>
      </c>
      <c r="F11">
        <f>3223.6 - 2501.7</f>
        <v>721.90000000000009</v>
      </c>
    </row>
    <row r="12" spans="1:6">
      <c r="A12" t="s">
        <v>10</v>
      </c>
      <c r="B12">
        <v>2020</v>
      </c>
      <c r="C12">
        <v>8</v>
      </c>
      <c r="D12">
        <v>6</v>
      </c>
      <c r="E12">
        <v>1</v>
      </c>
      <c r="F12">
        <f>3917.2 - 3223.6</f>
        <v>693.59999999999991</v>
      </c>
    </row>
    <row r="13" spans="1:6">
      <c r="A13" t="s">
        <v>11</v>
      </c>
      <c r="B13">
        <v>2020</v>
      </c>
      <c r="C13">
        <v>8</v>
      </c>
      <c r="D13">
        <v>6</v>
      </c>
      <c r="E13">
        <v>0</v>
      </c>
      <c r="F13">
        <f>4331.9 - 3917.2</f>
        <v>414.69999999999982</v>
      </c>
    </row>
    <row r="14" spans="1:6">
      <c r="A14" t="s">
        <v>12</v>
      </c>
      <c r="B14">
        <v>2020</v>
      </c>
      <c r="C14">
        <v>7</v>
      </c>
      <c r="D14">
        <v>31</v>
      </c>
      <c r="E14">
        <v>0</v>
      </c>
      <c r="F14">
        <v>629.6</v>
      </c>
    </row>
    <row r="15" spans="1:6">
      <c r="A15" t="s">
        <v>13</v>
      </c>
      <c r="B15">
        <v>2020</v>
      </c>
      <c r="C15">
        <v>7</v>
      </c>
      <c r="D15">
        <v>31</v>
      </c>
      <c r="E15">
        <v>1</v>
      </c>
      <c r="F15">
        <v>683.6</v>
      </c>
    </row>
    <row r="16" spans="1:6">
      <c r="A16" t="s">
        <v>14</v>
      </c>
      <c r="B16">
        <v>2020</v>
      </c>
      <c r="C16">
        <v>7</v>
      </c>
      <c r="D16">
        <v>31</v>
      </c>
      <c r="E16">
        <v>1</v>
      </c>
      <c r="F16">
        <v>1049</v>
      </c>
    </row>
    <row r="17" spans="1:6">
      <c r="A17" t="s">
        <v>15</v>
      </c>
      <c r="B17">
        <v>2020</v>
      </c>
      <c r="C17">
        <v>7</v>
      </c>
      <c r="D17">
        <v>31</v>
      </c>
      <c r="E17">
        <v>0</v>
      </c>
      <c r="F17">
        <v>802</v>
      </c>
    </row>
    <row r="18" spans="1:6">
      <c r="A18" t="s">
        <v>16</v>
      </c>
      <c r="B18">
        <v>2020</v>
      </c>
      <c r="C18">
        <v>7</v>
      </c>
      <c r="D18">
        <v>31</v>
      </c>
      <c r="E18">
        <v>0</v>
      </c>
      <c r="F18">
        <v>664.2</v>
      </c>
    </row>
    <row r="19" spans="1:6">
      <c r="A19" t="s">
        <v>17</v>
      </c>
      <c r="B19">
        <v>2020</v>
      </c>
      <c r="C19">
        <v>7</v>
      </c>
      <c r="D19">
        <v>31</v>
      </c>
      <c r="E19">
        <v>1</v>
      </c>
      <c r="F19">
        <v>626.70000000000005</v>
      </c>
    </row>
    <row r="23" spans="1:6">
      <c r="C23" s="1"/>
      <c r="D23" s="2"/>
    </row>
  </sheetData>
  <phoneticPr fontId="1"/>
  <conditionalFormatting sqref="E2:E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959D-8B14-40B6-8076-E5461766FFD2}">
  <dimension ref="A1:P27"/>
  <sheetViews>
    <sheetView workbookViewId="0">
      <selection activeCell="J2" sqref="J2:L27"/>
    </sheetView>
  </sheetViews>
  <sheetFormatPr baseColWidth="10" defaultColWidth="8.83203125" defaultRowHeight="18"/>
  <cols>
    <col min="1" max="1" width="63.1640625" customWidth="1"/>
  </cols>
  <sheetData>
    <row r="1" spans="1:1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47</v>
      </c>
      <c r="H1" t="s">
        <v>48</v>
      </c>
    </row>
    <row r="2" spans="1:16">
      <c r="A2" t="s">
        <v>24</v>
      </c>
      <c r="B2">
        <v>2020</v>
      </c>
      <c r="C2">
        <v>9</v>
      </c>
      <c r="D2">
        <v>14</v>
      </c>
      <c r="E2">
        <v>1</v>
      </c>
      <c r="F2">
        <v>364.5</v>
      </c>
      <c r="G2">
        <v>10</v>
      </c>
      <c r="H2">
        <f t="shared" ref="H2:H24" si="0">I2*180/PI()</f>
        <v>34.869000000000014</v>
      </c>
      <c r="I2">
        <v>0.60857885687790303</v>
      </c>
      <c r="N2">
        <v>5</v>
      </c>
      <c r="O2">
        <v>8</v>
      </c>
      <c r="P2">
        <v>10</v>
      </c>
    </row>
    <row r="3" spans="1:16">
      <c r="A3" t="s">
        <v>25</v>
      </c>
      <c r="B3">
        <v>2020</v>
      </c>
      <c r="C3">
        <v>9</v>
      </c>
      <c r="D3">
        <v>14</v>
      </c>
      <c r="E3">
        <v>1</v>
      </c>
      <c r="F3">
        <v>405</v>
      </c>
      <c r="G3">
        <v>10</v>
      </c>
      <c r="H3">
        <f t="shared" si="0"/>
        <v>34.869000000000014</v>
      </c>
      <c r="I3">
        <v>0.60857885687790303</v>
      </c>
      <c r="M3">
        <v>-35</v>
      </c>
      <c r="O3">
        <v>1</v>
      </c>
      <c r="P3">
        <v>2</v>
      </c>
    </row>
    <row r="4" spans="1:16">
      <c r="A4" t="s">
        <v>26</v>
      </c>
      <c r="B4">
        <v>2020</v>
      </c>
      <c r="C4">
        <v>9</v>
      </c>
      <c r="D4">
        <v>14</v>
      </c>
      <c r="E4">
        <v>0</v>
      </c>
      <c r="F4">
        <v>400.3</v>
      </c>
      <c r="G4">
        <v>10</v>
      </c>
      <c r="H4">
        <f t="shared" si="0"/>
        <v>-35.343000000000011</v>
      </c>
      <c r="I4">
        <v>-0.61685171753235601</v>
      </c>
      <c r="M4">
        <v>-20</v>
      </c>
      <c r="P4">
        <v>2</v>
      </c>
    </row>
    <row r="5" spans="1:16">
      <c r="A5" t="s">
        <v>27</v>
      </c>
      <c r="B5">
        <v>2020</v>
      </c>
      <c r="C5">
        <v>9</v>
      </c>
      <c r="D5">
        <v>14</v>
      </c>
      <c r="E5">
        <v>1</v>
      </c>
      <c r="F5">
        <v>422.4</v>
      </c>
      <c r="G5">
        <v>10</v>
      </c>
      <c r="H5">
        <f t="shared" si="0"/>
        <v>-35.343000000000011</v>
      </c>
      <c r="I5">
        <v>-0.61685171753235601</v>
      </c>
      <c r="M5">
        <v>20</v>
      </c>
      <c r="P5">
        <v>3</v>
      </c>
    </row>
    <row r="6" spans="1:16">
      <c r="A6" t="s">
        <v>28</v>
      </c>
      <c r="B6">
        <v>2020</v>
      </c>
      <c r="C6">
        <v>9</v>
      </c>
      <c r="D6">
        <v>14</v>
      </c>
      <c r="E6">
        <v>0</v>
      </c>
      <c r="F6">
        <v>416.1</v>
      </c>
      <c r="G6">
        <v>5</v>
      </c>
      <c r="H6">
        <f t="shared" si="0"/>
        <v>-40.392000000000024</v>
      </c>
      <c r="I6">
        <v>-0.70497339146555005</v>
      </c>
      <c r="M6">
        <v>35</v>
      </c>
      <c r="O6">
        <v>3</v>
      </c>
      <c r="P6">
        <v>2</v>
      </c>
    </row>
    <row r="7" spans="1:16">
      <c r="A7" t="s">
        <v>29</v>
      </c>
      <c r="B7">
        <v>2020</v>
      </c>
      <c r="C7">
        <v>9</v>
      </c>
      <c r="D7">
        <v>14</v>
      </c>
      <c r="E7">
        <v>0</v>
      </c>
      <c r="F7">
        <v>501.7</v>
      </c>
      <c r="G7">
        <v>5</v>
      </c>
      <c r="H7">
        <f t="shared" si="0"/>
        <v>34.869000000000014</v>
      </c>
      <c r="I7">
        <v>0.60857885687790303</v>
      </c>
    </row>
    <row r="8" spans="1:16">
      <c r="A8" t="s">
        <v>30</v>
      </c>
      <c r="B8">
        <v>2020</v>
      </c>
      <c r="C8">
        <v>9</v>
      </c>
      <c r="D8">
        <v>14</v>
      </c>
      <c r="E8">
        <v>1</v>
      </c>
      <c r="F8">
        <v>519.70000000000005</v>
      </c>
      <c r="G8">
        <v>8</v>
      </c>
      <c r="H8">
        <f t="shared" si="0"/>
        <v>34.869000000000014</v>
      </c>
      <c r="I8">
        <v>0.60857885687790303</v>
      </c>
    </row>
    <row r="9" spans="1:16">
      <c r="A9" t="s">
        <v>31</v>
      </c>
      <c r="B9">
        <v>2020</v>
      </c>
      <c r="C9">
        <v>9</v>
      </c>
      <c r="D9">
        <v>14</v>
      </c>
      <c r="E9">
        <v>0</v>
      </c>
      <c r="F9">
        <v>515.79999999999995</v>
      </c>
      <c r="G9">
        <v>8</v>
      </c>
      <c r="H9">
        <f t="shared" si="0"/>
        <v>34.869000000000014</v>
      </c>
      <c r="I9">
        <v>0.60857885687790303</v>
      </c>
    </row>
    <row r="10" spans="1:16">
      <c r="A10" t="s">
        <v>32</v>
      </c>
      <c r="B10">
        <v>2020</v>
      </c>
      <c r="C10">
        <v>9</v>
      </c>
      <c r="D10">
        <v>14</v>
      </c>
      <c r="E10">
        <v>0</v>
      </c>
      <c r="F10">
        <v>317.7</v>
      </c>
      <c r="G10">
        <v>0</v>
      </c>
      <c r="H10">
        <f t="shared" si="0"/>
        <v>39.597000000000016</v>
      </c>
      <c r="I10">
        <v>0.69109802391219499</v>
      </c>
    </row>
    <row r="11" spans="1:16">
      <c r="A11" t="s">
        <v>33</v>
      </c>
      <c r="B11">
        <v>2020</v>
      </c>
      <c r="C11">
        <v>9</v>
      </c>
      <c r="D11">
        <v>14</v>
      </c>
      <c r="E11">
        <v>0</v>
      </c>
      <c r="F11">
        <v>425.6</v>
      </c>
      <c r="G11">
        <v>8</v>
      </c>
      <c r="H11">
        <f t="shared" si="0"/>
        <v>-35.343000000000011</v>
      </c>
      <c r="I11">
        <v>-0.61685171753235601</v>
      </c>
    </row>
    <row r="12" spans="1:16">
      <c r="A12" t="s">
        <v>34</v>
      </c>
      <c r="B12">
        <v>2020</v>
      </c>
      <c r="C12">
        <v>9</v>
      </c>
      <c r="D12">
        <v>14</v>
      </c>
      <c r="E12">
        <v>0</v>
      </c>
      <c r="F12">
        <v>486.3</v>
      </c>
      <c r="G12">
        <v>8</v>
      </c>
      <c r="H12">
        <f t="shared" si="0"/>
        <v>-35.343000000000011</v>
      </c>
      <c r="I12">
        <v>-0.61685171753235601</v>
      </c>
    </row>
    <row r="13" spans="1:16">
      <c r="A13" t="s">
        <v>35</v>
      </c>
      <c r="B13">
        <v>2020</v>
      </c>
      <c r="C13">
        <v>9</v>
      </c>
      <c r="D13">
        <v>14</v>
      </c>
      <c r="E13">
        <v>1</v>
      </c>
      <c r="F13">
        <v>444.6</v>
      </c>
      <c r="G13">
        <v>8</v>
      </c>
      <c r="H13">
        <f t="shared" si="0"/>
        <v>-35.343000000000011</v>
      </c>
      <c r="I13">
        <v>-0.61685171753235601</v>
      </c>
    </row>
    <row r="14" spans="1:16">
      <c r="A14" t="s">
        <v>37</v>
      </c>
      <c r="B14">
        <v>2020</v>
      </c>
      <c r="C14">
        <v>9</v>
      </c>
      <c r="D14">
        <v>14</v>
      </c>
      <c r="E14">
        <v>1</v>
      </c>
      <c r="F14">
        <v>433.5</v>
      </c>
      <c r="G14">
        <v>10</v>
      </c>
      <c r="H14">
        <f t="shared" si="0"/>
        <v>19.502999999999993</v>
      </c>
      <c r="I14">
        <v>0.34039156401645398</v>
      </c>
    </row>
    <row r="15" spans="1:16">
      <c r="A15" t="s">
        <v>36</v>
      </c>
      <c r="B15">
        <v>2020</v>
      </c>
      <c r="C15">
        <v>9</v>
      </c>
      <c r="D15">
        <v>14</v>
      </c>
      <c r="E15">
        <v>0</v>
      </c>
      <c r="F15">
        <v>441.6</v>
      </c>
      <c r="G15">
        <v>10</v>
      </c>
      <c r="H15">
        <f t="shared" si="0"/>
        <v>-20.196000000000012</v>
      </c>
      <c r="I15">
        <v>-0.35248669573277502</v>
      </c>
    </row>
    <row r="16" spans="1:16">
      <c r="A16" t="s">
        <v>38</v>
      </c>
      <c r="B16">
        <v>2020</v>
      </c>
      <c r="C16">
        <v>9</v>
      </c>
      <c r="D16">
        <v>14</v>
      </c>
      <c r="E16">
        <v>0</v>
      </c>
      <c r="F16">
        <v>484.6</v>
      </c>
      <c r="G16">
        <v>10</v>
      </c>
      <c r="H16">
        <f t="shared" si="0"/>
        <v>19.502999999999993</v>
      </c>
      <c r="I16">
        <v>0.34039156401645398</v>
      </c>
    </row>
    <row r="17" spans="1:9">
      <c r="A17" t="s">
        <v>39</v>
      </c>
      <c r="B17">
        <v>2020</v>
      </c>
      <c r="C17">
        <v>9</v>
      </c>
      <c r="D17">
        <v>14</v>
      </c>
      <c r="E17">
        <v>0</v>
      </c>
      <c r="F17">
        <v>437.2</v>
      </c>
      <c r="G17">
        <v>10</v>
      </c>
      <c r="H17">
        <f t="shared" si="0"/>
        <v>-20.196000000000012</v>
      </c>
      <c r="I17">
        <v>-0.35248669573277502</v>
      </c>
    </row>
    <row r="18" spans="1:9">
      <c r="A18" t="s">
        <v>40</v>
      </c>
      <c r="B18">
        <v>2020</v>
      </c>
      <c r="C18">
        <v>10</v>
      </c>
      <c r="D18">
        <v>14</v>
      </c>
      <c r="E18">
        <v>1</v>
      </c>
      <c r="F18">
        <v>584.29999999999995</v>
      </c>
      <c r="G18">
        <v>8</v>
      </c>
      <c r="H18">
        <f t="shared" si="0"/>
        <v>34.869000000000014</v>
      </c>
      <c r="I18">
        <v>0.60857885687790303</v>
      </c>
    </row>
    <row r="19" spans="1:9">
      <c r="A19" t="s">
        <v>41</v>
      </c>
      <c r="B19">
        <v>2020</v>
      </c>
      <c r="C19">
        <v>10</v>
      </c>
      <c r="D19">
        <v>14</v>
      </c>
      <c r="E19">
        <v>1</v>
      </c>
      <c r="F19">
        <v>364.9</v>
      </c>
      <c r="G19">
        <v>8</v>
      </c>
      <c r="H19">
        <f t="shared" si="0"/>
        <v>34.869000000000014</v>
      </c>
      <c r="I19">
        <v>0.60857885687790303</v>
      </c>
    </row>
    <row r="20" spans="1:9">
      <c r="A20" t="s">
        <v>42</v>
      </c>
      <c r="B20">
        <v>2020</v>
      </c>
      <c r="C20">
        <v>10</v>
      </c>
      <c r="D20">
        <v>14</v>
      </c>
      <c r="E20">
        <v>1</v>
      </c>
      <c r="F20">
        <v>444.9</v>
      </c>
      <c r="G20">
        <v>10</v>
      </c>
      <c r="H20">
        <f t="shared" si="0"/>
        <v>19.502999999999993</v>
      </c>
      <c r="I20">
        <v>0.34039156401645398</v>
      </c>
    </row>
    <row r="21" spans="1:9">
      <c r="A21" t="s">
        <v>43</v>
      </c>
      <c r="B21">
        <v>2020</v>
      </c>
      <c r="C21">
        <v>10</v>
      </c>
      <c r="D21">
        <v>14</v>
      </c>
      <c r="E21">
        <v>1</v>
      </c>
      <c r="F21">
        <v>433.4</v>
      </c>
      <c r="G21">
        <v>10</v>
      </c>
      <c r="H21">
        <f t="shared" si="0"/>
        <v>19.502999999999993</v>
      </c>
      <c r="I21">
        <v>0.34039156401645398</v>
      </c>
    </row>
    <row r="22" spans="1:9">
      <c r="A22" t="s">
        <v>44</v>
      </c>
      <c r="B22">
        <v>2020</v>
      </c>
      <c r="C22">
        <v>10</v>
      </c>
      <c r="D22">
        <v>14</v>
      </c>
      <c r="E22">
        <v>1</v>
      </c>
      <c r="F22">
        <v>311.2</v>
      </c>
      <c r="G22">
        <v>10</v>
      </c>
      <c r="H22">
        <f t="shared" si="0"/>
        <v>-20.196000000000012</v>
      </c>
      <c r="I22">
        <v>-0.35248669573277502</v>
      </c>
    </row>
    <row r="23" spans="1:9">
      <c r="A23" t="s">
        <v>45</v>
      </c>
      <c r="B23">
        <v>2020</v>
      </c>
      <c r="C23">
        <v>10</v>
      </c>
      <c r="D23">
        <v>14</v>
      </c>
      <c r="E23">
        <v>1</v>
      </c>
      <c r="F23">
        <v>424.6</v>
      </c>
      <c r="G23">
        <v>10</v>
      </c>
      <c r="H23">
        <f t="shared" si="0"/>
        <v>-20.196000000000012</v>
      </c>
      <c r="I23">
        <v>-0.35248669573277502</v>
      </c>
    </row>
    <row r="24" spans="1:9">
      <c r="A24" t="s">
        <v>46</v>
      </c>
      <c r="B24">
        <v>2020</v>
      </c>
      <c r="C24">
        <v>10</v>
      </c>
      <c r="D24">
        <v>14</v>
      </c>
      <c r="E24">
        <v>1</v>
      </c>
      <c r="F24">
        <v>389.9</v>
      </c>
      <c r="G24">
        <v>10</v>
      </c>
      <c r="H24">
        <f t="shared" si="0"/>
        <v>-35.343000000000011</v>
      </c>
      <c r="I24">
        <v>-0.61685171753235601</v>
      </c>
    </row>
    <row r="26" spans="1:9">
      <c r="A26" t="s">
        <v>67</v>
      </c>
      <c r="B26">
        <v>2020</v>
      </c>
      <c r="C26">
        <v>9</v>
      </c>
      <c r="D26">
        <v>14</v>
      </c>
      <c r="E26">
        <v>1</v>
      </c>
      <c r="F26">
        <v>286.8</v>
      </c>
      <c r="G26">
        <v>10</v>
      </c>
      <c r="H26">
        <f>I26*180/PI()</f>
        <v>19.502999999999993</v>
      </c>
      <c r="I26">
        <v>0.34039156401645398</v>
      </c>
    </row>
    <row r="27" spans="1:9">
      <c r="A27" t="s">
        <v>68</v>
      </c>
      <c r="B27">
        <v>2020</v>
      </c>
      <c r="C27">
        <v>9</v>
      </c>
      <c r="D27">
        <v>14</v>
      </c>
      <c r="E27">
        <v>1</v>
      </c>
      <c r="F27">
        <v>269.60000000000002</v>
      </c>
      <c r="G27">
        <v>10</v>
      </c>
      <c r="H27">
        <f>I27*180/PI()</f>
        <v>-20.196000000000012</v>
      </c>
      <c r="I27">
        <v>-0.35248669573277502</v>
      </c>
    </row>
  </sheetData>
  <phoneticPr fontId="1"/>
  <conditionalFormatting sqref="E2:E24">
    <cfRule type="colorScale" priority="3">
      <colorScale>
        <cfvo type="min"/>
        <cfvo type="max"/>
        <color rgb="FFFCFCFF"/>
        <color rgb="FFF8696B"/>
      </colorScale>
    </cfRule>
  </conditionalFormatting>
  <conditionalFormatting sqref="E26">
    <cfRule type="colorScale" priority="2">
      <colorScale>
        <cfvo type="min"/>
        <cfvo type="max"/>
        <color rgb="FFFCFCFF"/>
        <color rgb="FFF8696B"/>
      </colorScale>
    </cfRule>
  </conditionalFormatting>
  <conditionalFormatting sqref="E2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EFB-78CB-4CE7-B68B-0BD8193091D5}">
  <dimension ref="A1:P30"/>
  <sheetViews>
    <sheetView workbookViewId="0">
      <selection activeCell="E19" sqref="E19"/>
    </sheetView>
  </sheetViews>
  <sheetFormatPr baseColWidth="10" defaultColWidth="8.83203125" defaultRowHeight="18"/>
  <cols>
    <col min="1" max="1" width="63" customWidth="1"/>
  </cols>
  <sheetData>
    <row r="1" spans="1:1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47</v>
      </c>
      <c r="H1" t="s">
        <v>48</v>
      </c>
    </row>
    <row r="2" spans="1:16">
      <c r="A2" t="s">
        <v>49</v>
      </c>
      <c r="B2">
        <v>2020</v>
      </c>
      <c r="C2">
        <v>7</v>
      </c>
      <c r="D2">
        <v>19</v>
      </c>
      <c r="E2">
        <v>0</v>
      </c>
      <c r="F2" s="3">
        <v>20</v>
      </c>
      <c r="M2">
        <v>10</v>
      </c>
      <c r="N2">
        <v>15</v>
      </c>
      <c r="O2">
        <v>20</v>
      </c>
      <c r="P2">
        <v>30</v>
      </c>
    </row>
    <row r="3" spans="1:16">
      <c r="A3" t="s">
        <v>50</v>
      </c>
      <c r="B3">
        <v>2020</v>
      </c>
      <c r="C3">
        <v>7</v>
      </c>
      <c r="D3">
        <v>31</v>
      </c>
      <c r="E3">
        <v>1</v>
      </c>
      <c r="F3">
        <v>140.19999999999999</v>
      </c>
      <c r="G3">
        <v>16.6666666666667</v>
      </c>
      <c r="H3">
        <f t="shared" ref="H3:H19" si="0">I3*180/PI()</f>
        <v>19.502999999999993</v>
      </c>
      <c r="I3">
        <v>0.34039156401645398</v>
      </c>
      <c r="L3">
        <v>10</v>
      </c>
      <c r="M3">
        <v>3</v>
      </c>
      <c r="N3">
        <v>3</v>
      </c>
      <c r="O3">
        <v>2</v>
      </c>
      <c r="P3">
        <v>1</v>
      </c>
    </row>
    <row r="4" spans="1:16">
      <c r="A4" t="s">
        <v>51</v>
      </c>
      <c r="B4">
        <v>2020</v>
      </c>
      <c r="C4">
        <v>7</v>
      </c>
      <c r="D4">
        <v>31</v>
      </c>
      <c r="E4">
        <v>1</v>
      </c>
      <c r="F4">
        <v>121.1</v>
      </c>
      <c r="G4">
        <v>16.6666666666667</v>
      </c>
      <c r="H4">
        <f t="shared" si="0"/>
        <v>29.549999999999979</v>
      </c>
      <c r="I4">
        <v>0.51574479396432404</v>
      </c>
      <c r="L4">
        <v>12</v>
      </c>
      <c r="N4">
        <v>1</v>
      </c>
      <c r="O4">
        <v>2</v>
      </c>
      <c r="P4">
        <v>1</v>
      </c>
    </row>
    <row r="5" spans="1:16">
      <c r="A5" t="s">
        <v>52</v>
      </c>
      <c r="B5">
        <v>2020</v>
      </c>
      <c r="C5">
        <v>7</v>
      </c>
      <c r="D5">
        <v>31</v>
      </c>
      <c r="E5">
        <v>1</v>
      </c>
      <c r="F5">
        <v>172.9</v>
      </c>
      <c r="G5">
        <v>10</v>
      </c>
      <c r="H5">
        <f t="shared" si="0"/>
        <v>14.77499999999999</v>
      </c>
      <c r="I5">
        <v>0.25787239698216202</v>
      </c>
      <c r="L5">
        <v>15</v>
      </c>
      <c r="O5">
        <v>2</v>
      </c>
      <c r="P5">
        <v>1</v>
      </c>
    </row>
    <row r="6" spans="1:16">
      <c r="A6" t="s">
        <v>53</v>
      </c>
      <c r="B6">
        <v>2020</v>
      </c>
      <c r="C6">
        <v>7</v>
      </c>
      <c r="D6">
        <v>31</v>
      </c>
      <c r="E6">
        <v>1</v>
      </c>
      <c r="F6">
        <v>134.69999999999999</v>
      </c>
      <c r="G6">
        <v>12</v>
      </c>
      <c r="H6">
        <f t="shared" si="0"/>
        <v>14.77499999999999</v>
      </c>
      <c r="I6">
        <v>0.25787239698216202</v>
      </c>
      <c r="L6">
        <v>20</v>
      </c>
      <c r="N6">
        <v>1</v>
      </c>
    </row>
    <row r="7" spans="1:16">
      <c r="A7" t="s">
        <v>55</v>
      </c>
      <c r="B7">
        <v>2020</v>
      </c>
      <c r="C7">
        <v>7</v>
      </c>
      <c r="D7">
        <v>31</v>
      </c>
      <c r="E7">
        <v>1</v>
      </c>
      <c r="F7" s="3">
        <v>83.7</v>
      </c>
      <c r="G7">
        <v>20</v>
      </c>
      <c r="H7">
        <f t="shared" si="0"/>
        <v>14.77499999999999</v>
      </c>
      <c r="I7">
        <v>0.25787239698216202</v>
      </c>
    </row>
    <row r="8" spans="1:16">
      <c r="A8" t="s">
        <v>54</v>
      </c>
      <c r="B8">
        <v>2020</v>
      </c>
      <c r="C8">
        <v>7</v>
      </c>
      <c r="D8">
        <v>31</v>
      </c>
      <c r="E8">
        <v>1</v>
      </c>
      <c r="F8">
        <v>193.8</v>
      </c>
      <c r="G8">
        <v>10</v>
      </c>
      <c r="H8">
        <f t="shared" si="0"/>
        <v>29.549999999999979</v>
      </c>
      <c r="I8">
        <v>0.51574479396432404</v>
      </c>
    </row>
    <row r="9" spans="1:16">
      <c r="A9" t="s">
        <v>56</v>
      </c>
      <c r="B9">
        <v>2020</v>
      </c>
      <c r="C9">
        <v>7</v>
      </c>
      <c r="D9">
        <v>31</v>
      </c>
      <c r="E9">
        <v>1</v>
      </c>
      <c r="F9">
        <v>203</v>
      </c>
      <c r="G9">
        <v>12</v>
      </c>
      <c r="H9">
        <f t="shared" si="0"/>
        <v>29.549999999999979</v>
      </c>
      <c r="I9">
        <v>0.51574479396432404</v>
      </c>
    </row>
    <row r="10" spans="1:16">
      <c r="A10" t="s">
        <v>57</v>
      </c>
      <c r="B10">
        <v>2020</v>
      </c>
      <c r="C10">
        <v>7</v>
      </c>
      <c r="D10">
        <v>31</v>
      </c>
      <c r="E10">
        <v>1</v>
      </c>
      <c r="F10">
        <v>113.5</v>
      </c>
      <c r="G10">
        <v>15</v>
      </c>
      <c r="H10">
        <f t="shared" si="0"/>
        <v>19.502999999999993</v>
      </c>
      <c r="I10">
        <v>0.34039156401645398</v>
      </c>
    </row>
    <row r="11" spans="1:16">
      <c r="A11" t="s">
        <v>58</v>
      </c>
      <c r="B11">
        <v>2020</v>
      </c>
      <c r="C11">
        <v>7</v>
      </c>
      <c r="D11">
        <v>31</v>
      </c>
      <c r="E11">
        <v>1</v>
      </c>
      <c r="F11">
        <v>146</v>
      </c>
      <c r="G11">
        <v>12</v>
      </c>
      <c r="H11">
        <f t="shared" si="0"/>
        <v>19.502999999999993</v>
      </c>
      <c r="I11">
        <v>0.34039156401645398</v>
      </c>
    </row>
    <row r="12" spans="1:16">
      <c r="A12" t="s">
        <v>59</v>
      </c>
      <c r="B12">
        <v>2020</v>
      </c>
      <c r="C12">
        <v>7</v>
      </c>
      <c r="D12">
        <v>31</v>
      </c>
      <c r="E12">
        <v>1</v>
      </c>
      <c r="F12">
        <v>152.6</v>
      </c>
      <c r="G12">
        <v>12</v>
      </c>
      <c r="H12">
        <f t="shared" si="0"/>
        <v>19.502999999999993</v>
      </c>
      <c r="I12">
        <v>0.34039156401645398</v>
      </c>
    </row>
    <row r="13" spans="1:16">
      <c r="A13" t="s">
        <v>60</v>
      </c>
      <c r="B13">
        <v>2020</v>
      </c>
      <c r="C13">
        <v>10</v>
      </c>
      <c r="D13">
        <v>14</v>
      </c>
      <c r="E13">
        <v>0</v>
      </c>
      <c r="F13">
        <v>196.8</v>
      </c>
      <c r="G13">
        <v>10</v>
      </c>
      <c r="H13">
        <f t="shared" si="0"/>
        <v>9.456000000000012</v>
      </c>
      <c r="I13">
        <v>0.16503833406858401</v>
      </c>
    </row>
    <row r="14" spans="1:16">
      <c r="A14" t="s">
        <v>61</v>
      </c>
      <c r="B14">
        <v>2020</v>
      </c>
      <c r="C14">
        <v>10</v>
      </c>
      <c r="D14">
        <v>14</v>
      </c>
      <c r="E14">
        <v>0</v>
      </c>
      <c r="F14">
        <v>208.9</v>
      </c>
      <c r="G14">
        <v>10</v>
      </c>
      <c r="H14">
        <f t="shared" si="0"/>
        <v>9.456000000000012</v>
      </c>
      <c r="I14">
        <v>0.16503833406858401</v>
      </c>
    </row>
    <row r="15" spans="1:16">
      <c r="A15" t="s">
        <v>62</v>
      </c>
      <c r="B15">
        <v>2020</v>
      </c>
      <c r="C15">
        <v>10</v>
      </c>
      <c r="D15">
        <v>14</v>
      </c>
      <c r="E15">
        <v>0</v>
      </c>
      <c r="F15">
        <v>210.2</v>
      </c>
      <c r="G15">
        <v>10</v>
      </c>
      <c r="H15">
        <f t="shared" si="0"/>
        <v>14.77499999999999</v>
      </c>
      <c r="I15">
        <v>0.25787239698216202</v>
      </c>
    </row>
    <row r="16" spans="1:16">
      <c r="A16" t="s">
        <v>63</v>
      </c>
      <c r="B16">
        <v>2020</v>
      </c>
      <c r="C16">
        <v>10</v>
      </c>
      <c r="D16">
        <v>14</v>
      </c>
      <c r="E16">
        <v>0</v>
      </c>
      <c r="F16">
        <v>195.6</v>
      </c>
      <c r="G16">
        <v>10</v>
      </c>
      <c r="H16">
        <f t="shared" si="0"/>
        <v>14.77499999999999</v>
      </c>
      <c r="I16">
        <v>0.25787239698216202</v>
      </c>
    </row>
    <row r="17" spans="1:9">
      <c r="A17" t="s">
        <v>64</v>
      </c>
      <c r="B17">
        <v>2020</v>
      </c>
      <c r="C17">
        <v>10</v>
      </c>
      <c r="D17">
        <v>14</v>
      </c>
      <c r="E17">
        <v>0</v>
      </c>
      <c r="F17">
        <v>205.9</v>
      </c>
      <c r="G17">
        <v>10</v>
      </c>
      <c r="H17">
        <f t="shared" si="0"/>
        <v>9.456000000000012</v>
      </c>
      <c r="I17">
        <v>0.16503833406858401</v>
      </c>
    </row>
    <row r="18" spans="1:9">
      <c r="A18" t="s">
        <v>65</v>
      </c>
      <c r="B18">
        <v>2020</v>
      </c>
      <c r="C18">
        <v>10</v>
      </c>
      <c r="D18">
        <v>14</v>
      </c>
      <c r="E18">
        <v>0</v>
      </c>
      <c r="F18">
        <v>212.4</v>
      </c>
      <c r="G18">
        <v>10</v>
      </c>
      <c r="H18">
        <f t="shared" si="0"/>
        <v>19.502999999999993</v>
      </c>
      <c r="I18">
        <v>0.34039156401645398</v>
      </c>
    </row>
    <row r="19" spans="1:9">
      <c r="A19" t="s">
        <v>66</v>
      </c>
      <c r="B19">
        <v>2020</v>
      </c>
      <c r="C19">
        <v>10</v>
      </c>
      <c r="D19">
        <v>14</v>
      </c>
      <c r="E19">
        <v>0</v>
      </c>
      <c r="F19">
        <v>216.6</v>
      </c>
      <c r="G19">
        <v>10</v>
      </c>
      <c r="H19">
        <f t="shared" si="0"/>
        <v>19.502999999999993</v>
      </c>
      <c r="I19">
        <v>0.34039156401645398</v>
      </c>
    </row>
    <row r="20" spans="1:9">
      <c r="B20" s="1"/>
      <c r="C20" s="2"/>
    </row>
    <row r="21" spans="1:9">
      <c r="B21" s="1"/>
      <c r="C21" s="2"/>
    </row>
    <row r="22" spans="1:9">
      <c r="B22" s="1"/>
      <c r="C22" s="2"/>
    </row>
    <row r="23" spans="1:9">
      <c r="B23" s="1"/>
      <c r="C23" s="2"/>
    </row>
    <row r="24" spans="1:9">
      <c r="B24" s="1"/>
      <c r="C24" s="2"/>
    </row>
    <row r="25" spans="1:9">
      <c r="B25" s="1"/>
      <c r="C25" s="2"/>
    </row>
    <row r="26" spans="1:9">
      <c r="B26" s="1"/>
      <c r="C26" s="2"/>
    </row>
    <row r="27" spans="1:9">
      <c r="B27" s="1"/>
      <c r="C27" s="2"/>
    </row>
    <row r="28" spans="1:9">
      <c r="B28" s="1"/>
      <c r="C28" s="2"/>
    </row>
    <row r="29" spans="1:9">
      <c r="B29" s="1"/>
      <c r="C29" s="2"/>
    </row>
    <row r="30" spans="1:9">
      <c r="B30" s="1"/>
      <c r="C30" s="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FA2-43FD-1B4D-89E6-EAA2F01F2AA1}">
  <dimension ref="A1:S15"/>
  <sheetViews>
    <sheetView tabSelected="1" topLeftCell="J1" workbookViewId="0">
      <selection activeCell="Q18" sqref="Q18"/>
    </sheetView>
  </sheetViews>
  <sheetFormatPr baseColWidth="10" defaultRowHeight="18"/>
  <sheetData>
    <row r="1" spans="1:19">
      <c r="A1" s="14" t="s">
        <v>109</v>
      </c>
      <c r="G1" s="5" t="s">
        <v>78</v>
      </c>
      <c r="M1" t="s">
        <v>102</v>
      </c>
      <c r="S1" t="s">
        <v>50</v>
      </c>
    </row>
    <row r="2" spans="1:19">
      <c r="A2" s="14" t="s">
        <v>94</v>
      </c>
      <c r="G2" t="s">
        <v>79</v>
      </c>
      <c r="M2" s="19" t="s">
        <v>68</v>
      </c>
      <c r="S2" t="s">
        <v>51</v>
      </c>
    </row>
    <row r="3" spans="1:19">
      <c r="A3" s="14" t="s">
        <v>95</v>
      </c>
      <c r="G3" t="s">
        <v>80</v>
      </c>
      <c r="M3" t="s">
        <v>40</v>
      </c>
      <c r="S3" t="s">
        <v>52</v>
      </c>
    </row>
    <row r="4" spans="1:19">
      <c r="A4" s="14" t="s">
        <v>96</v>
      </c>
      <c r="G4" t="s">
        <v>81</v>
      </c>
      <c r="M4" t="s">
        <v>41</v>
      </c>
      <c r="S4" t="s">
        <v>53</v>
      </c>
    </row>
    <row r="5" spans="1:19">
      <c r="A5" s="14" t="s">
        <v>97</v>
      </c>
      <c r="G5" t="s">
        <v>82</v>
      </c>
      <c r="M5" t="s">
        <v>42</v>
      </c>
      <c r="S5" t="s">
        <v>54</v>
      </c>
    </row>
    <row r="6" spans="1:19">
      <c r="A6" s="14" t="s">
        <v>98</v>
      </c>
      <c r="G6" t="s">
        <v>83</v>
      </c>
      <c r="M6" t="s">
        <v>43</v>
      </c>
      <c r="S6" t="s">
        <v>56</v>
      </c>
    </row>
    <row r="7" spans="1:19">
      <c r="A7" s="14" t="s">
        <v>99</v>
      </c>
      <c r="G7" t="s">
        <v>84</v>
      </c>
      <c r="M7" s="5" t="s">
        <v>44</v>
      </c>
      <c r="S7" t="s">
        <v>57</v>
      </c>
    </row>
    <row r="8" spans="1:19">
      <c r="A8" s="14" t="s">
        <v>100</v>
      </c>
      <c r="G8" t="s">
        <v>85</v>
      </c>
      <c r="M8" t="s">
        <v>45</v>
      </c>
      <c r="S8" s="13" t="s">
        <v>58</v>
      </c>
    </row>
    <row r="9" spans="1:19">
      <c r="G9" s="19" t="s">
        <v>86</v>
      </c>
      <c r="M9" s="19" t="s">
        <v>46</v>
      </c>
      <c r="S9" s="13" t="s">
        <v>59</v>
      </c>
    </row>
    <row r="10" spans="1:19">
      <c r="M10" t="s">
        <v>24</v>
      </c>
    </row>
    <row r="11" spans="1:19">
      <c r="M11" t="s">
        <v>25</v>
      </c>
    </row>
    <row r="12" spans="1:19">
      <c r="M12" t="s">
        <v>27</v>
      </c>
    </row>
    <row r="13" spans="1:19">
      <c r="M13" t="s">
        <v>30</v>
      </c>
    </row>
    <row r="14" spans="1:19">
      <c r="M14" t="s">
        <v>35</v>
      </c>
    </row>
    <row r="15" spans="1:19">
      <c r="M15" t="s">
        <v>37</v>
      </c>
    </row>
  </sheetData>
  <sortState xmlns:xlrd2="http://schemas.microsoft.com/office/spreadsheetml/2017/richdata2" ref="M1:M44">
    <sortCondition ref="M1:M4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random</vt:lpstr>
      <vt:lpstr>turn</vt:lpstr>
      <vt:lpstr>z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kouki_wakita</dc:creator>
  <cp:lastModifiedBy>脇田康希</cp:lastModifiedBy>
  <dcterms:created xsi:type="dcterms:W3CDTF">2020-10-25T09:39:57Z</dcterms:created>
  <dcterms:modified xsi:type="dcterms:W3CDTF">2023-09-10T07:04:46Z</dcterms:modified>
</cp:coreProperties>
</file>