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al/Desktop/"/>
    </mc:Choice>
  </mc:AlternateContent>
  <xr:revisionPtr revIDLastSave="0" documentId="8_{A5141D86-F9B0-134B-AEF4-7CA747EB98A2}" xr6:coauthVersionLast="36" xr6:coauthVersionMax="36" xr10:uidLastSave="{00000000-0000-0000-0000-000000000000}"/>
  <bookViews>
    <workbookView xWindow="0" yWindow="460" windowWidth="33600" windowHeight="19060" tabRatio="672" xr2:uid="{00000000-000D-0000-FFFF-FFFF00000000}"/>
  </bookViews>
  <sheets>
    <sheet name="TECH" sheetId="32" r:id="rId1"/>
    <sheet name="MGMT " sheetId="5" r:id="rId2"/>
    <sheet name="BO " sheetId="18" r:id="rId3"/>
    <sheet name="SPO" sheetId="29" r:id="rId4"/>
    <sheet name="RMO" sheetId="30" r:id="rId5"/>
    <sheet name="SEO" sheetId="19" r:id="rId6"/>
    <sheet name="MDN" sheetId="23" r:id="rId7"/>
    <sheet name="MPSA" sheetId="24" r:id="rId8"/>
    <sheet name="MMCS" sheetId="26" r:id="rId9"/>
    <sheet name="IDS" sheetId="27" r:id="rId10"/>
    <sheet name="VLOOKUP" sheetId="15" state="hidden" r:id="rId11"/>
  </sheets>
  <externalReferences>
    <externalReference r:id="rId12"/>
  </externalReferences>
  <definedNames>
    <definedName name="_xlnm._FilterDatabase" localSheetId="9" hidden="1">IDS!$A$4:$L$20</definedName>
    <definedName name="_xlnm._FilterDatabase" localSheetId="6" hidden="1">MDN!$A$4:$WSO$22</definedName>
    <definedName name="_xlnm._FilterDatabase" localSheetId="8" hidden="1">MMCS!$A$4:$L$22</definedName>
    <definedName name="_xlnm._FilterDatabase" localSheetId="7" hidden="1">MPSA!$A$4:$L$4</definedName>
    <definedName name="_xlnm._FilterDatabase" localSheetId="5" hidden="1">SEO!$A$4:$L$32</definedName>
    <definedName name="_xlnm._FilterDatabase" localSheetId="10" hidden="1">VLOOKUP!$A$6:$Y$6</definedName>
    <definedName name="_xlnm.Print_Area" localSheetId="2">'BO '!$C$1:$L$9</definedName>
    <definedName name="_xlnm.Print_Area" localSheetId="9">IDS!$A$5:$K$20</definedName>
    <definedName name="_xlnm.Print_Area" localSheetId="6">MDN!$A$4:$K$23</definedName>
    <definedName name="_xlnm.Print_Area" localSheetId="1">'MGMT '!$A$1:$L$8</definedName>
    <definedName name="_xlnm.Print_Area" localSheetId="8">MMCS!$A$1:$K$22</definedName>
    <definedName name="_xlnm.Print_Area" localSheetId="7">MPSA!$A$1:$L$17</definedName>
    <definedName name="_xlnm.Print_Area" localSheetId="4">RMO!$A$1:$L$8</definedName>
    <definedName name="_xlnm.Print_Area" localSheetId="5">SEO!$A$5:$L$32</definedName>
    <definedName name="_xlnm.Print_Area" localSheetId="3">SPO!$A$1:$L$6</definedName>
    <definedName name="_xlnm.Print_Area" localSheetId="0">TECH!$A$1:$L$13</definedName>
    <definedName name="_xlnm.Print_Titles" localSheetId="9">IDS!$1:$3</definedName>
    <definedName name="_xlnm.Print_Titles" localSheetId="6">MDN!$1:$3</definedName>
    <definedName name="_xlnm.Print_Titles" localSheetId="8">MMCS!$1:$3</definedName>
    <definedName name="_xlnm.Print_Titles" localSheetId="5">SEO!$1:$3</definedName>
  </definedNames>
  <calcPr calcId="181029"/>
</workbook>
</file>

<file path=xl/calcChain.xml><?xml version="1.0" encoding="utf-8"?>
<calcChain xmlns="http://schemas.openxmlformats.org/spreadsheetml/2006/main">
  <c r="J20" i="23" l="1"/>
  <c r="J11" i="23" l="1"/>
  <c r="J12" i="23"/>
  <c r="J13" i="23"/>
  <c r="J14" i="23"/>
  <c r="J15" i="23"/>
  <c r="J16" i="23"/>
  <c r="J17" i="23"/>
  <c r="J18" i="23"/>
  <c r="J19" i="23"/>
  <c r="J21" i="23"/>
  <c r="J22" i="23"/>
  <c r="J14" i="24"/>
  <c r="J15" i="24"/>
  <c r="J5" i="26"/>
  <c r="J6" i="26"/>
  <c r="J7" i="26"/>
  <c r="J8" i="26"/>
  <c r="J9" i="26"/>
  <c r="J11" i="26"/>
  <c r="J12" i="26"/>
  <c r="J15" i="26"/>
  <c r="J16" i="26"/>
  <c r="J18" i="26"/>
  <c r="J19" i="26"/>
  <c r="J20" i="26"/>
  <c r="J21" i="26"/>
  <c r="J7" i="27" l="1"/>
  <c r="J24" i="19"/>
  <c r="K17" i="26" l="1"/>
  <c r="C17" i="26"/>
  <c r="D17" i="26"/>
  <c r="E17" i="26"/>
  <c r="F17" i="26"/>
  <c r="K15" i="26"/>
  <c r="C15" i="26"/>
  <c r="D15" i="26"/>
  <c r="E15" i="26"/>
  <c r="F15" i="26"/>
  <c r="K13" i="24"/>
  <c r="C13" i="24"/>
  <c r="D13" i="24"/>
  <c r="E13" i="24"/>
  <c r="F13" i="24"/>
  <c r="K12" i="24"/>
  <c r="C12" i="24"/>
  <c r="D12" i="24"/>
  <c r="E12" i="24"/>
  <c r="F12" i="24"/>
  <c r="K9" i="24"/>
  <c r="D9" i="24"/>
  <c r="E9" i="24"/>
  <c r="F9" i="24"/>
  <c r="C9" i="24"/>
  <c r="M156" i="15" l="1"/>
  <c r="N156" i="15" s="1"/>
  <c r="C13" i="26" l="1"/>
  <c r="D13" i="26"/>
  <c r="E13" i="26"/>
  <c r="F13" i="26"/>
  <c r="K13" i="26"/>
  <c r="C14" i="26"/>
  <c r="D14" i="26"/>
  <c r="E14" i="26"/>
  <c r="F14" i="26"/>
  <c r="K14" i="26"/>
  <c r="C16" i="26"/>
  <c r="D16" i="26"/>
  <c r="E16" i="26"/>
  <c r="F16" i="26"/>
  <c r="K16" i="26"/>
  <c r="C16" i="23"/>
  <c r="D16" i="23"/>
  <c r="E16" i="23"/>
  <c r="F16" i="23"/>
  <c r="K16" i="23"/>
  <c r="C11" i="23"/>
  <c r="D11" i="23"/>
  <c r="E11" i="23"/>
  <c r="F11" i="23"/>
  <c r="K11" i="23"/>
  <c r="C12" i="23"/>
  <c r="D12" i="23"/>
  <c r="E12" i="23"/>
  <c r="F12" i="23"/>
  <c r="K12" i="23"/>
  <c r="C13" i="23"/>
  <c r="D13" i="23"/>
  <c r="E13" i="23"/>
  <c r="F13" i="23"/>
  <c r="K13" i="23"/>
  <c r="C14" i="23"/>
  <c r="D14" i="23"/>
  <c r="E14" i="23"/>
  <c r="F14" i="23"/>
  <c r="K14" i="23"/>
  <c r="C15" i="23"/>
  <c r="D15" i="23"/>
  <c r="E15" i="23"/>
  <c r="F15" i="23"/>
  <c r="K15" i="23"/>
  <c r="C23" i="19"/>
  <c r="D23" i="19"/>
  <c r="E23" i="19"/>
  <c r="F23" i="19"/>
  <c r="K23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4" i="19"/>
  <c r="F25" i="19"/>
  <c r="F26" i="19"/>
  <c r="F27" i="19"/>
  <c r="F28" i="19"/>
  <c r="F29" i="19"/>
  <c r="F30" i="19"/>
  <c r="F31" i="19"/>
  <c r="C18" i="27"/>
  <c r="D18" i="27"/>
  <c r="E18" i="27"/>
  <c r="F18" i="27"/>
  <c r="J18" i="27"/>
  <c r="K18" i="27"/>
  <c r="C9" i="27"/>
  <c r="D9" i="27"/>
  <c r="E9" i="27"/>
  <c r="F9" i="27"/>
  <c r="J9" i="27"/>
  <c r="K9" i="27"/>
  <c r="C18" i="26"/>
  <c r="D18" i="26"/>
  <c r="E18" i="26"/>
  <c r="F18" i="26"/>
  <c r="K18" i="26"/>
  <c r="C14" i="24"/>
  <c r="D14" i="24"/>
  <c r="E14" i="24"/>
  <c r="F14" i="24"/>
  <c r="K14" i="24"/>
  <c r="C11" i="24"/>
  <c r="D11" i="24"/>
  <c r="E11" i="24"/>
  <c r="F11" i="24"/>
  <c r="J11" i="24"/>
  <c r="K11" i="24"/>
  <c r="C18" i="23"/>
  <c r="D18" i="23"/>
  <c r="E18" i="23"/>
  <c r="F18" i="23"/>
  <c r="K18" i="23"/>
  <c r="C10" i="23"/>
  <c r="D10" i="23"/>
  <c r="E10" i="23"/>
  <c r="F10" i="23"/>
  <c r="J10" i="23"/>
  <c r="K10" i="23"/>
  <c r="D31" i="19"/>
  <c r="E31" i="19"/>
  <c r="J31" i="19"/>
  <c r="K31" i="19"/>
  <c r="C30" i="19"/>
  <c r="D30" i="19"/>
  <c r="E30" i="19"/>
  <c r="J30" i="19"/>
  <c r="K30" i="19"/>
  <c r="C27" i="19"/>
  <c r="D27" i="19"/>
  <c r="E27" i="19"/>
  <c r="J27" i="19"/>
  <c r="K27" i="19"/>
  <c r="D6" i="32"/>
  <c r="E6" i="32"/>
  <c r="F6" i="32"/>
  <c r="J6" i="32"/>
  <c r="K6" i="32"/>
  <c r="M132" i="15"/>
  <c r="N132" i="15" s="1"/>
  <c r="M133" i="15"/>
  <c r="N133" i="15" s="1"/>
  <c r="M134" i="15"/>
  <c r="M135" i="15"/>
  <c r="M136" i="15"/>
  <c r="N136" i="15" s="1"/>
  <c r="M137" i="15"/>
  <c r="N137" i="15" s="1"/>
  <c r="M138" i="15"/>
  <c r="N138" i="15" s="1"/>
  <c r="M139" i="15"/>
  <c r="M140" i="15"/>
  <c r="N140" i="15" s="1"/>
  <c r="M141" i="15"/>
  <c r="N141" i="15" s="1"/>
  <c r="M142" i="15"/>
  <c r="M143" i="15"/>
  <c r="M144" i="15"/>
  <c r="N144" i="15" s="1"/>
  <c r="M145" i="15"/>
  <c r="N145" i="15" s="1"/>
  <c r="M146" i="15"/>
  <c r="M147" i="15"/>
  <c r="M148" i="15"/>
  <c r="N148" i="15" s="1"/>
  <c r="M149" i="15"/>
  <c r="N149" i="15" s="1"/>
  <c r="M150" i="15"/>
  <c r="M151" i="15"/>
  <c r="N139" i="15" l="1"/>
  <c r="N135" i="15"/>
  <c r="N151" i="15"/>
  <c r="N147" i="15"/>
  <c r="N143" i="15"/>
  <c r="N150" i="15"/>
  <c r="N146" i="15"/>
  <c r="N142" i="15"/>
  <c r="N134" i="15"/>
  <c r="K22" i="23"/>
  <c r="K21" i="23"/>
  <c r="K20" i="23"/>
  <c r="K19" i="23"/>
  <c r="K17" i="23"/>
  <c r="K9" i="23"/>
  <c r="K8" i="23"/>
  <c r="K7" i="23"/>
  <c r="K6" i="23"/>
  <c r="K5" i="23"/>
  <c r="K4" i="23"/>
  <c r="K29" i="19"/>
  <c r="K28" i="19"/>
  <c r="K26" i="19"/>
  <c r="K25" i="19"/>
  <c r="K24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7" i="30"/>
  <c r="K6" i="30"/>
  <c r="K5" i="30"/>
  <c r="K5" i="29"/>
  <c r="K8" i="18"/>
  <c r="K7" i="18"/>
  <c r="K6" i="18"/>
  <c r="K5" i="18"/>
  <c r="K7" i="5"/>
  <c r="K6" i="5"/>
  <c r="K5" i="5"/>
  <c r="K12" i="32"/>
  <c r="K11" i="32"/>
  <c r="K10" i="32"/>
  <c r="K9" i="32"/>
  <c r="K8" i="32"/>
  <c r="K7" i="32"/>
  <c r="K5" i="32"/>
  <c r="K19" i="27"/>
  <c r="K17" i="27"/>
  <c r="K16" i="27"/>
  <c r="K15" i="27"/>
  <c r="K14" i="27"/>
  <c r="K13" i="27"/>
  <c r="K12" i="27"/>
  <c r="K11" i="27"/>
  <c r="K10" i="27"/>
  <c r="K8" i="27"/>
  <c r="K7" i="27"/>
  <c r="K6" i="27"/>
  <c r="K5" i="27"/>
  <c r="K21" i="26"/>
  <c r="K20" i="26"/>
  <c r="K19" i="26"/>
  <c r="K12" i="26"/>
  <c r="K11" i="26"/>
  <c r="K10" i="26"/>
  <c r="K9" i="26"/>
  <c r="K8" i="26"/>
  <c r="K7" i="26"/>
  <c r="K6" i="26"/>
  <c r="K5" i="26"/>
  <c r="K6" i="24"/>
  <c r="K7" i="24"/>
  <c r="K8" i="24"/>
  <c r="K10" i="24"/>
  <c r="K15" i="24"/>
  <c r="K5" i="24"/>
  <c r="C9" i="32"/>
  <c r="D9" i="32"/>
  <c r="E9" i="32"/>
  <c r="F9" i="32"/>
  <c r="J9" i="32"/>
  <c r="C11" i="26"/>
  <c r="D11" i="26"/>
  <c r="E11" i="26"/>
  <c r="F11" i="26"/>
  <c r="C6" i="26"/>
  <c r="C7" i="26"/>
  <c r="C8" i="26"/>
  <c r="C9" i="26"/>
  <c r="C10" i="26"/>
  <c r="C12" i="26"/>
  <c r="C19" i="26"/>
  <c r="C20" i="26"/>
  <c r="C21" i="26"/>
  <c r="D9" i="26"/>
  <c r="E9" i="26"/>
  <c r="F9" i="26"/>
  <c r="M130" i="15"/>
  <c r="N130" i="15" s="1"/>
  <c r="M131" i="15"/>
  <c r="N131" i="15" s="1"/>
  <c r="J19" i="27"/>
  <c r="M126" i="15"/>
  <c r="N126" i="15" s="1"/>
  <c r="M8" i="15"/>
  <c r="N8" i="15" s="1"/>
  <c r="M127" i="15"/>
  <c r="N127" i="15" s="1"/>
  <c r="M128" i="15"/>
  <c r="N128" i="15" s="1"/>
  <c r="M129" i="15"/>
  <c r="M125" i="15"/>
  <c r="N125" i="15" s="1"/>
  <c r="M124" i="15"/>
  <c r="N124" i="15" s="1"/>
  <c r="M123" i="15"/>
  <c r="M122" i="15"/>
  <c r="N122" i="15" s="1"/>
  <c r="M121" i="15"/>
  <c r="M120" i="15"/>
  <c r="N120" i="15" s="1"/>
  <c r="M119" i="15"/>
  <c r="A15" i="27" s="1"/>
  <c r="M118" i="15"/>
  <c r="A16" i="26" s="1"/>
  <c r="M117" i="15"/>
  <c r="M116" i="15"/>
  <c r="C6" i="19"/>
  <c r="F19" i="27"/>
  <c r="E19" i="27"/>
  <c r="D19" i="27"/>
  <c r="C19" i="27"/>
  <c r="M115" i="15"/>
  <c r="N115" i="15" s="1"/>
  <c r="M114" i="15"/>
  <c r="N114" i="15" s="1"/>
  <c r="M9" i="15"/>
  <c r="M10" i="15"/>
  <c r="M11" i="15"/>
  <c r="M12" i="15"/>
  <c r="M13" i="15"/>
  <c r="N13" i="15" s="1"/>
  <c r="M14" i="15"/>
  <c r="N14" i="15" s="1"/>
  <c r="M15" i="15"/>
  <c r="M16" i="15"/>
  <c r="M17" i="15"/>
  <c r="M18" i="15"/>
  <c r="M19" i="15"/>
  <c r="M20" i="15"/>
  <c r="N20" i="15" s="1"/>
  <c r="M21" i="15"/>
  <c r="M22" i="15"/>
  <c r="M23" i="15"/>
  <c r="M24" i="15"/>
  <c r="M25" i="15"/>
  <c r="M26" i="15"/>
  <c r="N26" i="15" s="1"/>
  <c r="M62" i="15"/>
  <c r="N62" i="15" s="1"/>
  <c r="M152" i="15"/>
  <c r="N152" i="15" s="1"/>
  <c r="M153" i="15"/>
  <c r="M154" i="15"/>
  <c r="N154" i="15" s="1"/>
  <c r="M155" i="15"/>
  <c r="N155" i="15" s="1"/>
  <c r="M27" i="15"/>
  <c r="N27" i="15" s="1"/>
  <c r="M28" i="15"/>
  <c r="N28" i="15" s="1"/>
  <c r="M29" i="15"/>
  <c r="M30" i="15"/>
  <c r="M31" i="15"/>
  <c r="N31" i="15" s="1"/>
  <c r="M32" i="15"/>
  <c r="N32" i="15" s="1"/>
  <c r="M33" i="15"/>
  <c r="M34" i="15"/>
  <c r="N34" i="15" s="1"/>
  <c r="M35" i="15"/>
  <c r="N35" i="15" s="1"/>
  <c r="M36" i="15"/>
  <c r="N36" i="15" s="1"/>
  <c r="M37" i="15"/>
  <c r="N37" i="15" s="1"/>
  <c r="M38" i="15"/>
  <c r="M39" i="15"/>
  <c r="N39" i="15" s="1"/>
  <c r="M40" i="15"/>
  <c r="N40" i="15" s="1"/>
  <c r="M41" i="15"/>
  <c r="N41" i="15" s="1"/>
  <c r="M42" i="15"/>
  <c r="M43" i="15"/>
  <c r="M44" i="15"/>
  <c r="N44" i="15" s="1"/>
  <c r="M45" i="15"/>
  <c r="M46" i="15"/>
  <c r="M47" i="15"/>
  <c r="N47" i="15" s="1"/>
  <c r="M48" i="15"/>
  <c r="N48" i="15" s="1"/>
  <c r="M49" i="15"/>
  <c r="N49" i="15" s="1"/>
  <c r="M50" i="15"/>
  <c r="N50" i="15" s="1"/>
  <c r="M51" i="15"/>
  <c r="M52" i="15"/>
  <c r="N52" i="15" s="1"/>
  <c r="M53" i="15"/>
  <c r="N53" i="15" s="1"/>
  <c r="M54" i="15"/>
  <c r="M55" i="15"/>
  <c r="N55" i="15" s="1"/>
  <c r="M56" i="15"/>
  <c r="N56" i="15" s="1"/>
  <c r="M57" i="15"/>
  <c r="N57" i="15" s="1"/>
  <c r="M58" i="15"/>
  <c r="M59" i="15"/>
  <c r="M60" i="15"/>
  <c r="M61" i="15"/>
  <c r="N61" i="15" s="1"/>
  <c r="M7" i="15"/>
  <c r="M63" i="15"/>
  <c r="M64" i="15"/>
  <c r="M65" i="15"/>
  <c r="N65" i="15" s="1"/>
  <c r="M66" i="15"/>
  <c r="M67" i="15"/>
  <c r="M68" i="15"/>
  <c r="N68" i="15" s="1"/>
  <c r="M69" i="15"/>
  <c r="M70" i="15"/>
  <c r="N70" i="15" s="1"/>
  <c r="M71" i="15"/>
  <c r="M72" i="15"/>
  <c r="M73" i="15"/>
  <c r="M74" i="15"/>
  <c r="M75" i="15"/>
  <c r="M76" i="15"/>
  <c r="M77" i="15"/>
  <c r="M78" i="15"/>
  <c r="M79" i="15"/>
  <c r="M80" i="15"/>
  <c r="M81" i="15"/>
  <c r="N81" i="15" s="1"/>
  <c r="M82" i="15"/>
  <c r="M83" i="15"/>
  <c r="N83" i="15" s="1"/>
  <c r="M84" i="15"/>
  <c r="M85" i="15"/>
  <c r="M86" i="15"/>
  <c r="M87" i="15"/>
  <c r="N87" i="15" s="1"/>
  <c r="M88" i="15"/>
  <c r="M89" i="15"/>
  <c r="M90" i="15"/>
  <c r="N90" i="15" s="1"/>
  <c r="M91" i="15"/>
  <c r="M92" i="15"/>
  <c r="N92" i="15" s="1"/>
  <c r="M93" i="15"/>
  <c r="M94" i="15"/>
  <c r="N94" i="15" s="1"/>
  <c r="M95" i="15"/>
  <c r="N95" i="15" s="1"/>
  <c r="M96" i="15"/>
  <c r="A9" i="24" s="1"/>
  <c r="M97" i="15"/>
  <c r="M98" i="15"/>
  <c r="N98" i="15" s="1"/>
  <c r="M99" i="15"/>
  <c r="M100" i="15"/>
  <c r="N100" i="15" s="1"/>
  <c r="M101" i="15"/>
  <c r="N101" i="15" s="1"/>
  <c r="M102" i="15"/>
  <c r="N102" i="15" s="1"/>
  <c r="M103" i="15"/>
  <c r="M104" i="15"/>
  <c r="N104" i="15" s="1"/>
  <c r="M105" i="15"/>
  <c r="M106" i="15"/>
  <c r="N106" i="15" s="1"/>
  <c r="M107" i="15"/>
  <c r="N107" i="15" s="1"/>
  <c r="M108" i="15"/>
  <c r="N108" i="15" s="1"/>
  <c r="M109" i="15"/>
  <c r="M110" i="15"/>
  <c r="M111" i="15"/>
  <c r="M112" i="15"/>
  <c r="M113" i="15"/>
  <c r="N113" i="15" s="1"/>
  <c r="J7" i="32"/>
  <c r="J8" i="32"/>
  <c r="J10" i="32"/>
  <c r="J11" i="32"/>
  <c r="J12" i="32"/>
  <c r="D24" i="19"/>
  <c r="E24" i="19"/>
  <c r="F12" i="32"/>
  <c r="E12" i="32"/>
  <c r="D12" i="32"/>
  <c r="F11" i="32"/>
  <c r="E11" i="32"/>
  <c r="D11" i="32"/>
  <c r="F10" i="32"/>
  <c r="E10" i="32"/>
  <c r="D10" i="32"/>
  <c r="F8" i="32"/>
  <c r="E8" i="32"/>
  <c r="D8" i="32"/>
  <c r="F7" i="32"/>
  <c r="E7" i="32"/>
  <c r="D7" i="32"/>
  <c r="F5" i="32"/>
  <c r="E5" i="32"/>
  <c r="D5" i="32"/>
  <c r="C12" i="32"/>
  <c r="C10" i="32"/>
  <c r="C7" i="32"/>
  <c r="J5" i="32"/>
  <c r="C5" i="32"/>
  <c r="D21" i="26"/>
  <c r="E21" i="26"/>
  <c r="F21" i="26"/>
  <c r="C6" i="24"/>
  <c r="C7" i="24"/>
  <c r="C8" i="24"/>
  <c r="C10" i="24"/>
  <c r="C15" i="24"/>
  <c r="J6" i="24"/>
  <c r="J7" i="24"/>
  <c r="J8" i="24"/>
  <c r="J10" i="24"/>
  <c r="J5" i="24"/>
  <c r="C22" i="23"/>
  <c r="D22" i="23"/>
  <c r="E22" i="23"/>
  <c r="F22" i="23"/>
  <c r="D5" i="23"/>
  <c r="E5" i="23"/>
  <c r="F5" i="23"/>
  <c r="D6" i="23"/>
  <c r="E6" i="23"/>
  <c r="F6" i="23"/>
  <c r="D7" i="23"/>
  <c r="E7" i="23"/>
  <c r="F7" i="23"/>
  <c r="D8" i="23"/>
  <c r="E8" i="23"/>
  <c r="F8" i="23"/>
  <c r="D9" i="23"/>
  <c r="E9" i="23"/>
  <c r="F9" i="23"/>
  <c r="D17" i="23"/>
  <c r="E17" i="23"/>
  <c r="F17" i="23"/>
  <c r="D19" i="23"/>
  <c r="E19" i="23"/>
  <c r="F19" i="23"/>
  <c r="D20" i="23"/>
  <c r="E20" i="23"/>
  <c r="F20" i="23"/>
  <c r="D21" i="23"/>
  <c r="E21" i="23"/>
  <c r="F21" i="23"/>
  <c r="D6" i="30"/>
  <c r="E6" i="30"/>
  <c r="F6" i="30"/>
  <c r="D7" i="30"/>
  <c r="E7" i="30"/>
  <c r="F7" i="30"/>
  <c r="D25" i="19"/>
  <c r="E25" i="19"/>
  <c r="J17" i="27"/>
  <c r="F17" i="27"/>
  <c r="E17" i="27"/>
  <c r="D17" i="27"/>
  <c r="C17" i="27"/>
  <c r="J13" i="27"/>
  <c r="F13" i="27"/>
  <c r="E13" i="27"/>
  <c r="D13" i="27"/>
  <c r="F20" i="26"/>
  <c r="E20" i="26"/>
  <c r="D20" i="26"/>
  <c r="F15" i="24"/>
  <c r="E15" i="24"/>
  <c r="D15" i="24"/>
  <c r="J9" i="23"/>
  <c r="J8" i="23"/>
  <c r="J7" i="23"/>
  <c r="J6" i="23"/>
  <c r="J5" i="23"/>
  <c r="C21" i="23"/>
  <c r="J29" i="19"/>
  <c r="J28" i="19"/>
  <c r="J26" i="19"/>
  <c r="J25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C29" i="19"/>
  <c r="C28" i="19"/>
  <c r="C26" i="19"/>
  <c r="C25" i="19"/>
  <c r="E14" i="19"/>
  <c r="D14" i="19"/>
  <c r="C14" i="19"/>
  <c r="J7" i="30"/>
  <c r="J6" i="30"/>
  <c r="C7" i="30"/>
  <c r="C6" i="30"/>
  <c r="J5" i="30"/>
  <c r="F5" i="30"/>
  <c r="E5" i="30"/>
  <c r="D5" i="30"/>
  <c r="C5" i="30"/>
  <c r="A14" i="27"/>
  <c r="F10" i="24"/>
  <c r="E10" i="24"/>
  <c r="D10" i="24"/>
  <c r="F8" i="24"/>
  <c r="E8" i="24"/>
  <c r="D8" i="24"/>
  <c r="F7" i="24"/>
  <c r="E7" i="24"/>
  <c r="D7" i="24"/>
  <c r="F6" i="24"/>
  <c r="E6" i="24"/>
  <c r="D6" i="24"/>
  <c r="F5" i="5"/>
  <c r="D10" i="26"/>
  <c r="E10" i="26"/>
  <c r="F10" i="26"/>
  <c r="D12" i="27"/>
  <c r="E12" i="27"/>
  <c r="F12" i="27"/>
  <c r="J12" i="27"/>
  <c r="C10" i="27"/>
  <c r="C11" i="27"/>
  <c r="C12" i="27"/>
  <c r="C13" i="27"/>
  <c r="C13" i="19"/>
  <c r="D13" i="19"/>
  <c r="E13" i="19"/>
  <c r="C15" i="27"/>
  <c r="D15" i="27"/>
  <c r="E15" i="27"/>
  <c r="F15" i="27"/>
  <c r="J15" i="27"/>
  <c r="D10" i="27"/>
  <c r="E10" i="27"/>
  <c r="F10" i="27"/>
  <c r="J10" i="27"/>
  <c r="F5" i="26"/>
  <c r="F6" i="26"/>
  <c r="F7" i="26"/>
  <c r="F8" i="26"/>
  <c r="F12" i="26"/>
  <c r="F19" i="26"/>
  <c r="F5" i="19"/>
  <c r="F4" i="23"/>
  <c r="C9" i="23"/>
  <c r="D26" i="19"/>
  <c r="E26" i="19"/>
  <c r="C16" i="19"/>
  <c r="D16" i="19"/>
  <c r="E16" i="19"/>
  <c r="F5" i="27"/>
  <c r="F6" i="27"/>
  <c r="F7" i="27"/>
  <c r="F8" i="27"/>
  <c r="F11" i="27"/>
  <c r="F14" i="27"/>
  <c r="F16" i="27"/>
  <c r="C16" i="27"/>
  <c r="D16" i="27"/>
  <c r="E16" i="27"/>
  <c r="J16" i="27"/>
  <c r="D12" i="26"/>
  <c r="E12" i="26"/>
  <c r="J14" i="27"/>
  <c r="E14" i="27"/>
  <c r="D14" i="27"/>
  <c r="C14" i="27"/>
  <c r="J11" i="27"/>
  <c r="E11" i="27"/>
  <c r="D11" i="27"/>
  <c r="J8" i="27"/>
  <c r="E8" i="27"/>
  <c r="D8" i="27"/>
  <c r="C8" i="27"/>
  <c r="E7" i="27"/>
  <c r="D7" i="27"/>
  <c r="C7" i="27"/>
  <c r="J6" i="27"/>
  <c r="E6" i="27"/>
  <c r="D6" i="27"/>
  <c r="C6" i="27"/>
  <c r="J5" i="27"/>
  <c r="E5" i="27"/>
  <c r="D5" i="27"/>
  <c r="C5" i="27"/>
  <c r="E19" i="26"/>
  <c r="D19" i="26"/>
  <c r="E8" i="26"/>
  <c r="D8" i="26"/>
  <c r="E7" i="26"/>
  <c r="D7" i="26"/>
  <c r="E6" i="26"/>
  <c r="D6" i="26"/>
  <c r="E5" i="26"/>
  <c r="D5" i="26"/>
  <c r="C5" i="26"/>
  <c r="F5" i="24"/>
  <c r="E5" i="24"/>
  <c r="D5" i="24"/>
  <c r="C5" i="24"/>
  <c r="C20" i="23"/>
  <c r="C19" i="23"/>
  <c r="C17" i="23"/>
  <c r="C8" i="23"/>
  <c r="C7" i="23"/>
  <c r="C6" i="23"/>
  <c r="C5" i="23"/>
  <c r="J4" i="23"/>
  <c r="E4" i="23"/>
  <c r="D4" i="23"/>
  <c r="C4" i="23"/>
  <c r="J5" i="29"/>
  <c r="F5" i="29"/>
  <c r="F6" i="29" s="1"/>
  <c r="E5" i="29"/>
  <c r="D5" i="29"/>
  <c r="C5" i="29"/>
  <c r="E29" i="19"/>
  <c r="D29" i="19"/>
  <c r="E28" i="19"/>
  <c r="D28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D17" i="19"/>
  <c r="C17" i="19"/>
  <c r="E15" i="19"/>
  <c r="D15" i="19"/>
  <c r="C15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D8" i="19"/>
  <c r="C8" i="19"/>
  <c r="E7" i="19"/>
  <c r="D7" i="19"/>
  <c r="C7" i="19"/>
  <c r="E6" i="19"/>
  <c r="D6" i="19"/>
  <c r="J5" i="19"/>
  <c r="E5" i="19"/>
  <c r="D5" i="19"/>
  <c r="C5" i="19"/>
  <c r="J8" i="18"/>
  <c r="F8" i="18"/>
  <c r="E8" i="18"/>
  <c r="D8" i="18"/>
  <c r="C8" i="18"/>
  <c r="J7" i="18"/>
  <c r="F7" i="18"/>
  <c r="E7" i="18"/>
  <c r="D7" i="18"/>
  <c r="C7" i="18"/>
  <c r="J6" i="18"/>
  <c r="F6" i="18"/>
  <c r="E6" i="18"/>
  <c r="D6" i="18"/>
  <c r="C6" i="18"/>
  <c r="J5" i="18"/>
  <c r="F5" i="18"/>
  <c r="E5" i="18"/>
  <c r="D5" i="18"/>
  <c r="C5" i="18"/>
  <c r="J7" i="5"/>
  <c r="F7" i="5"/>
  <c r="E7" i="5"/>
  <c r="D7" i="5"/>
  <c r="C7" i="5"/>
  <c r="J6" i="5"/>
  <c r="F6" i="5"/>
  <c r="E6" i="5"/>
  <c r="D6" i="5"/>
  <c r="C6" i="5"/>
  <c r="J5" i="5"/>
  <c r="E5" i="5"/>
  <c r="D5" i="5"/>
  <c r="C5" i="5"/>
  <c r="A13" i="27" l="1"/>
  <c r="A11" i="27"/>
  <c r="A17" i="27"/>
  <c r="A10" i="27"/>
  <c r="M157" i="15"/>
  <c r="A17" i="26"/>
  <c r="A13" i="24"/>
  <c r="A19" i="27"/>
  <c r="N103" i="15"/>
  <c r="A12" i="24"/>
  <c r="N121" i="15"/>
  <c r="A15" i="26"/>
  <c r="A7" i="24"/>
  <c r="A21" i="23"/>
  <c r="A13" i="23"/>
  <c r="A4" i="23"/>
  <c r="A20" i="19"/>
  <c r="A6" i="18"/>
  <c r="A8" i="32"/>
  <c r="A16" i="23"/>
  <c r="A12" i="23"/>
  <c r="A23" i="19"/>
  <c r="A7" i="32"/>
  <c r="A6" i="26"/>
  <c r="A5" i="24"/>
  <c r="A15" i="23"/>
  <c r="A21" i="19"/>
  <c r="A11" i="19"/>
  <c r="A7" i="19"/>
  <c r="F8" i="5"/>
  <c r="A7" i="5"/>
  <c r="A16" i="27"/>
  <c r="A9" i="26"/>
  <c r="A14" i="23"/>
  <c r="A5" i="23"/>
  <c r="A6" i="30"/>
  <c r="A7" i="18"/>
  <c r="A6" i="5"/>
  <c r="A18" i="27"/>
  <c r="N117" i="15"/>
  <c r="A14" i="26"/>
  <c r="A11" i="24"/>
  <c r="N116" i="15"/>
  <c r="A13" i="26"/>
  <c r="N73" i="15"/>
  <c r="A11" i="23"/>
  <c r="N33" i="15"/>
  <c r="A8" i="18"/>
  <c r="A15" i="19"/>
  <c r="A14" i="24"/>
  <c r="N29" i="15"/>
  <c r="A7" i="30"/>
  <c r="N45" i="15"/>
  <c r="N22" i="15"/>
  <c r="A18" i="19"/>
  <c r="A5" i="5"/>
  <c r="A11" i="26"/>
  <c r="A9" i="27"/>
  <c r="A6" i="23"/>
  <c r="A21" i="26"/>
  <c r="A17" i="23"/>
  <c r="A10" i="23"/>
  <c r="A8" i="23"/>
  <c r="A11" i="32"/>
  <c r="A15" i="24"/>
  <c r="A17" i="19"/>
  <c r="A10" i="24"/>
  <c r="A9" i="23"/>
  <c r="A7" i="23"/>
  <c r="A31" i="19"/>
  <c r="A27" i="19"/>
  <c r="A18" i="23"/>
  <c r="A22" i="23"/>
  <c r="A30" i="19"/>
  <c r="A26" i="19"/>
  <c r="A25" i="19"/>
  <c r="N79" i="15"/>
  <c r="A5" i="27"/>
  <c r="N51" i="15"/>
  <c r="N99" i="15"/>
  <c r="A9" i="32"/>
  <c r="A10" i="26"/>
  <c r="N105" i="15"/>
  <c r="N24" i="15"/>
  <c r="N63" i="15"/>
  <c r="N88" i="15"/>
  <c r="N84" i="15"/>
  <c r="N76" i="15"/>
  <c r="A19" i="23"/>
  <c r="N25" i="15"/>
  <c r="A29" i="19"/>
  <c r="N72" i="15"/>
  <c r="N21" i="15"/>
  <c r="N75" i="15"/>
  <c r="N64" i="15"/>
  <c r="A8" i="24"/>
  <c r="A8" i="27"/>
  <c r="N82" i="15"/>
  <c r="N78" i="15"/>
  <c r="A20" i="23"/>
  <c r="N71" i="15"/>
  <c r="A13" i="19"/>
  <c r="N16" i="15"/>
  <c r="N67" i="15"/>
  <c r="N80" i="15"/>
  <c r="N153" i="15"/>
  <c r="A5" i="26"/>
  <c r="A14" i="19"/>
  <c r="A24" i="19"/>
  <c r="N85" i="15"/>
  <c r="N60" i="15"/>
  <c r="A6" i="19"/>
  <c r="A10" i="19"/>
  <c r="N96" i="15"/>
  <c r="N10" i="15"/>
  <c r="A6" i="32"/>
  <c r="N18" i="15"/>
  <c r="N86" i="15"/>
  <c r="A6" i="27"/>
  <c r="N118" i="15"/>
  <c r="A18" i="26"/>
  <c r="F20" i="27"/>
  <c r="N43" i="15"/>
  <c r="A28" i="19"/>
  <c r="A6" i="24"/>
  <c r="A5" i="30"/>
  <c r="N74" i="15"/>
  <c r="A5" i="19"/>
  <c r="F13" i="32"/>
  <c r="A20" i="26"/>
  <c r="N59" i="15"/>
  <c r="N109" i="15"/>
  <c r="F8" i="30"/>
  <c r="N11" i="15"/>
  <c r="N66" i="15"/>
  <c r="A9" i="19"/>
  <c r="A12" i="27"/>
  <c r="A8" i="26"/>
  <c r="N111" i="15"/>
  <c r="A5" i="32"/>
  <c r="N15" i="15"/>
  <c r="A10" i="32"/>
  <c r="N9" i="15"/>
  <c r="N17" i="15"/>
  <c r="A12" i="32"/>
  <c r="N119" i="15"/>
  <c r="A19" i="26"/>
  <c r="N123" i="15"/>
  <c r="N129" i="15"/>
  <c r="A7" i="27"/>
  <c r="N93" i="15"/>
  <c r="N77" i="15"/>
  <c r="N69" i="15"/>
  <c r="N7" i="15"/>
  <c r="N58" i="15"/>
  <c r="N54" i="15"/>
  <c r="N46" i="15"/>
  <c r="A22" i="19"/>
  <c r="A19" i="19"/>
  <c r="N42" i="15"/>
  <c r="A16" i="19"/>
  <c r="N38" i="15"/>
  <c r="A12" i="19"/>
  <c r="N30" i="15"/>
  <c r="A8" i="19"/>
  <c r="A5" i="29"/>
  <c r="R89" i="15" s="1"/>
  <c r="A5" i="18"/>
  <c r="N23" i="15"/>
  <c r="N19" i="15"/>
  <c r="F22" i="26"/>
  <c r="F23" i="23"/>
  <c r="F9" i="18"/>
  <c r="F16" i="24"/>
  <c r="F32" i="19"/>
  <c r="N97" i="15"/>
  <c r="N89" i="15"/>
  <c r="N112" i="15"/>
  <c r="A7" i="26"/>
  <c r="A12" i="26"/>
  <c r="N12" i="15"/>
  <c r="N91" i="15"/>
  <c r="N110" i="15"/>
  <c r="O144" i="15" l="1"/>
  <c r="O63" i="15"/>
  <c r="O117" i="15"/>
  <c r="O101" i="15"/>
  <c r="O64" i="15"/>
  <c r="O128" i="15"/>
  <c r="O113" i="15"/>
  <c r="R68" i="15"/>
  <c r="O68" i="15"/>
  <c r="O99" i="15"/>
  <c r="O44" i="15"/>
  <c r="O91" i="15"/>
  <c r="O127" i="15"/>
  <c r="O83" i="15"/>
  <c r="O15" i="15"/>
  <c r="O53" i="15"/>
  <c r="O111" i="15"/>
  <c r="O71" i="15"/>
  <c r="O80" i="15"/>
  <c r="O143" i="15"/>
  <c r="O115" i="15"/>
  <c r="O62" i="15"/>
  <c r="O73" i="15"/>
  <c r="O51" i="15"/>
  <c r="O11" i="15"/>
  <c r="O87" i="15"/>
  <c r="O153" i="15"/>
  <c r="O58" i="15"/>
  <c r="O135" i="15"/>
  <c r="O142" i="15"/>
  <c r="P123" i="15"/>
  <c r="O79" i="15"/>
  <c r="O104" i="15"/>
  <c r="O114" i="15"/>
  <c r="O66" i="15"/>
  <c r="O108" i="15"/>
  <c r="O110" i="15"/>
  <c r="O105" i="15"/>
  <c r="O137" i="15"/>
  <c r="O116" i="15"/>
  <c r="O129" i="15"/>
  <c r="O17" i="15"/>
  <c r="O118" i="15"/>
  <c r="O70" i="15"/>
  <c r="O50" i="15"/>
  <c r="O123" i="15"/>
  <c r="O37" i="15"/>
  <c r="O32" i="15"/>
  <c r="O43" i="15"/>
  <c r="O14" i="15"/>
  <c r="O109" i="15"/>
  <c r="O84" i="15"/>
  <c r="O103" i="15"/>
  <c r="O72" i="15"/>
  <c r="O45" i="15"/>
  <c r="O133" i="15"/>
  <c r="O141" i="15"/>
  <c r="O138" i="15"/>
  <c r="O27" i="15"/>
  <c r="O134" i="15"/>
  <c r="O61" i="15"/>
  <c r="O120" i="15"/>
  <c r="O35" i="15"/>
  <c r="O8" i="15"/>
  <c r="O28" i="15"/>
  <c r="O100" i="15"/>
  <c r="O95" i="15"/>
  <c r="O154" i="15"/>
  <c r="O59" i="15"/>
  <c r="O12" i="15"/>
  <c r="O56" i="15"/>
  <c r="O29" i="15"/>
  <c r="O21" i="15"/>
  <c r="O94" i="15"/>
  <c r="O34" i="15"/>
  <c r="O77" i="15"/>
  <c r="O30" i="15"/>
  <c r="O55" i="15"/>
  <c r="O26" i="15"/>
  <c r="O122" i="15"/>
  <c r="O48" i="15"/>
  <c r="O155" i="15"/>
  <c r="O24" i="15"/>
  <c r="O33" i="15"/>
  <c r="O97" i="15"/>
  <c r="O119" i="15"/>
  <c r="O65" i="15"/>
  <c r="O125" i="15"/>
  <c r="O67" i="15"/>
  <c r="O69" i="15"/>
  <c r="O10" i="15"/>
  <c r="O107" i="15"/>
  <c r="O150" i="15"/>
  <c r="O149" i="15"/>
  <c r="O151" i="15"/>
  <c r="O132" i="15"/>
  <c r="O140" i="15"/>
  <c r="O146" i="15"/>
  <c r="O130" i="15"/>
  <c r="O57" i="15"/>
  <c r="O20" i="15"/>
  <c r="O86" i="15"/>
  <c r="O152" i="15"/>
  <c r="O22" i="15"/>
  <c r="O98" i="15"/>
  <c r="O88" i="15"/>
  <c r="O39" i="15"/>
  <c r="O81" i="15"/>
  <c r="O49" i="15"/>
  <c r="O23" i="15"/>
  <c r="O38" i="15"/>
  <c r="O40" i="15"/>
  <c r="O7" i="15"/>
  <c r="O89" i="15"/>
  <c r="P133" i="15"/>
  <c r="O136" i="15"/>
  <c r="W15" i="15"/>
  <c r="O102" i="15"/>
  <c r="O124" i="15"/>
  <c r="O90" i="15"/>
  <c r="O131" i="15"/>
  <c r="O60" i="15"/>
  <c r="O85" i="15"/>
  <c r="O41" i="15"/>
  <c r="O106" i="15"/>
  <c r="O75" i="15"/>
  <c r="O9" i="15"/>
  <c r="O74" i="15"/>
  <c r="O112" i="15"/>
  <c r="O92" i="15"/>
  <c r="O46" i="15"/>
  <c r="O78" i="15"/>
  <c r="O31" i="15"/>
  <c r="O47" i="15"/>
  <c r="O42" i="15"/>
  <c r="O93" i="15"/>
  <c r="O126" i="15"/>
  <c r="O19" i="15"/>
  <c r="O96" i="15"/>
  <c r="O54" i="15"/>
  <c r="O18" i="15"/>
  <c r="O16" i="15"/>
  <c r="O25" i="15"/>
  <c r="O36" i="15"/>
  <c r="O121" i="15"/>
  <c r="O52" i="15"/>
  <c r="O76" i="15"/>
  <c r="O82" i="15"/>
  <c r="O13" i="15"/>
  <c r="O139" i="15"/>
  <c r="O145" i="15"/>
  <c r="O147" i="15"/>
  <c r="O148" i="15"/>
  <c r="P107" i="15"/>
  <c r="R107" i="15"/>
  <c r="P151" i="15"/>
  <c r="P141" i="15"/>
  <c r="P31" i="15"/>
  <c r="P64" i="15"/>
  <c r="W22" i="15"/>
  <c r="W130" i="15"/>
  <c r="R93" i="15"/>
  <c r="W149" i="15"/>
  <c r="X126" i="15"/>
  <c r="P128" i="15"/>
  <c r="X115" i="15"/>
  <c r="P149" i="15"/>
  <c r="P140" i="15"/>
  <c r="P98" i="15"/>
  <c r="P69" i="15"/>
  <c r="P155" i="15"/>
  <c r="P126" i="15"/>
  <c r="P115" i="15"/>
  <c r="P22" i="15"/>
  <c r="P137" i="15"/>
  <c r="P62" i="15"/>
  <c r="W41" i="15"/>
  <c r="P132" i="15"/>
  <c r="P27" i="15"/>
  <c r="P43" i="15"/>
  <c r="P105" i="15"/>
  <c r="P41" i="15"/>
  <c r="V135" i="15"/>
  <c r="U104" i="15"/>
  <c r="R24" i="15"/>
  <c r="R128" i="15"/>
  <c r="W51" i="15"/>
  <c r="R133" i="15"/>
  <c r="W88" i="15"/>
  <c r="W43" i="15"/>
  <c r="W129" i="15"/>
  <c r="W103" i="15"/>
  <c r="R79" i="15"/>
  <c r="R50" i="15"/>
  <c r="R117" i="15"/>
  <c r="R85" i="15"/>
  <c r="P150" i="15"/>
  <c r="P136" i="15"/>
  <c r="P89" i="15"/>
  <c r="P154" i="15"/>
  <c r="P59" i="15"/>
  <c r="P113" i="15"/>
  <c r="P8" i="15"/>
  <c r="W111" i="15"/>
  <c r="W95" i="15"/>
  <c r="W101" i="15"/>
  <c r="W126" i="15"/>
  <c r="R103" i="15"/>
  <c r="R73" i="15"/>
  <c r="W117" i="15"/>
  <c r="W42" i="15"/>
  <c r="W86" i="15"/>
  <c r="W69" i="15"/>
  <c r="W147" i="15"/>
  <c r="U132" i="15"/>
  <c r="U14" i="15"/>
  <c r="U61" i="15"/>
  <c r="U8" i="15"/>
  <c r="P116" i="15"/>
  <c r="R129" i="15"/>
  <c r="U7" i="15"/>
  <c r="U80" i="15"/>
  <c r="U106" i="15"/>
  <c r="U94" i="15"/>
  <c r="U141" i="15"/>
  <c r="P16" i="15"/>
  <c r="P111" i="15"/>
  <c r="P121" i="15"/>
  <c r="P23" i="15"/>
  <c r="U9" i="15"/>
  <c r="U120" i="15"/>
  <c r="U18" i="15"/>
  <c r="U137" i="15"/>
  <c r="V146" i="15"/>
  <c r="S43" i="15"/>
  <c r="U13" i="15"/>
  <c r="U125" i="15"/>
  <c r="U91" i="15"/>
  <c r="P135" i="15"/>
  <c r="P75" i="15"/>
  <c r="P33" i="15"/>
  <c r="P9" i="15"/>
  <c r="U155" i="15"/>
  <c r="P100" i="15"/>
  <c r="P106" i="15"/>
  <c r="P58" i="15"/>
  <c r="P120" i="15"/>
  <c r="X153" i="15"/>
  <c r="P130" i="15"/>
  <c r="W142" i="15"/>
  <c r="P146" i="15"/>
  <c r="P145" i="15"/>
  <c r="P147" i="15"/>
  <c r="P148" i="15"/>
  <c r="P127" i="15"/>
  <c r="W104" i="15"/>
  <c r="P42" i="15"/>
  <c r="P99" i="15"/>
  <c r="P86" i="15"/>
  <c r="P85" i="15"/>
  <c r="P45" i="15"/>
  <c r="P14" i="15"/>
  <c r="P139" i="15"/>
  <c r="W106" i="15"/>
  <c r="P83" i="15"/>
  <c r="P50" i="15"/>
  <c r="P79" i="15"/>
  <c r="P53" i="15"/>
  <c r="P29" i="15"/>
  <c r="P21" i="15"/>
  <c r="P26" i="15"/>
  <c r="P131" i="15"/>
  <c r="W37" i="15"/>
  <c r="W119" i="15"/>
  <c r="W24" i="15"/>
  <c r="W122" i="15"/>
  <c r="X53" i="15"/>
  <c r="W18" i="15"/>
  <c r="P142" i="15"/>
  <c r="W137" i="15"/>
  <c r="W138" i="15"/>
  <c r="P143" i="15"/>
  <c r="P144" i="15"/>
  <c r="P119" i="15"/>
  <c r="W26" i="15"/>
  <c r="P88" i="15"/>
  <c r="P46" i="15"/>
  <c r="P72" i="15"/>
  <c r="P52" i="15"/>
  <c r="P78" i="15"/>
  <c r="P112" i="15"/>
  <c r="P134" i="15"/>
  <c r="W29" i="15"/>
  <c r="P93" i="15"/>
  <c r="P91" i="15"/>
  <c r="P20" i="15"/>
  <c r="P77" i="15"/>
  <c r="P68" i="15"/>
  <c r="P125" i="15"/>
  <c r="P40" i="15"/>
  <c r="W20" i="15"/>
  <c r="W28" i="15"/>
  <c r="W27" i="15"/>
  <c r="W56" i="15"/>
  <c r="W62" i="15"/>
  <c r="W49" i="15"/>
  <c r="V144" i="15"/>
  <c r="V27" i="15"/>
  <c r="V143" i="15"/>
  <c r="V51" i="15"/>
  <c r="X70" i="15"/>
  <c r="R30" i="15"/>
  <c r="R124" i="15"/>
  <c r="R115" i="15"/>
  <c r="R17" i="15"/>
  <c r="R83" i="15"/>
  <c r="R111" i="15"/>
  <c r="X123" i="15"/>
  <c r="R18" i="15"/>
  <c r="R131" i="15"/>
  <c r="X89" i="15"/>
  <c r="R135" i="15"/>
  <c r="R119" i="15"/>
  <c r="R148" i="15"/>
  <c r="R141" i="15"/>
  <c r="P122" i="15"/>
  <c r="P101" i="15"/>
  <c r="P37" i="15"/>
  <c r="P12" i="15"/>
  <c r="P94" i="15"/>
  <c r="P67" i="15"/>
  <c r="P74" i="15"/>
  <c r="P10" i="15"/>
  <c r="P51" i="15"/>
  <c r="P117" i="15"/>
  <c r="P124" i="15"/>
  <c r="W32" i="15"/>
  <c r="W16" i="15"/>
  <c r="R143" i="15"/>
  <c r="R146" i="15"/>
  <c r="R137" i="15"/>
  <c r="R44" i="15"/>
  <c r="R38" i="15"/>
  <c r="R39" i="15"/>
  <c r="R8" i="15"/>
  <c r="R126" i="15"/>
  <c r="R118" i="15"/>
  <c r="R138" i="15"/>
  <c r="R132" i="15"/>
  <c r="P38" i="15"/>
  <c r="X35" i="15"/>
  <c r="R127" i="15"/>
  <c r="R116" i="15"/>
  <c r="R74" i="15"/>
  <c r="R72" i="15"/>
  <c r="R46" i="15"/>
  <c r="R91" i="15"/>
  <c r="R77" i="15"/>
  <c r="R66" i="15"/>
  <c r="R121" i="15"/>
  <c r="X60" i="15"/>
  <c r="X67" i="15"/>
  <c r="R43" i="15"/>
  <c r="R52" i="15"/>
  <c r="R64" i="15"/>
  <c r="R90" i="15"/>
  <c r="R42" i="15"/>
  <c r="U75" i="15"/>
  <c r="U93" i="15"/>
  <c r="U59" i="15"/>
  <c r="U92" i="15"/>
  <c r="U113" i="15"/>
  <c r="U71" i="15"/>
  <c r="U11" i="15"/>
  <c r="U122" i="15"/>
  <c r="U60" i="15"/>
  <c r="U144" i="15"/>
  <c r="U142" i="15"/>
  <c r="U22" i="15"/>
  <c r="X77" i="15"/>
  <c r="R139" i="15"/>
  <c r="R147" i="15"/>
  <c r="R35" i="15"/>
  <c r="R144" i="15"/>
  <c r="R149" i="15"/>
  <c r="R140" i="15"/>
  <c r="S80" i="15"/>
  <c r="R34" i="15"/>
  <c r="X11" i="15"/>
  <c r="R10" i="15"/>
  <c r="R120" i="15"/>
  <c r="R23" i="15"/>
  <c r="R88" i="15"/>
  <c r="R25" i="15"/>
  <c r="R57" i="15"/>
  <c r="R29" i="15"/>
  <c r="R47" i="15"/>
  <c r="R125" i="15"/>
  <c r="X88" i="15"/>
  <c r="X33" i="15"/>
  <c r="R40" i="15"/>
  <c r="R98" i="15"/>
  <c r="R154" i="15"/>
  <c r="R94" i="15"/>
  <c r="R78" i="15"/>
  <c r="U40" i="15"/>
  <c r="U110" i="15"/>
  <c r="U101" i="15"/>
  <c r="U55" i="15"/>
  <c r="U64" i="15"/>
  <c r="U42" i="15"/>
  <c r="U147" i="15"/>
  <c r="R102" i="15"/>
  <c r="X93" i="15"/>
  <c r="R151" i="15"/>
  <c r="R150" i="15"/>
  <c r="R142" i="15"/>
  <c r="R145" i="15"/>
  <c r="R136" i="15"/>
  <c r="U77" i="15"/>
  <c r="V147" i="15"/>
  <c r="R19" i="15"/>
  <c r="R62" i="15"/>
  <c r="X45" i="15"/>
  <c r="V61" i="15"/>
  <c r="V141" i="15"/>
  <c r="V44" i="15"/>
  <c r="V32" i="15"/>
  <c r="V42" i="15"/>
  <c r="V30" i="15"/>
  <c r="V58" i="15"/>
  <c r="V105" i="15"/>
  <c r="V43" i="15"/>
  <c r="V128" i="15"/>
  <c r="V142" i="15"/>
  <c r="V155" i="15"/>
  <c r="V62" i="15"/>
  <c r="V78" i="15"/>
  <c r="V98" i="15"/>
  <c r="V121" i="15"/>
  <c r="V122" i="15"/>
  <c r="V108" i="15"/>
  <c r="V13" i="15"/>
  <c r="V73" i="15"/>
  <c r="V28" i="15"/>
  <c r="V22" i="15"/>
  <c r="V95" i="15"/>
  <c r="V129" i="15"/>
  <c r="V137" i="15"/>
  <c r="V117" i="15"/>
  <c r="V29" i="15"/>
  <c r="V112" i="15"/>
  <c r="V16" i="15"/>
  <c r="V10" i="15"/>
  <c r="V20" i="15"/>
  <c r="V151" i="15"/>
  <c r="V123" i="15"/>
  <c r="V45" i="15"/>
  <c r="V31" i="15"/>
  <c r="V79" i="15"/>
  <c r="V114" i="15"/>
  <c r="V59" i="15"/>
  <c r="V120" i="15"/>
  <c r="V92" i="15"/>
  <c r="V8" i="15"/>
  <c r="V138" i="15"/>
  <c r="V136" i="15"/>
  <c r="V99" i="15"/>
  <c r="V65" i="15"/>
  <c r="V37" i="15"/>
  <c r="V102" i="15"/>
  <c r="V89" i="15"/>
  <c r="V75" i="15"/>
  <c r="V101" i="15"/>
  <c r="V12" i="15"/>
  <c r="V106" i="15"/>
  <c r="V21" i="15"/>
  <c r="V69" i="15"/>
  <c r="V26" i="15"/>
  <c r="V9" i="15"/>
  <c r="V88" i="15"/>
  <c r="V113" i="15"/>
  <c r="V72" i="15"/>
  <c r="V64" i="15"/>
  <c r="V84" i="15"/>
  <c r="V47" i="15"/>
  <c r="V34" i="15"/>
  <c r="V119" i="15"/>
  <c r="V110" i="15"/>
  <c r="V18" i="15"/>
  <c r="V7" i="15"/>
  <c r="V86" i="15"/>
  <c r="V80" i="15"/>
  <c r="V131" i="15"/>
  <c r="V124" i="15"/>
  <c r="V118" i="15"/>
  <c r="V140" i="15"/>
  <c r="V77" i="15"/>
  <c r="V96" i="15"/>
  <c r="V25" i="15"/>
  <c r="V153" i="15"/>
  <c r="V63" i="15"/>
  <c r="V15" i="15"/>
  <c r="V97" i="15"/>
  <c r="V134" i="15"/>
  <c r="V40" i="15"/>
  <c r="V109" i="15"/>
  <c r="V152" i="15"/>
  <c r="V85" i="15"/>
  <c r="V83" i="15"/>
  <c r="V57" i="15"/>
  <c r="V116" i="15"/>
  <c r="V130" i="15"/>
  <c r="V148" i="15"/>
  <c r="V133" i="15"/>
  <c r="V132" i="15"/>
  <c r="V149" i="15"/>
  <c r="V49" i="15"/>
  <c r="V14" i="15"/>
  <c r="V55" i="15"/>
  <c r="V46" i="15"/>
  <c r="V23" i="15"/>
  <c r="V41" i="15"/>
  <c r="V17" i="15"/>
  <c r="V50" i="15"/>
  <c r="V125" i="15"/>
  <c r="V68" i="15"/>
  <c r="V94" i="15"/>
  <c r="V82" i="15"/>
  <c r="V76" i="15"/>
  <c r="V145" i="15"/>
  <c r="V91" i="15"/>
  <c r="V33" i="15"/>
  <c r="V104" i="15"/>
  <c r="V36" i="15"/>
  <c r="V139" i="15"/>
  <c r="V81" i="15"/>
  <c r="V115" i="15"/>
  <c r="V48" i="15"/>
  <c r="V127" i="15"/>
  <c r="V126" i="15"/>
  <c r="V103" i="15"/>
  <c r="V52" i="15"/>
  <c r="V38" i="15"/>
  <c r="U128" i="15"/>
  <c r="U84" i="15"/>
  <c r="U47" i="15"/>
  <c r="U41" i="15"/>
  <c r="U52" i="15"/>
  <c r="U12" i="15"/>
  <c r="U43" i="15"/>
  <c r="U20" i="15"/>
  <c r="U73" i="15"/>
  <c r="U111" i="15"/>
  <c r="U105" i="15"/>
  <c r="U124" i="15"/>
  <c r="U90" i="15"/>
  <c r="U127" i="15"/>
  <c r="U38" i="15"/>
  <c r="U139" i="15"/>
  <c r="U140" i="15"/>
  <c r="U129" i="15"/>
  <c r="U100" i="15"/>
  <c r="U154" i="15"/>
  <c r="U58" i="15"/>
  <c r="U78" i="15"/>
  <c r="U28" i="15"/>
  <c r="U48" i="15"/>
  <c r="U87" i="15"/>
  <c r="U34" i="15"/>
  <c r="U16" i="15"/>
  <c r="U15" i="15"/>
  <c r="U116" i="15"/>
  <c r="U103" i="15"/>
  <c r="U114" i="15"/>
  <c r="U149" i="15"/>
  <c r="U138" i="15"/>
  <c r="U24" i="15"/>
  <c r="U130" i="15"/>
  <c r="U83" i="15"/>
  <c r="U153" i="15"/>
  <c r="U33" i="15"/>
  <c r="U57" i="15"/>
  <c r="U82" i="15"/>
  <c r="U69" i="15"/>
  <c r="U19" i="15"/>
  <c r="U70" i="15"/>
  <c r="U35" i="15"/>
  <c r="U81" i="15"/>
  <c r="U97" i="15"/>
  <c r="U66" i="15"/>
  <c r="U27" i="15"/>
  <c r="U49" i="15"/>
  <c r="U10" i="15"/>
  <c r="U112" i="15"/>
  <c r="U36" i="15"/>
  <c r="U152" i="15"/>
  <c r="U63" i="15"/>
  <c r="U117" i="15"/>
  <c r="U95" i="15"/>
  <c r="U25" i="15"/>
  <c r="U67" i="15"/>
  <c r="U102" i="15"/>
  <c r="U131" i="15"/>
  <c r="U29" i="15"/>
  <c r="U53" i="15"/>
  <c r="U85" i="15"/>
  <c r="U123" i="15"/>
  <c r="U118" i="15"/>
  <c r="U72" i="15"/>
  <c r="U145" i="15"/>
  <c r="U134" i="15"/>
  <c r="U133" i="15"/>
  <c r="U136" i="15"/>
  <c r="U32" i="15"/>
  <c r="U23" i="15"/>
  <c r="U150" i="15"/>
  <c r="U108" i="15"/>
  <c r="U56" i="15"/>
  <c r="U65" i="15"/>
  <c r="U79" i="15"/>
  <c r="U96" i="15"/>
  <c r="U45" i="15"/>
  <c r="U68" i="15"/>
  <c r="U88" i="15"/>
  <c r="U17" i="15"/>
  <c r="U76" i="15"/>
  <c r="U98" i="15"/>
  <c r="U39" i="15"/>
  <c r="U54" i="15"/>
  <c r="U26" i="15"/>
  <c r="U51" i="15"/>
  <c r="U30" i="15"/>
  <c r="U74" i="15"/>
  <c r="U99" i="15"/>
  <c r="U107" i="15"/>
  <c r="U62" i="15"/>
  <c r="U21" i="15"/>
  <c r="U50" i="15"/>
  <c r="U115" i="15"/>
  <c r="U46" i="15"/>
  <c r="U31" i="15"/>
  <c r="U44" i="15"/>
  <c r="U121" i="15"/>
  <c r="U119" i="15"/>
  <c r="U126" i="15"/>
  <c r="U89" i="15"/>
  <c r="U151" i="15"/>
  <c r="U143" i="15"/>
  <c r="U135" i="15"/>
  <c r="U148" i="15"/>
  <c r="U86" i="15"/>
  <c r="S130" i="15"/>
  <c r="S8" i="15"/>
  <c r="S22" i="15"/>
  <c r="S74" i="15"/>
  <c r="S153" i="15"/>
  <c r="S90" i="15"/>
  <c r="S19" i="15"/>
  <c r="S55" i="15"/>
  <c r="S52" i="15"/>
  <c r="S113" i="15"/>
  <c r="S140" i="15"/>
  <c r="S116" i="15"/>
  <c r="S123" i="15"/>
  <c r="S54" i="15"/>
  <c r="Q118" i="15"/>
  <c r="Q46" i="15"/>
  <c r="Q154" i="15"/>
  <c r="Q36" i="15"/>
  <c r="Q45" i="15"/>
  <c r="X130" i="15"/>
  <c r="X124" i="15"/>
  <c r="X91" i="15"/>
  <c r="X36" i="15"/>
  <c r="X49" i="15"/>
  <c r="X57" i="15"/>
  <c r="X92" i="15"/>
  <c r="X108" i="15"/>
  <c r="X8" i="15"/>
  <c r="X80" i="15"/>
  <c r="X76" i="15"/>
  <c r="X109" i="15"/>
  <c r="X121" i="15"/>
  <c r="X146" i="15"/>
  <c r="X15" i="15"/>
  <c r="X98" i="15"/>
  <c r="X116" i="15"/>
  <c r="X114" i="15"/>
  <c r="X95" i="15"/>
  <c r="X84" i="15"/>
  <c r="X86" i="15"/>
  <c r="X10" i="15"/>
  <c r="X107" i="15"/>
  <c r="X113" i="15"/>
  <c r="X87" i="15"/>
  <c r="X62" i="15"/>
  <c r="X38" i="15"/>
  <c r="X119" i="15"/>
  <c r="X129" i="15"/>
  <c r="X138" i="15"/>
  <c r="X151" i="15"/>
  <c r="X21" i="15"/>
  <c r="X63" i="15"/>
  <c r="X61" i="15"/>
  <c r="X112" i="15"/>
  <c r="X12" i="15"/>
  <c r="X17" i="15"/>
  <c r="X66" i="15"/>
  <c r="X105" i="15"/>
  <c r="X125" i="15"/>
  <c r="X37" i="15"/>
  <c r="X52" i="15"/>
  <c r="X82" i="15"/>
  <c r="X106" i="15"/>
  <c r="X148" i="15"/>
  <c r="X28" i="15"/>
  <c r="W124" i="15"/>
  <c r="W80" i="15"/>
  <c r="T148" i="15"/>
  <c r="Q122" i="15"/>
  <c r="Q74" i="15"/>
  <c r="Q58" i="15"/>
  <c r="Q53" i="15"/>
  <c r="Q108" i="15"/>
  <c r="W136" i="15"/>
  <c r="W145" i="15"/>
  <c r="W134" i="15"/>
  <c r="W151" i="15"/>
  <c r="W125" i="15"/>
  <c r="W89" i="15"/>
  <c r="W58" i="15"/>
  <c r="W153" i="15"/>
  <c r="W66" i="15"/>
  <c r="W99" i="15"/>
  <c r="W21" i="15"/>
  <c r="W53" i="15"/>
  <c r="W30" i="15"/>
  <c r="W19" i="15"/>
  <c r="W44" i="15"/>
  <c r="W77" i="15"/>
  <c r="W81" i="15"/>
  <c r="W55" i="15"/>
  <c r="W98" i="15"/>
  <c r="W110" i="15"/>
  <c r="W127" i="15"/>
  <c r="W12" i="15"/>
  <c r="W17" i="15"/>
  <c r="W47" i="15"/>
  <c r="W72" i="15"/>
  <c r="W68" i="15"/>
  <c r="W96" i="15"/>
  <c r="W109" i="15"/>
  <c r="W118" i="15"/>
  <c r="Q125" i="15"/>
  <c r="R97" i="15"/>
  <c r="W46" i="15"/>
  <c r="W90" i="15"/>
  <c r="W48" i="15"/>
  <c r="W121" i="15"/>
  <c r="W92" i="15"/>
  <c r="W108" i="15"/>
  <c r="W154" i="15"/>
  <c r="W146" i="15"/>
  <c r="U109" i="15"/>
  <c r="Q43" i="15"/>
  <c r="Q146" i="15"/>
  <c r="W148" i="15"/>
  <c r="W133" i="15"/>
  <c r="W141" i="15"/>
  <c r="W152" i="15"/>
  <c r="W36" i="15"/>
  <c r="W73" i="15"/>
  <c r="W100" i="15"/>
  <c r="W87" i="15"/>
  <c r="W64" i="15"/>
  <c r="Q97" i="15"/>
  <c r="W57" i="15"/>
  <c r="W84" i="15"/>
  <c r="W39" i="15"/>
  <c r="W13" i="15"/>
  <c r="W7" i="15"/>
  <c r="W93" i="15"/>
  <c r="W115" i="15"/>
  <c r="W131" i="15"/>
  <c r="W11" i="15"/>
  <c r="W76" i="15"/>
  <c r="W31" i="15"/>
  <c r="W23" i="15"/>
  <c r="W61" i="15"/>
  <c r="W97" i="15"/>
  <c r="W113" i="15"/>
  <c r="W8" i="15"/>
  <c r="V67" i="15"/>
  <c r="W38" i="15"/>
  <c r="W139" i="15"/>
  <c r="W10" i="15"/>
  <c r="W107" i="15"/>
  <c r="W35" i="15"/>
  <c r="W75" i="15"/>
  <c r="W9" i="15"/>
  <c r="W82" i="15"/>
  <c r="Q98" i="15"/>
  <c r="W128" i="15"/>
  <c r="Q128" i="15"/>
  <c r="Q121" i="15"/>
  <c r="W144" i="15"/>
  <c r="W132" i="15"/>
  <c r="W140" i="15"/>
  <c r="W143" i="15"/>
  <c r="W150" i="15"/>
  <c r="W105" i="15"/>
  <c r="W155" i="15"/>
  <c r="W45" i="15"/>
  <c r="W70" i="15"/>
  <c r="W135" i="15"/>
  <c r="W120" i="15"/>
  <c r="W71" i="15"/>
  <c r="W63" i="15"/>
  <c r="W40" i="15"/>
  <c r="W59" i="15"/>
  <c r="W25" i="15"/>
  <c r="W67" i="15"/>
  <c r="W78" i="15"/>
  <c r="W54" i="15"/>
  <c r="W102" i="15"/>
  <c r="W112" i="15"/>
  <c r="W123" i="15"/>
  <c r="W83" i="15"/>
  <c r="W14" i="15"/>
  <c r="W33" i="15"/>
  <c r="W50" i="15"/>
  <c r="W65" i="15"/>
  <c r="W79" i="15"/>
  <c r="W91" i="15"/>
  <c r="W114" i="15"/>
  <c r="W34" i="15"/>
  <c r="R58" i="15"/>
  <c r="R7" i="15"/>
  <c r="W85" i="15"/>
  <c r="W74" i="15"/>
  <c r="W52" i="15"/>
  <c r="W116" i="15"/>
  <c r="W60" i="15"/>
  <c r="W94" i="15"/>
  <c r="S9" i="15"/>
  <c r="S20" i="15"/>
  <c r="S39" i="15"/>
  <c r="S58" i="15"/>
  <c r="S142" i="15"/>
  <c r="S70" i="15"/>
  <c r="S144" i="15"/>
  <c r="S143" i="15"/>
  <c r="S141" i="15"/>
  <c r="S134" i="15"/>
  <c r="S135" i="15"/>
  <c r="S37" i="15"/>
  <c r="S45" i="15"/>
  <c r="S18" i="15"/>
  <c r="S85" i="15"/>
  <c r="S71" i="15"/>
  <c r="S91" i="15"/>
  <c r="S72" i="15"/>
  <c r="S81" i="15"/>
  <c r="S67" i="15"/>
  <c r="S125" i="15"/>
  <c r="S117" i="15"/>
  <c r="S119" i="15"/>
  <c r="S84" i="15"/>
  <c r="S36" i="15"/>
  <c r="S86" i="15"/>
  <c r="S73" i="15"/>
  <c r="S154" i="15"/>
  <c r="S68" i="15"/>
  <c r="S89" i="15"/>
  <c r="S99" i="15"/>
  <c r="S28" i="15"/>
  <c r="S47" i="15"/>
  <c r="S14" i="15"/>
  <c r="S27" i="15"/>
  <c r="S78" i="15"/>
  <c r="S25" i="15"/>
  <c r="S60" i="15"/>
  <c r="S83" i="15"/>
  <c r="S127" i="15"/>
  <c r="S129" i="15"/>
  <c r="S121" i="15"/>
  <c r="S128" i="15"/>
  <c r="S46" i="15"/>
  <c r="S97" i="15"/>
  <c r="S69" i="15"/>
  <c r="S48" i="15"/>
  <c r="S75" i="15"/>
  <c r="S95" i="15"/>
  <c r="S34" i="15"/>
  <c r="S92" i="15"/>
  <c r="S51" i="15"/>
  <c r="S42" i="15"/>
  <c r="S131" i="15"/>
  <c r="S148" i="15"/>
  <c r="S147" i="15"/>
  <c r="S145" i="15"/>
  <c r="S138" i="15"/>
  <c r="S114" i="15"/>
  <c r="S23" i="15"/>
  <c r="S40" i="15"/>
  <c r="S24" i="15"/>
  <c r="S35" i="15"/>
  <c r="S101" i="15"/>
  <c r="S104" i="15"/>
  <c r="S109" i="15"/>
  <c r="S115" i="15"/>
  <c r="S107" i="15"/>
  <c r="S33" i="15"/>
  <c r="S41" i="15"/>
  <c r="S15" i="15"/>
  <c r="S64" i="15"/>
  <c r="S63" i="15"/>
  <c r="S65" i="15"/>
  <c r="S11" i="15"/>
  <c r="S57" i="15"/>
  <c r="S21" i="15"/>
  <c r="S126" i="15"/>
  <c r="S93" i="15"/>
  <c r="S30" i="15"/>
  <c r="S100" i="15"/>
  <c r="S77" i="15"/>
  <c r="S132" i="15"/>
  <c r="S136" i="15"/>
  <c r="S151" i="15"/>
  <c r="S149" i="15"/>
  <c r="S150" i="15"/>
  <c r="S62" i="15"/>
  <c r="S82" i="15"/>
  <c r="S44" i="15"/>
  <c r="S59" i="15"/>
  <c r="S102" i="15"/>
  <c r="S106" i="15"/>
  <c r="S105" i="15"/>
  <c r="S112" i="15"/>
  <c r="S16" i="15"/>
  <c r="S56" i="15"/>
  <c r="S152" i="15"/>
  <c r="S10" i="15"/>
  <c r="S108" i="15"/>
  <c r="S88" i="15"/>
  <c r="S38" i="15"/>
  <c r="S26" i="15"/>
  <c r="S87" i="15"/>
  <c r="S31" i="15"/>
  <c r="S124" i="15"/>
  <c r="Q60" i="15"/>
  <c r="S61" i="15"/>
  <c r="S32" i="15"/>
  <c r="S7" i="15"/>
  <c r="Q83" i="15"/>
  <c r="Q11" i="15"/>
  <c r="S137" i="15"/>
  <c r="Q103" i="15"/>
  <c r="Q56" i="15"/>
  <c r="Q139" i="15"/>
  <c r="Q106" i="15"/>
  <c r="Q143" i="15"/>
  <c r="Q72" i="15"/>
  <c r="Q140" i="15"/>
  <c r="Q137" i="15"/>
  <c r="Q145" i="15"/>
  <c r="Q17" i="15"/>
  <c r="Q81" i="15"/>
  <c r="Q111" i="15"/>
  <c r="Q68" i="15"/>
  <c r="Q54" i="15"/>
  <c r="Q29" i="15"/>
  <c r="Q130" i="15"/>
  <c r="Q13" i="15"/>
  <c r="Q109" i="15"/>
  <c r="Q76" i="15"/>
  <c r="Q41" i="15"/>
  <c r="Q66" i="15"/>
  <c r="Q20" i="15"/>
  <c r="Q19" i="15"/>
  <c r="Q79" i="15"/>
  <c r="Q35" i="15"/>
  <c r="Q12" i="15"/>
  <c r="Q62" i="15"/>
  <c r="Q152" i="15"/>
  <c r="Q100" i="15"/>
  <c r="Q112" i="15"/>
  <c r="Q82" i="15"/>
  <c r="Q65" i="15"/>
  <c r="Q93" i="15"/>
  <c r="Q153" i="15"/>
  <c r="Q104" i="15"/>
  <c r="Q105" i="15"/>
  <c r="Q117" i="15"/>
  <c r="Q114" i="15"/>
  <c r="Q126" i="15"/>
  <c r="Q8" i="15"/>
  <c r="Q127" i="15"/>
  <c r="Q15" i="15"/>
  <c r="Q151" i="15"/>
  <c r="Q70" i="15"/>
  <c r="Q77" i="15"/>
  <c r="Q149" i="15"/>
  <c r="Q142" i="15"/>
  <c r="Q48" i="15"/>
  <c r="Q39" i="15"/>
  <c r="Q144" i="15"/>
  <c r="Q141" i="15"/>
  <c r="Q147" i="15"/>
  <c r="Q50" i="15"/>
  <c r="Q51" i="15"/>
  <c r="Q119" i="15"/>
  <c r="Q107" i="15"/>
  <c r="Q16" i="15"/>
  <c r="Q75" i="15"/>
  <c r="Q21" i="15"/>
  <c r="Q129" i="15"/>
  <c r="Q110" i="15"/>
  <c r="Q61" i="15"/>
  <c r="Q37" i="15"/>
  <c r="Q7" i="15"/>
  <c r="Q14" i="15"/>
  <c r="Q42" i="15"/>
  <c r="Q99" i="15"/>
  <c r="Q40" i="15"/>
  <c r="Q64" i="15"/>
  <c r="Q69" i="15"/>
  <c r="Q78" i="15"/>
  <c r="Q102" i="15"/>
  <c r="Q31" i="15"/>
  <c r="Q55" i="15"/>
  <c r="Q63" i="15"/>
  <c r="Q132" i="15"/>
  <c r="Q148" i="15"/>
  <c r="Q138" i="15"/>
  <c r="Q134" i="15"/>
  <c r="Q49" i="15"/>
  <c r="Q9" i="15"/>
  <c r="Q18" i="15"/>
  <c r="Q59" i="15"/>
  <c r="Q22" i="15"/>
  <c r="Q71" i="15"/>
  <c r="Q120" i="15"/>
  <c r="Q87" i="15"/>
  <c r="Q84" i="15"/>
  <c r="Q33" i="15"/>
  <c r="Q38" i="15"/>
  <c r="Q86" i="15"/>
  <c r="Q90" i="15"/>
  <c r="Q113" i="15"/>
  <c r="Q67" i="15"/>
  <c r="Q57" i="15"/>
  <c r="Q32" i="15"/>
  <c r="Q44" i="15"/>
  <c r="Q101" i="15"/>
  <c r="Q94" i="15"/>
  <c r="Q92" i="15"/>
  <c r="Q34" i="15"/>
  <c r="Q24" i="15"/>
  <c r="Q131" i="15"/>
  <c r="S122" i="15"/>
  <c r="S13" i="15"/>
  <c r="S49" i="15"/>
  <c r="S66" i="15"/>
  <c r="S94" i="15"/>
  <c r="S103" i="15"/>
  <c r="Q27" i="15"/>
  <c r="Q89" i="15"/>
  <c r="Q91" i="15"/>
  <c r="Q135" i="15"/>
  <c r="Q116" i="15"/>
  <c r="S120" i="15"/>
  <c r="S118" i="15"/>
  <c r="Q123" i="15"/>
  <c r="Q115" i="15"/>
  <c r="Q26" i="15"/>
  <c r="Q10" i="15"/>
  <c r="S155" i="15"/>
  <c r="S79" i="15"/>
  <c r="S53" i="15"/>
  <c r="Q88" i="15"/>
  <c r="S76" i="15"/>
  <c r="S12" i="15"/>
  <c r="S111" i="15"/>
  <c r="Q28" i="15"/>
  <c r="S50" i="15"/>
  <c r="S98" i="15"/>
  <c r="Q85" i="15"/>
  <c r="Q80" i="15"/>
  <c r="Q52" i="15"/>
  <c r="Q47" i="15"/>
  <c r="Q133" i="15"/>
  <c r="S17" i="15"/>
  <c r="S139" i="15"/>
  <c r="S133" i="15"/>
  <c r="Q150" i="15"/>
  <c r="Q23" i="15"/>
  <c r="S96" i="15"/>
  <c r="S29" i="15"/>
  <c r="S110" i="15"/>
  <c r="Q96" i="15"/>
  <c r="Q155" i="15"/>
  <c r="Q73" i="15"/>
  <c r="Q124" i="15"/>
  <c r="Q95" i="15"/>
  <c r="Q25" i="15"/>
  <c r="Q136" i="15"/>
  <c r="S146" i="15"/>
  <c r="Q30" i="15"/>
  <c r="X48" i="15"/>
  <c r="X59" i="15"/>
  <c r="X27" i="15"/>
  <c r="X102" i="15"/>
  <c r="X13" i="15"/>
  <c r="X155" i="15"/>
  <c r="X101" i="15"/>
  <c r="X34" i="15"/>
  <c r="X18" i="15"/>
  <c r="X75" i="15"/>
  <c r="X42" i="15"/>
  <c r="X149" i="15"/>
  <c r="X69" i="15"/>
  <c r="X140" i="15"/>
  <c r="X132" i="15"/>
  <c r="X150" i="15"/>
  <c r="X134" i="15"/>
  <c r="X122" i="15"/>
  <c r="X111" i="15"/>
  <c r="X90" i="15"/>
  <c r="X40" i="15"/>
  <c r="X64" i="15"/>
  <c r="X72" i="15"/>
  <c r="X19" i="15"/>
  <c r="X118" i="15"/>
  <c r="X117" i="15"/>
  <c r="X103" i="15"/>
  <c r="X14" i="15"/>
  <c r="X30" i="15"/>
  <c r="X44" i="15"/>
  <c r="X41" i="15"/>
  <c r="X110" i="15"/>
  <c r="X99" i="15"/>
  <c r="X73" i="15"/>
  <c r="X128" i="15"/>
  <c r="X127" i="15"/>
  <c r="X131" i="15"/>
  <c r="X104" i="15"/>
  <c r="X25" i="15"/>
  <c r="X50" i="15"/>
  <c r="X51" i="15"/>
  <c r="X152" i="15"/>
  <c r="X9" i="15"/>
  <c r="X85" i="15"/>
  <c r="X55" i="15"/>
  <c r="X58" i="15"/>
  <c r="X54" i="15"/>
  <c r="X79" i="15"/>
  <c r="X78" i="15"/>
  <c r="X94" i="15"/>
  <c r="X136" i="15"/>
  <c r="X143" i="15"/>
  <c r="X135" i="15"/>
  <c r="X133" i="15"/>
  <c r="X139" i="15"/>
  <c r="X120" i="15"/>
  <c r="X83" i="15"/>
  <c r="X100" i="15"/>
  <c r="X145" i="15"/>
  <c r="X71" i="15"/>
  <c r="X46" i="15"/>
  <c r="X47" i="15"/>
  <c r="X20" i="15"/>
  <c r="X81" i="15"/>
  <c r="X39" i="15"/>
  <c r="X7" i="15"/>
  <c r="X31" i="15"/>
  <c r="X29" i="15"/>
  <c r="X43" i="15"/>
  <c r="X68" i="15"/>
  <c r="X137" i="15"/>
  <c r="X97" i="15"/>
  <c r="X144" i="15"/>
  <c r="X147" i="15"/>
  <c r="X142" i="15"/>
  <c r="X141" i="15"/>
  <c r="R48" i="15"/>
  <c r="R122" i="15"/>
  <c r="R114" i="15"/>
  <c r="R101" i="15"/>
  <c r="R67" i="15"/>
  <c r="R22" i="15"/>
  <c r="R49" i="15"/>
  <c r="R20" i="15"/>
  <c r="R27" i="15"/>
  <c r="R61" i="15"/>
  <c r="R105" i="15"/>
  <c r="R71" i="15"/>
  <c r="R75" i="15"/>
  <c r="R16" i="15"/>
  <c r="R56" i="15"/>
  <c r="R53" i="15"/>
  <c r="R33" i="15"/>
  <c r="R92" i="15"/>
  <c r="R153" i="15"/>
  <c r="R95" i="15"/>
  <c r="R134" i="15"/>
  <c r="R130" i="15"/>
  <c r="R63" i="15"/>
  <c r="R32" i="15"/>
  <c r="R80" i="15"/>
  <c r="R104" i="15"/>
  <c r="R96" i="15"/>
  <c r="R84" i="15"/>
  <c r="R26" i="15"/>
  <c r="R55" i="15"/>
  <c r="R99" i="15"/>
  <c r="R82" i="15"/>
  <c r="R70" i="15"/>
  <c r="R12" i="15"/>
  <c r="R36" i="15"/>
  <c r="R28" i="15"/>
  <c r="R86" i="15"/>
  <c r="R11" i="15"/>
  <c r="R152" i="15"/>
  <c r="R110" i="15"/>
  <c r="R60" i="15"/>
  <c r="R113" i="15"/>
  <c r="R87" i="15"/>
  <c r="R31" i="15"/>
  <c r="R14" i="15"/>
  <c r="R109" i="15"/>
  <c r="R41" i="15"/>
  <c r="R76" i="15"/>
  <c r="R51" i="15"/>
  <c r="R112" i="15"/>
  <c r="R106" i="15"/>
  <c r="R45" i="15"/>
  <c r="R108" i="15"/>
  <c r="R13" i="15"/>
  <c r="R59" i="15"/>
  <c r="R37" i="15"/>
  <c r="R21" i="15"/>
  <c r="R9" i="15"/>
  <c r="R155" i="15"/>
  <c r="R65" i="15"/>
  <c r="R69" i="15"/>
  <c r="V24" i="15"/>
  <c r="V111" i="15"/>
  <c r="V11" i="15"/>
  <c r="V100" i="15"/>
  <c r="V107" i="15"/>
  <c r="V53" i="15"/>
  <c r="V19" i="15"/>
  <c r="V70" i="15"/>
  <c r="R123" i="15"/>
  <c r="V54" i="15"/>
  <c r="V74" i="15"/>
  <c r="V90" i="15"/>
  <c r="V154" i="15"/>
  <c r="U146" i="15"/>
  <c r="R54" i="15"/>
  <c r="V93" i="15"/>
  <c r="U37" i="15"/>
  <c r="V35" i="15"/>
  <c r="V66" i="15"/>
  <c r="V39" i="15"/>
  <c r="P96" i="15"/>
  <c r="P80" i="15"/>
  <c r="P61" i="15"/>
  <c r="P95" i="15"/>
  <c r="P36" i="15"/>
  <c r="P18" i="15"/>
  <c r="P84" i="15"/>
  <c r="P57" i="15"/>
  <c r="P28" i="15"/>
  <c r="P24" i="15"/>
  <c r="P44" i="15"/>
  <c r="P82" i="15"/>
  <c r="P11" i="15"/>
  <c r="P109" i="15"/>
  <c r="P153" i="15"/>
  <c r="P55" i="15"/>
  <c r="P92" i="15"/>
  <c r="P102" i="15"/>
  <c r="P76" i="15"/>
  <c r="P65" i="15"/>
  <c r="P63" i="15"/>
  <c r="P66" i="15"/>
  <c r="P47" i="15"/>
  <c r="P108" i="15"/>
  <c r="P49" i="15"/>
  <c r="P39" i="15"/>
  <c r="P114" i="15"/>
  <c r="P70" i="15"/>
  <c r="P13" i="15"/>
  <c r="P104" i="15"/>
  <c r="P138" i="15"/>
  <c r="P129" i="15"/>
  <c r="P97" i="15"/>
  <c r="P152" i="15"/>
  <c r="P34" i="15"/>
  <c r="P71" i="15"/>
  <c r="P81" i="15"/>
  <c r="P118" i="15"/>
  <c r="P90" i="15"/>
  <c r="P25" i="15"/>
  <c r="P35" i="15"/>
  <c r="P56" i="15"/>
  <c r="P60" i="15"/>
  <c r="P17" i="15"/>
  <c r="P87" i="15"/>
  <c r="P54" i="15"/>
  <c r="P110" i="15"/>
  <c r="P7" i="15"/>
  <c r="P32" i="15"/>
  <c r="P103" i="15"/>
  <c r="P48" i="15"/>
  <c r="P15" i="15"/>
  <c r="P19" i="15"/>
  <c r="P30" i="15"/>
  <c r="P73" i="15"/>
  <c r="R81" i="15"/>
  <c r="R100" i="15"/>
  <c r="V87" i="15"/>
  <c r="V56" i="15"/>
  <c r="V71" i="15"/>
  <c r="V60" i="15"/>
  <c r="V150" i="15"/>
  <c r="R15" i="15"/>
  <c r="X74" i="15"/>
  <c r="X56" i="15"/>
  <c r="X32" i="15"/>
  <c r="X65" i="15"/>
  <c r="X26" i="15"/>
  <c r="X154" i="15"/>
  <c r="X96" i="15"/>
  <c r="X24" i="15"/>
  <c r="X22" i="15"/>
  <c r="X16" i="15"/>
  <c r="X23" i="15"/>
  <c r="T150" i="15"/>
  <c r="T140" i="15"/>
  <c r="T136" i="15"/>
  <c r="T138" i="15"/>
  <c r="T146" i="15"/>
  <c r="T151" i="15"/>
  <c r="T116" i="15"/>
  <c r="T135" i="15"/>
  <c r="T149" i="15"/>
  <c r="T134" i="15"/>
  <c r="T142" i="15"/>
  <c r="T141" i="15"/>
  <c r="T145" i="15"/>
  <c r="T133" i="15"/>
  <c r="T137" i="15"/>
  <c r="T147" i="15"/>
  <c r="T144" i="15"/>
  <c r="T120" i="15"/>
  <c r="T139" i="15"/>
  <c r="T143" i="15"/>
  <c r="T132" i="15"/>
  <c r="T131" i="15"/>
  <c r="T126" i="15"/>
  <c r="T80" i="15"/>
  <c r="T122" i="15"/>
  <c r="T124" i="15"/>
  <c r="T119" i="15"/>
  <c r="T114" i="15"/>
  <c r="T118" i="15"/>
  <c r="T130" i="15"/>
  <c r="T74" i="15"/>
  <c r="T57" i="15"/>
  <c r="T73" i="15"/>
  <c r="T26" i="15"/>
  <c r="T14" i="15"/>
  <c r="T86" i="15"/>
  <c r="T90" i="15"/>
  <c r="T52" i="15"/>
  <c r="T153" i="15"/>
  <c r="T75" i="15"/>
  <c r="T93" i="15"/>
  <c r="T154" i="15"/>
  <c r="T69" i="15"/>
  <c r="T28" i="15"/>
  <c r="T31" i="15"/>
  <c r="T128" i="15"/>
  <c r="T121" i="15"/>
  <c r="T115" i="15"/>
  <c r="T62" i="15"/>
  <c r="T8" i="15"/>
  <c r="T84" i="15"/>
  <c r="T10" i="15"/>
  <c r="T71" i="15"/>
  <c r="T94" i="15"/>
  <c r="T56" i="15"/>
  <c r="T38" i="15"/>
  <c r="T89" i="15"/>
  <c r="T61" i="15"/>
  <c r="T47" i="15"/>
  <c r="T30" i="15"/>
  <c r="T100" i="15"/>
  <c r="T60" i="15"/>
  <c r="T35" i="15"/>
  <c r="T79" i="15"/>
  <c r="T17" i="15"/>
  <c r="T67" i="15"/>
  <c r="T66" i="15"/>
  <c r="T63" i="15"/>
  <c r="T36" i="15"/>
  <c r="T41" i="15"/>
  <c r="T117" i="15"/>
  <c r="T95" i="15"/>
  <c r="T19" i="15"/>
  <c r="T11" i="15"/>
  <c r="T18" i="15"/>
  <c r="T87" i="15"/>
  <c r="T70" i="15"/>
  <c r="T78" i="15"/>
  <c r="T96" i="15"/>
  <c r="T40" i="15"/>
  <c r="T152" i="15"/>
  <c r="T37" i="15"/>
  <c r="T68" i="15"/>
  <c r="T50" i="15"/>
  <c r="T45" i="15"/>
  <c r="T42" i="15"/>
  <c r="T32" i="15"/>
  <c r="T16" i="15"/>
  <c r="T105" i="15"/>
  <c r="T109" i="15"/>
  <c r="T113" i="15"/>
  <c r="T123" i="15"/>
  <c r="T24" i="15"/>
  <c r="T20" i="15"/>
  <c r="T82" i="15"/>
  <c r="T58" i="15"/>
  <c r="T99" i="15"/>
  <c r="T46" i="15"/>
  <c r="T102" i="15"/>
  <c r="T59" i="15"/>
  <c r="T97" i="15"/>
  <c r="T34" i="15"/>
  <c r="T92" i="15"/>
  <c r="T44" i="15"/>
  <c r="T23" i="15"/>
  <c r="T81" i="15"/>
  <c r="T107" i="15"/>
  <c r="T112" i="15"/>
  <c r="T91" i="15"/>
  <c r="T55" i="15"/>
  <c r="T98" i="15"/>
  <c r="T77" i="15"/>
  <c r="T54" i="15"/>
  <c r="T27" i="15"/>
  <c r="T85" i="15"/>
  <c r="T88" i="15"/>
  <c r="T29" i="15"/>
  <c r="T12" i="15"/>
  <c r="T9" i="15"/>
  <c r="T155" i="15"/>
  <c r="T65" i="15"/>
  <c r="T108" i="15"/>
  <c r="T104" i="15"/>
  <c r="T125" i="15"/>
  <c r="T76" i="15"/>
  <c r="T64" i="15"/>
  <c r="T15" i="15"/>
  <c r="T22" i="15"/>
  <c r="T83" i="15"/>
  <c r="T72" i="15"/>
  <c r="T51" i="15"/>
  <c r="T21" i="15"/>
  <c r="T33" i="15"/>
  <c r="T39" i="15"/>
  <c r="T110" i="15"/>
  <c r="T43" i="15"/>
  <c r="T111" i="15"/>
  <c r="T25" i="15"/>
  <c r="T7" i="15"/>
  <c r="T101" i="15"/>
  <c r="T53" i="15"/>
  <c r="T48" i="15"/>
  <c r="T13" i="15"/>
  <c r="T106" i="15"/>
  <c r="T103" i="15"/>
  <c r="T49" i="15"/>
  <c r="T129" i="15"/>
  <c r="T127" i="15"/>
  <c r="Y122" i="15" l="1"/>
  <c r="Y8" i="15"/>
  <c r="Y62" i="15"/>
  <c r="Y57" i="15"/>
  <c r="Y59" i="15"/>
  <c r="Y70" i="15"/>
  <c r="Y21" i="15"/>
  <c r="Y86" i="15"/>
  <c r="Y52" i="15"/>
  <c r="Y148" i="15"/>
  <c r="Y64" i="15"/>
  <c r="Y129" i="15"/>
  <c r="Y121" i="15"/>
  <c r="Y147" i="15"/>
  <c r="Y106" i="15"/>
  <c r="Y43" i="15"/>
  <c r="Y41" i="15"/>
  <c r="Y22" i="15"/>
  <c r="Y88" i="15"/>
  <c r="Y40" i="15"/>
  <c r="Y10" i="15"/>
  <c r="Y45" i="15"/>
  <c r="Y33" i="15"/>
  <c r="Y93" i="15"/>
  <c r="Y30" i="15"/>
  <c r="Y112" i="15"/>
  <c r="Y58" i="15"/>
  <c r="Y16" i="15"/>
  <c r="Y38" i="15"/>
  <c r="Y115" i="15"/>
  <c r="Y75" i="15"/>
  <c r="Y135" i="15"/>
  <c r="Y138" i="15"/>
  <c r="Y17" i="15"/>
  <c r="Y125" i="15"/>
  <c r="Y155" i="15"/>
  <c r="Y77" i="15"/>
  <c r="Y123" i="15"/>
  <c r="Y117" i="15"/>
  <c r="Y116" i="15"/>
  <c r="Y68" i="15"/>
  <c r="Y98" i="15"/>
  <c r="Y69" i="15"/>
  <c r="Y12" i="15"/>
  <c r="Y131" i="15"/>
  <c r="Y113" i="15"/>
  <c r="Y55" i="15"/>
  <c r="Y111" i="15"/>
  <c r="Y83" i="15"/>
  <c r="Y65" i="15"/>
  <c r="Y91" i="15"/>
  <c r="Y36" i="15"/>
  <c r="Y90" i="15"/>
  <c r="Y144" i="15"/>
  <c r="Y145" i="15"/>
  <c r="Y149" i="15"/>
  <c r="Y146" i="15"/>
  <c r="Y99" i="15"/>
  <c r="Y71" i="15"/>
  <c r="Y13" i="15"/>
  <c r="Y7" i="15"/>
  <c r="Y15" i="15"/>
  <c r="Y92" i="15"/>
  <c r="Y47" i="15"/>
  <c r="Y14" i="15"/>
  <c r="Y74" i="15"/>
  <c r="Y19" i="15"/>
  <c r="Y87" i="15"/>
  <c r="Y81" i="15"/>
  <c r="Y101" i="15"/>
  <c r="Y44" i="15"/>
  <c r="Y50" i="15"/>
  <c r="Y95" i="15"/>
  <c r="Y79" i="15"/>
  <c r="Y28" i="15"/>
  <c r="Y66" i="15"/>
  <c r="Y53" i="15"/>
  <c r="Y120" i="15"/>
  <c r="Y63" i="15"/>
  <c r="Y151" i="15"/>
  <c r="Y76" i="15"/>
  <c r="Y136" i="15"/>
  <c r="Y48" i="15"/>
  <c r="Y34" i="15"/>
  <c r="Y126" i="15"/>
  <c r="Y139" i="15"/>
  <c r="Y51" i="15"/>
  <c r="Y9" i="15"/>
  <c r="Y107" i="15"/>
  <c r="Y82" i="15"/>
  <c r="Y32" i="15"/>
  <c r="Y18" i="15"/>
  <c r="Y35" i="15"/>
  <c r="Y84" i="15"/>
  <c r="Y153" i="15"/>
  <c r="Y118" i="15"/>
  <c r="Y150" i="15"/>
  <c r="Y85" i="15"/>
  <c r="Y96" i="15"/>
  <c r="Y141" i="15"/>
  <c r="Y49" i="15"/>
  <c r="Y25" i="15"/>
  <c r="Y72" i="15"/>
  <c r="Y108" i="15"/>
  <c r="Y27" i="15"/>
  <c r="Y46" i="15"/>
  <c r="Y109" i="15"/>
  <c r="Y37" i="15"/>
  <c r="Y11" i="15"/>
  <c r="Y60" i="15"/>
  <c r="Y61" i="15"/>
  <c r="Y94" i="15"/>
  <c r="Y128" i="15"/>
  <c r="Y154" i="15"/>
  <c r="Y26" i="15"/>
  <c r="Y114" i="15"/>
  <c r="Y124" i="15"/>
  <c r="Y80" i="15"/>
  <c r="Y132" i="15"/>
  <c r="Y137" i="15"/>
  <c r="Y142" i="15"/>
  <c r="Y110" i="15"/>
  <c r="Y104" i="15"/>
  <c r="Y102" i="15"/>
  <c r="Y56" i="15"/>
  <c r="Y127" i="15"/>
  <c r="Y39" i="15"/>
  <c r="Y20" i="15"/>
  <c r="Y42" i="15"/>
  <c r="Y78" i="15"/>
  <c r="Y67" i="15"/>
  <c r="Y103" i="15"/>
  <c r="Y29" i="15"/>
  <c r="Y54" i="15"/>
  <c r="Y23" i="15"/>
  <c r="Y97" i="15"/>
  <c r="Y24" i="15"/>
  <c r="Y105" i="15"/>
  <c r="Y152" i="15"/>
  <c r="Y100" i="15"/>
  <c r="Y89" i="15"/>
  <c r="Y31" i="15"/>
  <c r="Y73" i="15"/>
  <c r="Y130" i="15"/>
  <c r="Y119" i="15"/>
  <c r="Y143" i="15"/>
  <c r="Y133" i="15"/>
  <c r="Y134" i="15"/>
  <c r="Y140" i="15"/>
</calcChain>
</file>

<file path=xl/sharedStrings.xml><?xml version="1.0" encoding="utf-8"?>
<sst xmlns="http://schemas.openxmlformats.org/spreadsheetml/2006/main" count="732" uniqueCount="391">
  <si>
    <t>Account Title</t>
  </si>
  <si>
    <t>Task Number</t>
  </si>
  <si>
    <t>Task Manager</t>
  </si>
  <si>
    <t>COST YTD VAR</t>
  </si>
  <si>
    <t>FTE YTD VAR</t>
  </si>
  <si>
    <t>OBS YTD VAR</t>
  </si>
  <si>
    <t>Recovery Date</t>
  </si>
  <si>
    <t>Variance to Plan</t>
  </si>
  <si>
    <t>Cost &amp; Schedule Alignment</t>
  </si>
  <si>
    <t>TOTAL</t>
  </si>
  <si>
    <t>Project Number</t>
  </si>
  <si>
    <t>Task Name</t>
  </si>
  <si>
    <t>Burdened Cost Var YTD</t>
  </si>
  <si>
    <t>FTE Avg Variance YTD</t>
  </si>
  <si>
    <t>Burdened Oblig Var YTD</t>
  </si>
  <si>
    <t>Burdened Oblig YTD</t>
  </si>
  <si>
    <t>AMMOS PROG ADMIN</t>
  </si>
  <si>
    <t>A.1.01.0.02.01</t>
  </si>
  <si>
    <t>DI PAOLO, RUSSELL M</t>
  </si>
  <si>
    <t>AMMOS PROG MGMT</t>
  </si>
  <si>
    <t>A.1.01.0.01.01</t>
  </si>
  <si>
    <t>G.1.00.0.00.01</t>
  </si>
  <si>
    <t>BERRY, DAVID S</t>
  </si>
  <si>
    <t>G.1.00.0.00.03</t>
  </si>
  <si>
    <t>G.1.00.0.00.08</t>
  </si>
  <si>
    <t>GERASIMATOS, DIMITRIOS V</t>
  </si>
  <si>
    <t>TABER, DR. WILLIAM L</t>
  </si>
  <si>
    <t>G.2.01.1.06.10</t>
  </si>
  <si>
    <t>EVANS, DR. SCOTT E</t>
  </si>
  <si>
    <t>PARK, DR. SANG H</t>
  </si>
  <si>
    <t>G.2.01.2.02.07</t>
  </si>
  <si>
    <t>G.2.01.2.02.10</t>
  </si>
  <si>
    <t>G.4.01.2.01.07</t>
  </si>
  <si>
    <t>ACTON, CHARLES H JR</t>
  </si>
  <si>
    <t>PLANETARY EPHEMERIS</t>
  </si>
  <si>
    <t>G.5.01.2.01.09</t>
  </si>
  <si>
    <t>SATELLITE EPHEMERIS</t>
  </si>
  <si>
    <t>G.5.02.2.01.09</t>
  </si>
  <si>
    <t>CMT/AST EPHEMERIS</t>
  </si>
  <si>
    <t>G.5.03.2.01.09</t>
  </si>
  <si>
    <t>GRAVITY MODELLING</t>
  </si>
  <si>
    <t>G.5.04.2.01.09</t>
  </si>
  <si>
    <t>BUSINESS  MGT</t>
  </si>
  <si>
    <t>B.1.01.0.01.02</t>
  </si>
  <si>
    <t>BUSINESS SPT</t>
  </si>
  <si>
    <t>B.1.01.0.02.02</t>
  </si>
  <si>
    <t>BUSINESS SCHED</t>
  </si>
  <si>
    <t>B.1.01.0.04.02</t>
  </si>
  <si>
    <t>CUSTOMER DEVELOPMENT</t>
  </si>
  <si>
    <t>B.1.02.0.01.02</t>
  </si>
  <si>
    <t>MARKHAM, SCOTT D</t>
  </si>
  <si>
    <t>I&amp;T VALIDATION</t>
  </si>
  <si>
    <t>C.2.07.2.04.06</t>
  </si>
  <si>
    <t>MGSS PORT CHARGES</t>
  </si>
  <si>
    <t>MGSS Tools Maint &amp; R</t>
  </si>
  <si>
    <t>C.2.07.2.09.07</t>
  </si>
  <si>
    <t>MPS MGMT</t>
  </si>
  <si>
    <t>H.1.00.0.00.01</t>
  </si>
  <si>
    <t>MGSS SEQ SE</t>
  </si>
  <si>
    <t>H.1.00.0.00.03</t>
  </si>
  <si>
    <t>SEQ SUBSYSTEM TEST</t>
  </si>
  <si>
    <t>H.1.00.0.00.06</t>
  </si>
  <si>
    <t>H.1.00.0.00.07</t>
  </si>
  <si>
    <t>H.5.01.2.01.07</t>
  </si>
  <si>
    <t>CHEUNG, DR. KAR-MING</t>
  </si>
  <si>
    <t>MGSS Sys Engr</t>
  </si>
  <si>
    <t>C.2.01.2.01.03</t>
  </si>
  <si>
    <t>MISSION INT OFFICE</t>
  </si>
  <si>
    <t>MGSS Configuration M</t>
  </si>
  <si>
    <t>C.2.04.2.01.04</t>
  </si>
  <si>
    <t>Config MGMT Mainten</t>
  </si>
  <si>
    <t>C.2.04.2.01.08</t>
  </si>
  <si>
    <t>MGSS - IMS</t>
  </si>
  <si>
    <t>C.2.06.2.01.03</t>
  </si>
  <si>
    <t>J.1.00.0.00.01</t>
  </si>
  <si>
    <t>J.1.00.0.00.03</t>
  </si>
  <si>
    <t>J.1.00.0.00.06</t>
  </si>
  <si>
    <t>SHAMILIAN, ARSHALUYS</t>
  </si>
  <si>
    <t>J.1.00.0.00.07</t>
  </si>
  <si>
    <t>INFO ARCH STANDARDS</t>
  </si>
  <si>
    <t>J.1.00.0.02.03</t>
  </si>
  <si>
    <t>DEFORREST, LLOYD R</t>
  </si>
  <si>
    <t>J.3.01.2.01.07</t>
  </si>
  <si>
    <t>K.1.00.0.01.03</t>
  </si>
  <si>
    <t>K.1.00.0.01.06</t>
  </si>
  <si>
    <t>LEE, PHAN</t>
  </si>
  <si>
    <t>K.1.00.0.02.07</t>
  </si>
  <si>
    <t>FUNG, JANET G</t>
  </si>
  <si>
    <t>TINIO, ADRIAN W</t>
  </si>
  <si>
    <t>RADULESCU, COSTIN</t>
  </si>
  <si>
    <t>K.1.00.2.01.07</t>
  </si>
  <si>
    <t>USER CONSULTANT</t>
  </si>
  <si>
    <t>K.2.04.2.02.09</t>
  </si>
  <si>
    <t>K.1.00.0.01.01</t>
  </si>
  <si>
    <t>TUNG, DR. YU-WEN</t>
  </si>
  <si>
    <t>G.4.01.1.05.10</t>
  </si>
  <si>
    <t>MODERNIZING SPICE</t>
  </si>
  <si>
    <t>G.1.00.0.01.01</t>
  </si>
  <si>
    <t>MONTE/MASAR PDM</t>
  </si>
  <si>
    <t>GUNN, JOHANNA M</t>
  </si>
  <si>
    <t>E.1.00.0.00.01</t>
  </si>
  <si>
    <t>Sub</t>
  </si>
  <si>
    <t>A/D</t>
  </si>
  <si>
    <t>Sort</t>
  </si>
  <si>
    <t>Burd Oblig Budg YTD</t>
  </si>
  <si>
    <t>PONS, JUDITH S</t>
  </si>
  <si>
    <t>A</t>
  </si>
  <si>
    <t>Task Completion</t>
  </si>
  <si>
    <t>Task Completion Date</t>
  </si>
  <si>
    <t>SERVICE MANAGEMENT I</t>
  </si>
  <si>
    <t>H.3.01.1.10.10</t>
  </si>
  <si>
    <t>MM GEOGRAPH INFO SYS</t>
  </si>
  <si>
    <t>K.2.01.1.06.10</t>
  </si>
  <si>
    <t>MGMT</t>
  </si>
  <si>
    <t>BO</t>
  </si>
  <si>
    <t>ESO</t>
  </si>
  <si>
    <t>I&amp;P</t>
  </si>
  <si>
    <t>NMD</t>
  </si>
  <si>
    <t>MDAS</t>
  </si>
  <si>
    <t>MPS</t>
  </si>
  <si>
    <t>IOS</t>
  </si>
  <si>
    <t>TASK CHECK</t>
  </si>
  <si>
    <t>MISSING IF 0</t>
  </si>
  <si>
    <t>A.1.01.0.04.01</t>
  </si>
  <si>
    <t>C.2.01.2.10.03</t>
  </si>
  <si>
    <t>C.2.01.2.11.03</t>
  </si>
  <si>
    <t>C.2.01.2.12.03</t>
  </si>
  <si>
    <t>C.2.01.2.13.03</t>
  </si>
  <si>
    <t>C.2.07.2.16.03</t>
  </si>
  <si>
    <t>C.2.07.2.17.03</t>
  </si>
  <si>
    <t>C.2.07.2.18.03</t>
  </si>
  <si>
    <t>C.2.07.2.19.03</t>
  </si>
  <si>
    <t>C.2.07.2.20.03</t>
  </si>
  <si>
    <t>C.2.07.2.21.03</t>
  </si>
  <si>
    <t>C.2.07.2.22.03</t>
  </si>
  <si>
    <t>C.2.08.2.01.10</t>
  </si>
  <si>
    <t>C.2.09.2.02.03</t>
  </si>
  <si>
    <t>C.2.09.2.04.03</t>
  </si>
  <si>
    <t>G.2.01.1.08.10</t>
  </si>
  <si>
    <t>G.2.01.2.03.07</t>
  </si>
  <si>
    <t>G.2.02.1.04.10</t>
  </si>
  <si>
    <t>J.2.15.1.02.10</t>
  </si>
  <si>
    <t>VARIANCE EXPLANATION (Variances/Major Drivers)</t>
  </si>
  <si>
    <t>CORRECTIVE ACTION(s) (Action/Mitigation Plan)</t>
  </si>
  <si>
    <t>MM GDS ENG</t>
  </si>
  <si>
    <t>O'BRIEN, ROBIN A</t>
  </si>
  <si>
    <t>SEO SECURITY</t>
  </si>
  <si>
    <t>PAJEVSKI, MICHAEL J</t>
  </si>
  <si>
    <t>SYS ARCH &amp; ENG</t>
  </si>
  <si>
    <t>SOFTWARE SYS ENG</t>
  </si>
  <si>
    <t>MM GDS SUPPORT</t>
  </si>
  <si>
    <t>MM INT &amp; TEST DEP SE</t>
  </si>
  <si>
    <t>MM DEPLOYMENT ENG</t>
  </si>
  <si>
    <t>COMPUTE PLATFORM ENG</t>
  </si>
  <si>
    <t>INS INF FAC &amp; NET</t>
  </si>
  <si>
    <t>SEC PLAN-H/W-LIC</t>
  </si>
  <si>
    <t>SYS ENG SA</t>
  </si>
  <si>
    <t>ASIS</t>
  </si>
  <si>
    <t>AMMOS CATALOG</t>
  </si>
  <si>
    <t>REF MISSION SYSTEMS</t>
  </si>
  <si>
    <t>MIRAGE MONTE MIGRATI</t>
  </si>
  <si>
    <t>POINCARE</t>
  </si>
  <si>
    <t>G.2.01.1.09.10</t>
  </si>
  <si>
    <t>LANDMARK TRACKING SW</t>
  </si>
  <si>
    <t>H.1.00.2.01.07</t>
  </si>
  <si>
    <t>MC D/L PROC PERF IMP</t>
  </si>
  <si>
    <t>J.2.02.1.03.10</t>
  </si>
  <si>
    <t>AMPCS SLE CFDP DEV</t>
  </si>
  <si>
    <t>J.2.07.1.09.10</t>
  </si>
  <si>
    <t>HI PERF TELEM QUERY</t>
  </si>
  <si>
    <t>IDS MGMT</t>
  </si>
  <si>
    <t>IDS SYS ENG</t>
  </si>
  <si>
    <t>IDS I&amp;T</t>
  </si>
  <si>
    <t>CALEF, DR. FRED J</t>
  </si>
  <si>
    <t>K.3.01.1.07.10</t>
  </si>
  <si>
    <t>MGSS IMP &amp; PLNG</t>
  </si>
  <si>
    <t>MDN MANAGEMENT</t>
  </si>
  <si>
    <t>MDN SYS ENG</t>
  </si>
  <si>
    <t>MDN PORT CHARGES</t>
  </si>
  <si>
    <t>MDN SOFTWARE ADV</t>
  </si>
  <si>
    <t>MCS MGT</t>
  </si>
  <si>
    <t>MCS SYS ENG</t>
  </si>
  <si>
    <t>MCS TEST ENG</t>
  </si>
  <si>
    <t>IDS MVOR</t>
  </si>
  <si>
    <t>CHAFIN, BRIAN G</t>
  </si>
  <si>
    <t>Burd Oblig Budg FY</t>
  </si>
  <si>
    <t>YTD Budget ($K)</t>
  </si>
  <si>
    <t>C.2.08.2.05.08</t>
  </si>
  <si>
    <t>BEHAVIORAL RECON CAP</t>
  </si>
  <si>
    <t>H.3.01.1.19.10</t>
  </si>
  <si>
    <t>INTEGRATED COMMAND</t>
  </si>
  <si>
    <t>J.2.02.1.04.10</t>
  </si>
  <si>
    <t>VAQUERO ESCRIBANO, DR. TATIANA MAR</t>
  </si>
  <si>
    <t>VAUGHAN, ANDREW T</t>
  </si>
  <si>
    <t>ASEC MAINT</t>
  </si>
  <si>
    <t>SUN, QUENTIN</t>
  </si>
  <si>
    <t>K.4.01.2.01.03</t>
  </si>
  <si>
    <t>KHAZRA, MOOJAN</t>
  </si>
  <si>
    <t>CWS 2.0</t>
  </si>
  <si>
    <t>K.1.00.1.06.10</t>
  </si>
  <si>
    <t>SHIN, SEUNG H</t>
  </si>
  <si>
    <t>C.2.07.2.08.09</t>
  </si>
  <si>
    <t>GDS Security</t>
  </si>
  <si>
    <t>C.2.07.2.24.03</t>
  </si>
  <si>
    <t>C.2.08.1.07.10</t>
  </si>
  <si>
    <t>Primitive Body Nav</t>
  </si>
  <si>
    <t>G.2.01.1.10.10</t>
  </si>
  <si>
    <t>MONTE MAINT</t>
  </si>
  <si>
    <t>NAV SW AUTOMA MAINT</t>
  </si>
  <si>
    <t>SPICE MAINT</t>
  </si>
  <si>
    <t>Astrodynamics Tech Infusion</t>
  </si>
  <si>
    <t>G.7.01.1.01.10</t>
  </si>
  <si>
    <t>MPS MAINT NEW</t>
  </si>
  <si>
    <t>CAST</t>
  </si>
  <si>
    <t>H.1.00.1.08.10</t>
  </si>
  <si>
    <t>Advanced Planning &amp; Sequencing</t>
  </si>
  <si>
    <t>H.1.00.1.11.10</t>
  </si>
  <si>
    <t>MAROS MAINT</t>
  </si>
  <si>
    <t>S/C Analysis Maint</t>
  </si>
  <si>
    <t>MCS SYS LVL MAINT</t>
  </si>
  <si>
    <t>J.2.16.1.02.10</t>
  </si>
  <si>
    <t>TDAC - Maintenance</t>
  </si>
  <si>
    <t>J.2.16.2.01.07</t>
  </si>
  <si>
    <t>DATA MGT MAINT</t>
  </si>
  <si>
    <t>J.3.02.1.03.10</t>
  </si>
  <si>
    <t>SYS SW-HW INF M</t>
  </si>
  <si>
    <t>IDS EXP &amp; TAC MAINT</t>
  </si>
  <si>
    <t>Data Drive</t>
  </si>
  <si>
    <t>K.2.02.1.06.10</t>
  </si>
  <si>
    <t>Mesh Geomtry Streaming &amp; Dist</t>
  </si>
  <si>
    <t>K.2.04.1.01.10</t>
  </si>
  <si>
    <t>CCSDS Architecture Support</t>
  </si>
  <si>
    <t>RAZO, GUSTAVO</t>
  </si>
  <si>
    <t>Search Data Driven Analytics</t>
  </si>
  <si>
    <t>C.2.07.1.13.10</t>
  </si>
  <si>
    <t>C.2.09.1.01.10</t>
  </si>
  <si>
    <t>Chill Mon Rep Dev Testing</t>
  </si>
  <si>
    <t>J.1.00.1.05.10</t>
  </si>
  <si>
    <t>AIT</t>
  </si>
  <si>
    <t>K.1.00.0.03.07</t>
  </si>
  <si>
    <t>JOYCE, MICHAEL J</t>
  </si>
  <si>
    <t>AFIDS Follow-On</t>
  </si>
  <si>
    <t>K.1.00.1.10.10</t>
  </si>
  <si>
    <t>LOGAN, DR. THOMAS L</t>
  </si>
  <si>
    <t>NGUYEN, VU H</t>
  </si>
  <si>
    <t>Monte/Masar "SparQ" 3D Viz Enh</t>
  </si>
  <si>
    <t>G.3.01.1.03.10</t>
  </si>
  <si>
    <t>DAHL, LUKE B</t>
  </si>
  <si>
    <t>Nav Evolution</t>
  </si>
  <si>
    <t>G.6.03.2.01.03</t>
  </si>
  <si>
    <t>WOOD, DR. LINCOLN J</t>
  </si>
  <si>
    <t>CASTILLO, OSCAR</t>
  </si>
  <si>
    <t>CALL, JARED A</t>
  </si>
  <si>
    <t>Web Interface</t>
  </si>
  <si>
    <t>H.2.01.1.06.10</t>
  </si>
  <si>
    <t>HOLLINS, GALEN A</t>
  </si>
  <si>
    <t>ALGERMISSEN, STIRLING S</t>
  </si>
  <si>
    <t>PAVLAK, DR. THOMAS A</t>
  </si>
  <si>
    <t>ELLIOTT, ROBERT G</t>
  </si>
  <si>
    <t>RELAY SYS ENG</t>
  </si>
  <si>
    <t>M.1.00.0.01.03</t>
  </si>
  <si>
    <t>RELAY I&amp;T</t>
  </si>
  <si>
    <t>M.1.00.0.01.06</t>
  </si>
  <si>
    <t>RELAY MAINT</t>
  </si>
  <si>
    <t>M.1.00.0.01.07</t>
  </si>
  <si>
    <t>Integrated AMMOS</t>
  </si>
  <si>
    <t>C.2.07.1.14.10</t>
  </si>
  <si>
    <t>COMMON LOGGING SVC</t>
  </si>
  <si>
    <t>C.2.08.1.06.10</t>
  </si>
  <si>
    <t>CROSS CUT SEC ENHANCE</t>
  </si>
  <si>
    <t>C.2.08.1.08.10</t>
  </si>
  <si>
    <t>MONTE TRAIN &amp; CUST SUPT</t>
  </si>
  <si>
    <t>ONIPS MODERNIZATION</t>
  </si>
  <si>
    <t>G.2.02.1.05.10</t>
  </si>
  <si>
    <t>Advance MPSA</t>
  </si>
  <si>
    <t>H.3.01.1.20.10</t>
  </si>
  <si>
    <t>H.5.01.1.01.10</t>
  </si>
  <si>
    <t>AMPCS Pass Automation</t>
  </si>
  <si>
    <t>J.2.07.1.12.10</t>
  </si>
  <si>
    <t>Prod Generation Acct</t>
  </si>
  <si>
    <t>K.1.00.1.07.10</t>
  </si>
  <si>
    <t>IDS TOOL BOX</t>
  </si>
  <si>
    <t>K.2.01.1.07.10</t>
  </si>
  <si>
    <t>DEEN, ROBERT G</t>
  </si>
  <si>
    <t>DataDrive</t>
  </si>
  <si>
    <t>K.2.04.1.03.10</t>
  </si>
  <si>
    <t>3D Polygonal Mesh &amp; Points</t>
  </si>
  <si>
    <t>K.3.02.1.01.10</t>
  </si>
  <si>
    <t>RMO</t>
  </si>
  <si>
    <t>Undistributed Labor</t>
  </si>
  <si>
    <t>UNKNOWN</t>
  </si>
  <si>
    <t>AMMOS CubeSat Support</t>
  </si>
  <si>
    <t>C.2.07.2.25.09</t>
  </si>
  <si>
    <t>Program Office</t>
  </si>
  <si>
    <t>01.01.01</t>
  </si>
  <si>
    <t>WYATT, E JAY</t>
  </si>
  <si>
    <t>AMMOS DTN PILOT IMP</t>
  </si>
  <si>
    <t>02.01.12</t>
  </si>
  <si>
    <t>TORGERSON, JORDAN L</t>
  </si>
  <si>
    <t>Next Gen Plan &amp; Seq</t>
  </si>
  <si>
    <t>03.01.13</t>
  </si>
  <si>
    <t>Auto Sys Interfaces</t>
  </si>
  <si>
    <t>03.01.14</t>
  </si>
  <si>
    <t>CHIEN, DR. STEVE A</t>
  </si>
  <si>
    <t>Low-Thrust Opt</t>
  </si>
  <si>
    <t>04.01.13</t>
  </si>
  <si>
    <t>ANDERSON, DR. RODNEY L</t>
  </si>
  <si>
    <t>Interactive Data Vis</t>
  </si>
  <si>
    <t>04.01.14</t>
  </si>
  <si>
    <t>STUART, JEFFREY R</t>
  </si>
  <si>
    <t>Deep LRN and PRO ID</t>
  </si>
  <si>
    <t>04.01.15</t>
  </si>
  <si>
    <t>DATA DRIVEN EXPLORER</t>
  </si>
  <si>
    <t>05.01.13</t>
  </si>
  <si>
    <t>DOM Next Gen Prototype</t>
  </si>
  <si>
    <t>J.3.02.1.02.10</t>
  </si>
  <si>
    <t>TECH</t>
  </si>
  <si>
    <t>MIST Restart</t>
  </si>
  <si>
    <t>K.3.02.1.05.10</t>
  </si>
  <si>
    <t>MCCLEARY, JENNIFER M</t>
  </si>
  <si>
    <t>Miss Ops Desg and Analysis</t>
  </si>
  <si>
    <t>03.01.15</t>
  </si>
  <si>
    <t>PATCH</t>
  </si>
  <si>
    <t>05.01.14</t>
  </si>
  <si>
    <t>Nav Sanity Check Tool</t>
  </si>
  <si>
    <t>G.2.01.1.13.10</t>
  </si>
  <si>
    <t>Monte NIDO Replacement</t>
  </si>
  <si>
    <t>G.2.01.1.14.10</t>
  </si>
  <si>
    <t>ASTRO Lien</t>
  </si>
  <si>
    <t>K.3.02.1.08.10</t>
  </si>
  <si>
    <t>K.4.02.1.03.10</t>
  </si>
  <si>
    <t>Sys Admin &amp; Dep SUPT</t>
  </si>
  <si>
    <t>J.1.00.0.01.03</t>
  </si>
  <si>
    <t>MCWS New Dev</t>
  </si>
  <si>
    <t>J.2.02.1.02.10</t>
  </si>
  <si>
    <t>STRANGE, NATHAN J</t>
  </si>
  <si>
    <t>Autonomy Evaluation</t>
  </si>
  <si>
    <t>01.01.02</t>
  </si>
  <si>
    <t>MaROS Parameter Validation</t>
  </si>
  <si>
    <t>M.1.00.1.02.10</t>
  </si>
  <si>
    <t>ENT SYS MGMT</t>
  </si>
  <si>
    <t>C.2.08.1.05.10</t>
  </si>
  <si>
    <t>SDDA</t>
  </si>
  <si>
    <t>Behavior Recon</t>
  </si>
  <si>
    <t>C.2.08.1.09.10</t>
  </si>
  <si>
    <t>Config Module Imp</t>
  </si>
  <si>
    <t>C.2.08.1.13.10</t>
  </si>
  <si>
    <t>GIESELMAN, KENNETH G</t>
  </si>
  <si>
    <t>Common Logging Svc Maint</t>
  </si>
  <si>
    <t>C.2.08.2.06.07</t>
  </si>
  <si>
    <t>CSE</t>
  </si>
  <si>
    <t>C.2.08.2.07.07</t>
  </si>
  <si>
    <t>BENECKEN, ZSARINA</t>
  </si>
  <si>
    <t>G.2.01.1.11.10</t>
  </si>
  <si>
    <t>G.2.01.1.12.10</t>
  </si>
  <si>
    <t>GARCIA, MARK D</t>
  </si>
  <si>
    <t>Web Int for Plan Maint</t>
  </si>
  <si>
    <t>H.1.00.2.02.07</t>
  </si>
  <si>
    <t>Automated Planning</t>
  </si>
  <si>
    <t>H.2.01.1.03.10</t>
  </si>
  <si>
    <t>Automated Plan Expansion</t>
  </si>
  <si>
    <t>H.2.01.1.04.10</t>
  </si>
  <si>
    <t>SOA Rearchitecture</t>
  </si>
  <si>
    <t>H.2.01.1.05.10</t>
  </si>
  <si>
    <t>H.2.01.1.07.10</t>
  </si>
  <si>
    <t>SEQUENCING FOR CUBES</t>
  </si>
  <si>
    <t>H.3.01.1.16.10</t>
  </si>
  <si>
    <t>Int Command Maint</t>
  </si>
  <si>
    <t>J.2.02.2.01.07</t>
  </si>
  <si>
    <t>Sys SW Modernization</t>
  </si>
  <si>
    <t>K.1.00.0.04.07</t>
  </si>
  <si>
    <t>CARGO</t>
  </si>
  <si>
    <t>K.3.02.1.02.10</t>
  </si>
  <si>
    <t>SPICEcraft</t>
  </si>
  <si>
    <t>K.3.02.1.04.10</t>
  </si>
  <si>
    <t>Data Order via Uncertainty Est</t>
  </si>
  <si>
    <t>K.4.02.1.01.10</t>
  </si>
  <si>
    <t>CHIEN, STEVE</t>
  </si>
  <si>
    <t>LIGHTHOLDER, JACK</t>
  </si>
  <si>
    <t>CASTANO, REBECCA</t>
  </si>
  <si>
    <t>LIGHTHOLDER, JACK A</t>
  </si>
  <si>
    <t>TSDB Integration</t>
  </si>
  <si>
    <t>J.2.02.1.06.10</t>
  </si>
  <si>
    <t>Ref Msn T/C Closed Loop Framewrk</t>
  </si>
  <si>
    <t>Automated RMM Design &amp; Implemntn</t>
  </si>
  <si>
    <t>Activity Plng Fidelity &amp; Speed Enhance</t>
  </si>
  <si>
    <t>Statistical Navigation Truth Sim</t>
  </si>
  <si>
    <t>CASTANO, DR. REBECCA</t>
  </si>
  <si>
    <t>DAHL, LUKE</t>
  </si>
  <si>
    <t>Workforce redirect to Mars 2020 delivery</t>
  </si>
  <si>
    <t>Workforce now available again.  Bringing on another develop to re-sync with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</si>
</sst>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0.0"/>
    <numFmt numFmtId="166" formatCode="[$-409]mmmm\-yy;@"/>
    <numFmt numFmtId="167" formatCode="[$-409]d\-mmm;@"/>
    <numFmt numFmtId="168" formatCode="[$-409]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0"/>
      <name val="Verdana"/>
      <family val="2"/>
    </font>
    <font>
      <sz val="10"/>
      <name val="Times New Roman"/>
      <family val="1"/>
    </font>
    <font>
      <sz val="9"/>
      <name val="Geneva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8"/>
      <name val="Calibri"/>
      <family val="2"/>
    </font>
    <font>
      <b/>
      <sz val="16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00">
    <xf numFmtId="0" fontId="0" fillId="0" borderId="0"/>
    <xf numFmtId="0" fontId="7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22" fillId="0" borderId="0" applyFill="0" applyBorder="0" applyProtection="0">
      <alignment horizontal="right"/>
    </xf>
    <xf numFmtId="44" fontId="7" fillId="0" borderId="0" applyFont="0" applyFill="0" applyBorder="0" applyAlignment="0" applyProtection="0"/>
    <xf numFmtId="0" fontId="23" fillId="9" borderId="0" applyNumberFormat="0" applyFont="0" applyBorder="0"/>
    <xf numFmtId="0" fontId="24" fillId="0" borderId="0" applyNumberFormat="0" applyFill="0" applyBorder="0" applyAlignment="0" applyProtection="0">
      <alignment vertical="top"/>
      <protection locked="0"/>
    </xf>
    <xf numFmtId="0" fontId="23" fillId="10" borderId="0" applyNumberFormat="0" applyFont="0" applyBorder="0"/>
    <xf numFmtId="0" fontId="11" fillId="0" borderId="0"/>
    <xf numFmtId="0" fontId="7" fillId="0" borderId="0"/>
    <xf numFmtId="0" fontId="7" fillId="0" borderId="0"/>
    <xf numFmtId="0" fontId="25" fillId="0" borderId="0"/>
    <xf numFmtId="0" fontId="26" fillId="0" borderId="0" applyNumberFormat="0" applyFill="0" applyBorder="0" applyProtection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11" fillId="2" borderId="1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3" fillId="4" borderId="0" applyNumberFormat="0" applyFont="0" applyBorder="0"/>
    <xf numFmtId="0" fontId="11" fillId="0" borderId="0"/>
    <xf numFmtId="9" fontId="7" fillId="0" borderId="0" applyFont="0" applyFill="0" applyBorder="0" applyAlignment="0" applyProtection="0"/>
    <xf numFmtId="0" fontId="29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2" fillId="0" borderId="0"/>
    <xf numFmtId="0" fontId="34" fillId="0" borderId="0"/>
    <xf numFmtId="0" fontId="35" fillId="0" borderId="0"/>
    <xf numFmtId="9" fontId="3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7" fillId="5" borderId="0" xfId="1" applyFill="1"/>
    <xf numFmtId="0" fontId="10" fillId="8" borderId="8" xfId="1" applyFont="1" applyFill="1" applyBorder="1" applyAlignment="1">
      <alignment horizontal="center" vertical="top" wrapText="1"/>
    </xf>
    <xf numFmtId="0" fontId="11" fillId="8" borderId="8" xfId="1" applyFont="1" applyFill="1" applyBorder="1" applyAlignment="1">
      <alignment horizontal="center" vertical="top" wrapText="1"/>
    </xf>
    <xf numFmtId="0" fontId="11" fillId="8" borderId="8" xfId="1" applyFont="1" applyFill="1" applyBorder="1" applyAlignment="1">
      <alignment vertical="top" wrapText="1"/>
    </xf>
    <xf numFmtId="0" fontId="12" fillId="8" borderId="8" xfId="1" applyFont="1" applyFill="1" applyBorder="1" applyAlignment="1">
      <alignment horizontal="center" vertical="top" wrapText="1"/>
    </xf>
    <xf numFmtId="0" fontId="14" fillId="8" borderId="8" xfId="1" applyFont="1" applyFill="1" applyBorder="1" applyAlignment="1">
      <alignment vertical="top" wrapText="1"/>
    </xf>
    <xf numFmtId="0" fontId="15" fillId="0" borderId="9" xfId="1" applyFont="1" applyFill="1" applyBorder="1" applyAlignment="1">
      <alignment horizontal="center" vertical="top" wrapText="1"/>
    </xf>
    <xf numFmtId="38" fontId="12" fillId="5" borderId="9" xfId="2" applyNumberFormat="1" applyFont="1" applyFill="1" applyBorder="1" applyAlignment="1">
      <alignment horizontal="right" vertical="top" wrapText="1"/>
    </xf>
    <xf numFmtId="0" fontId="16" fillId="5" borderId="0" xfId="1" applyFont="1" applyFill="1"/>
    <xf numFmtId="0" fontId="17" fillId="5" borderId="0" xfId="1" applyFont="1" applyFill="1" applyAlignment="1"/>
    <xf numFmtId="0" fontId="11" fillId="5" borderId="0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right" vertical="top" wrapText="1"/>
    </xf>
    <xf numFmtId="0" fontId="19" fillId="5" borderId="0" xfId="1" applyFont="1" applyFill="1" applyBorder="1" applyAlignment="1">
      <alignment horizontal="center"/>
    </xf>
    <xf numFmtId="0" fontId="11" fillId="5" borderId="0" xfId="1" applyFont="1" applyFill="1" applyBorder="1" applyAlignment="1">
      <alignment wrapText="1"/>
    </xf>
    <xf numFmtId="0" fontId="10" fillId="5" borderId="0" xfId="1" applyFont="1" applyFill="1" applyBorder="1" applyAlignment="1">
      <alignment horizontal="center"/>
    </xf>
    <xf numFmtId="0" fontId="11" fillId="5" borderId="0" xfId="1" applyFont="1" applyFill="1" applyBorder="1" applyAlignment="1"/>
    <xf numFmtId="0" fontId="20" fillId="5" borderId="0" xfId="1" applyFont="1" applyFill="1" applyAlignment="1">
      <alignment horizontal="center"/>
    </xf>
    <xf numFmtId="0" fontId="7" fillId="5" borderId="0" xfId="1" applyFill="1" applyAlignment="1">
      <alignment horizontal="center"/>
    </xf>
    <xf numFmtId="164" fontId="12" fillId="5" borderId="9" xfId="1" applyNumberFormat="1" applyFont="1" applyFill="1" applyBorder="1" applyAlignment="1">
      <alignment horizontal="right" vertical="top" wrapText="1"/>
    </xf>
    <xf numFmtId="38" fontId="12" fillId="0" borderId="9" xfId="2" applyNumberFormat="1" applyFont="1" applyFill="1" applyBorder="1" applyAlignment="1">
      <alignment horizontal="right" vertical="top" wrapText="1"/>
    </xf>
    <xf numFmtId="38" fontId="28" fillId="5" borderId="0" xfId="1" applyNumberFormat="1" applyFont="1" applyFill="1" applyBorder="1" applyAlignment="1">
      <alignment vertical="top" wrapText="1"/>
    </xf>
    <xf numFmtId="4" fontId="0" fillId="0" borderId="0" xfId="0" applyNumberFormat="1"/>
    <xf numFmtId="0" fontId="10" fillId="5" borderId="9" xfId="1" applyFont="1" applyFill="1" applyBorder="1"/>
    <xf numFmtId="9" fontId="11" fillId="5" borderId="9" xfId="140" applyNumberFormat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top" wrapText="1"/>
    </xf>
    <xf numFmtId="0" fontId="13" fillId="8" borderId="10" xfId="1" quotePrefix="1" applyFont="1" applyFill="1" applyBorder="1" applyAlignment="1">
      <alignment horizontal="right" vertical="top" wrapText="1"/>
    </xf>
    <xf numFmtId="0" fontId="14" fillId="8" borderId="8" xfId="1" applyFont="1" applyFill="1" applyBorder="1" applyAlignment="1">
      <alignment vertical="top" wrapText="1"/>
    </xf>
    <xf numFmtId="14" fontId="0" fillId="0" borderId="0" xfId="0" applyNumberFormat="1"/>
    <xf numFmtId="0" fontId="17" fillId="5" borderId="0" xfId="1" applyFont="1" applyFill="1" applyAlignment="1"/>
    <xf numFmtId="0" fontId="15" fillId="0" borderId="0" xfId="1" applyFont="1" applyFill="1" applyBorder="1" applyAlignment="1">
      <alignment vertical="top" wrapText="1"/>
    </xf>
    <xf numFmtId="0" fontId="15" fillId="0" borderId="0" xfId="1" applyFont="1" applyFill="1" applyBorder="1" applyAlignment="1">
      <alignment horizontal="center" vertical="top" wrapText="1"/>
    </xf>
    <xf numFmtId="0" fontId="11" fillId="5" borderId="0" xfId="1" applyFont="1" applyFill="1" applyBorder="1" applyAlignment="1">
      <alignment horizontal="left" vertical="center" wrapText="1"/>
    </xf>
    <xf numFmtId="9" fontId="11" fillId="5" borderId="0" xfId="140" applyNumberFormat="1" applyFont="1" applyFill="1" applyBorder="1" applyAlignment="1">
      <alignment horizontal="center" vertical="center"/>
    </xf>
    <xf numFmtId="0" fontId="17" fillId="5" borderId="0" xfId="1" applyFont="1" applyFill="1" applyBorder="1" applyAlignment="1"/>
    <xf numFmtId="0" fontId="0" fillId="5" borderId="0" xfId="1" applyFont="1" applyFill="1"/>
    <xf numFmtId="38" fontId="28" fillId="0" borderId="0" xfId="1" applyNumberFormat="1" applyFont="1" applyFill="1" applyBorder="1" applyAlignment="1">
      <alignment vertical="top" wrapText="1"/>
    </xf>
    <xf numFmtId="0" fontId="30" fillId="0" borderId="0" xfId="0" applyFont="1" applyBorder="1" applyAlignment="1">
      <alignment horizontal="center" vertical="center" wrapText="1"/>
    </xf>
    <xf numFmtId="165" fontId="7" fillId="5" borderId="0" xfId="1" applyNumberFormat="1" applyFill="1"/>
    <xf numFmtId="0" fontId="7" fillId="5" borderId="0" xfId="1" applyFill="1"/>
    <xf numFmtId="0" fontId="7" fillId="5" borderId="0" xfId="1" applyFill="1"/>
    <xf numFmtId="0" fontId="17" fillId="5" borderId="0" xfId="1" applyFont="1" applyFill="1" applyAlignment="1">
      <alignment wrapText="1"/>
    </xf>
    <xf numFmtId="0" fontId="7" fillId="5" borderId="0" xfId="1" applyFill="1" applyAlignment="1">
      <alignment wrapText="1"/>
    </xf>
    <xf numFmtId="1" fontId="11" fillId="5" borderId="9" xfId="142" applyNumberFormat="1" applyFont="1" applyFill="1" applyBorder="1" applyAlignment="1">
      <alignment horizontal="center" vertical="center"/>
    </xf>
    <xf numFmtId="1" fontId="11" fillId="5" borderId="9" xfId="143" applyNumberFormat="1" applyFont="1" applyFill="1" applyBorder="1" applyAlignment="1">
      <alignment horizontal="center" vertical="center"/>
    </xf>
    <xf numFmtId="0" fontId="25" fillId="5" borderId="0" xfId="1" applyFont="1" applyFill="1"/>
    <xf numFmtId="0" fontId="0" fillId="0" borderId="0" xfId="0" applyFill="1"/>
    <xf numFmtId="0" fontId="7" fillId="5" borderId="0" xfId="1" applyFill="1"/>
    <xf numFmtId="0" fontId="31" fillId="5" borderId="0" xfId="1" applyFont="1" applyFill="1" applyBorder="1" applyAlignment="1">
      <alignment wrapText="1"/>
    </xf>
    <xf numFmtId="0" fontId="7" fillId="5" borderId="0" xfId="1" applyFill="1"/>
    <xf numFmtId="1" fontId="11" fillId="5" borderId="9" xfId="140" applyNumberFormat="1" applyFont="1" applyFill="1" applyBorder="1" applyAlignment="1">
      <alignment horizontal="center" vertical="center"/>
    </xf>
    <xf numFmtId="0" fontId="16" fillId="0" borderId="0" xfId="1" applyFont="1" applyFill="1"/>
    <xf numFmtId="0" fontId="33" fillId="5" borderId="0" xfId="1" applyFont="1" applyFill="1"/>
    <xf numFmtId="0" fontId="14" fillId="8" borderId="8" xfId="1" applyFont="1" applyFill="1" applyBorder="1" applyAlignment="1">
      <alignment horizontal="center" vertical="top" wrapText="1"/>
    </xf>
    <xf numFmtId="0" fontId="16" fillId="5" borderId="0" xfId="1" applyFont="1" applyFill="1" applyAlignment="1">
      <alignment horizontal="center"/>
    </xf>
    <xf numFmtId="38" fontId="28" fillId="0" borderId="0" xfId="1" applyNumberFormat="1" applyFont="1" applyFill="1" applyBorder="1" applyAlignment="1">
      <alignment horizontal="right" wrapText="1"/>
    </xf>
    <xf numFmtId="166" fontId="14" fillId="8" borderId="8" xfId="1" applyNumberFormat="1" applyFont="1" applyFill="1" applyBorder="1" applyAlignment="1">
      <alignment vertical="top" wrapText="1"/>
    </xf>
    <xf numFmtId="166" fontId="11" fillId="5" borderId="0" xfId="1" applyNumberFormat="1" applyFont="1" applyFill="1" applyBorder="1" applyAlignment="1">
      <alignment horizontal="left" vertical="center"/>
    </xf>
    <xf numFmtId="166" fontId="7" fillId="5" borderId="0" xfId="1" applyNumberFormat="1" applyFill="1"/>
    <xf numFmtId="168" fontId="14" fillId="8" borderId="8" xfId="1" applyNumberFormat="1" applyFont="1" applyFill="1" applyBorder="1" applyAlignment="1">
      <alignment vertical="top" wrapText="1"/>
    </xf>
    <xf numFmtId="168" fontId="7" fillId="5" borderId="0" xfId="1" applyNumberFormat="1" applyFill="1"/>
    <xf numFmtId="166" fontId="25" fillId="5" borderId="0" xfId="1" applyNumberFormat="1" applyFont="1" applyFill="1"/>
    <xf numFmtId="38" fontId="7" fillId="5" borderId="0" xfId="1" applyNumberFormat="1" applyFill="1" applyAlignment="1">
      <alignment horizontal="center"/>
    </xf>
    <xf numFmtId="38" fontId="7" fillId="5" borderId="0" xfId="1" applyNumberFormat="1" applyFill="1"/>
    <xf numFmtId="0" fontId="0" fillId="5" borderId="0" xfId="1" applyFont="1" applyFill="1" applyAlignment="1">
      <alignment horizontal="center"/>
    </xf>
    <xf numFmtId="0" fontId="0" fillId="5" borderId="0" xfId="1" applyFont="1" applyFill="1" applyAlignment="1">
      <alignment horizontal="center" wrapText="1"/>
    </xf>
    <xf numFmtId="0" fontId="15" fillId="0" borderId="9" xfId="1" applyFont="1" applyFill="1" applyBorder="1" applyAlignment="1">
      <alignment vertical="top" wrapText="1"/>
    </xf>
    <xf numFmtId="0" fontId="0" fillId="12" borderId="0" xfId="0" applyFill="1" applyAlignment="1">
      <alignment wrapText="1"/>
    </xf>
    <xf numFmtId="0" fontId="7" fillId="5" borderId="0" xfId="1" applyFill="1" applyBorder="1" applyAlignment="1">
      <alignment horizontal="center"/>
    </xf>
    <xf numFmtId="0" fontId="7" fillId="5" borderId="0" xfId="1" applyFill="1" applyBorder="1"/>
    <xf numFmtId="0" fontId="0" fillId="0" borderId="0" xfId="0" applyFill="1" applyBorder="1"/>
    <xf numFmtId="0" fontId="0" fillId="5" borderId="0" xfId="1" applyFont="1" applyFill="1" applyBorder="1"/>
    <xf numFmtId="0" fontId="36" fillId="0" borderId="9" xfId="0" applyFont="1" applyBorder="1" applyAlignment="1">
      <alignment vertical="top"/>
    </xf>
    <xf numFmtId="0" fontId="36" fillId="5" borderId="0" xfId="1" applyFont="1" applyFill="1" applyAlignment="1">
      <alignment horizontal="center"/>
    </xf>
    <xf numFmtId="168" fontId="11" fillId="0" borderId="9" xfId="1" applyNumberFormat="1" applyFont="1" applyFill="1" applyBorder="1" applyAlignment="1">
      <alignment horizontal="center" vertical="center" wrapText="1"/>
    </xf>
    <xf numFmtId="0" fontId="36" fillId="5" borderId="9" xfId="1" applyFont="1" applyFill="1" applyBorder="1"/>
    <xf numFmtId="0" fontId="11" fillId="0" borderId="9" xfId="1" applyFont="1" applyFill="1" applyBorder="1" applyAlignment="1">
      <alignment horizontal="center" vertical="center" wrapText="1"/>
    </xf>
    <xf numFmtId="0" fontId="36" fillId="0" borderId="9" xfId="0" applyFont="1" applyBorder="1" applyAlignment="1">
      <alignment horizontal="left" wrapText="1"/>
    </xf>
    <xf numFmtId="0" fontId="11" fillId="5" borderId="9" xfId="1" applyFont="1" applyFill="1" applyBorder="1" applyAlignment="1"/>
    <xf numFmtId="0" fontId="36" fillId="0" borderId="9" xfId="0" applyFont="1" applyFill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168" fontId="11" fillId="0" borderId="9" xfId="1" applyNumberFormat="1" applyFont="1" applyBorder="1" applyAlignment="1">
      <alignment horizontal="center" vertical="center" wrapText="1"/>
    </xf>
    <xf numFmtId="0" fontId="36" fillId="0" borderId="9" xfId="0" applyFont="1" applyFill="1" applyBorder="1" applyAlignment="1">
      <alignment vertical="top"/>
    </xf>
    <xf numFmtId="0" fontId="36" fillId="0" borderId="9" xfId="47" applyFont="1" applyFill="1" applyBorder="1" applyAlignment="1">
      <alignment horizontal="left" vertical="top" wrapText="1"/>
    </xf>
    <xf numFmtId="0" fontId="36" fillId="5" borderId="9" xfId="1" applyFont="1" applyFill="1" applyBorder="1" applyAlignment="1">
      <alignment horizontal="center"/>
    </xf>
    <xf numFmtId="167" fontId="11" fillId="0" borderId="9" xfId="1" applyNumberFormat="1" applyFont="1" applyFill="1" applyBorder="1" applyAlignment="1">
      <alignment horizontal="left" vertical="center" wrapText="1"/>
    </xf>
    <xf numFmtId="0" fontId="38" fillId="0" borderId="0" xfId="0" applyFont="1"/>
    <xf numFmtId="4" fontId="38" fillId="0" borderId="0" xfId="0" applyNumberFormat="1" applyFont="1"/>
    <xf numFmtId="0" fontId="15" fillId="0" borderId="9" xfId="1" applyFont="1" applyFill="1" applyBorder="1" applyAlignment="1">
      <alignment horizontal="center" vertical="top" wrapText="1"/>
    </xf>
    <xf numFmtId="38" fontId="12" fillId="5" borderId="9" xfId="2" applyNumberFormat="1" applyFont="1" applyFill="1" applyBorder="1" applyAlignment="1">
      <alignment horizontal="right" vertical="top" wrapText="1"/>
    </xf>
    <xf numFmtId="164" fontId="12" fillId="5" borderId="9" xfId="1" applyNumberFormat="1" applyFont="1" applyFill="1" applyBorder="1" applyAlignment="1">
      <alignment horizontal="right" vertical="top" wrapText="1"/>
    </xf>
    <xf numFmtId="38" fontId="12" fillId="0" borderId="9" xfId="2" applyNumberFormat="1" applyFont="1" applyFill="1" applyBorder="1" applyAlignment="1">
      <alignment horizontal="right" vertical="top" wrapText="1"/>
    </xf>
    <xf numFmtId="9" fontId="11" fillId="5" borderId="9" xfId="140" applyNumberFormat="1" applyFont="1" applyFill="1" applyBorder="1" applyAlignment="1">
      <alignment horizontal="center" vertical="center"/>
    </xf>
    <xf numFmtId="0" fontId="11" fillId="5" borderId="9" xfId="1" applyFont="1" applyFill="1" applyBorder="1" applyAlignment="1">
      <alignment horizontal="left" vertical="center" wrapText="1"/>
    </xf>
    <xf numFmtId="1" fontId="11" fillId="5" borderId="9" xfId="140" applyNumberFormat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vertical="top" wrapText="1"/>
    </xf>
    <xf numFmtId="0" fontId="36" fillId="13" borderId="9" xfId="0" applyFont="1" applyFill="1" applyBorder="1" applyAlignment="1">
      <alignment vertical="center" wrapText="1"/>
    </xf>
    <xf numFmtId="0" fontId="36" fillId="0" borderId="9" xfId="0" applyFont="1" applyBorder="1" applyAlignment="1">
      <alignment vertical="top"/>
    </xf>
    <xf numFmtId="168" fontId="11" fillId="0" borderId="9" xfId="1" applyNumberFormat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left" vertical="top" wrapText="1"/>
    </xf>
    <xf numFmtId="0" fontId="11" fillId="0" borderId="9" xfId="1" applyFont="1" applyFill="1" applyBorder="1" applyAlignment="1">
      <alignment horizontal="left" vertical="center" wrapText="1"/>
    </xf>
    <xf numFmtId="0" fontId="11" fillId="5" borderId="9" xfId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36" fillId="0" borderId="9" xfId="0" applyFont="1" applyBorder="1" applyAlignment="1">
      <alignment horizontal="left" vertical="top" wrapText="1"/>
    </xf>
    <xf numFmtId="0" fontId="11" fillId="0" borderId="9" xfId="1" applyFont="1" applyFill="1" applyBorder="1" applyAlignment="1">
      <alignment wrapText="1"/>
    </xf>
    <xf numFmtId="0" fontId="37" fillId="0" borderId="9" xfId="0" applyFont="1" applyBorder="1" applyAlignment="1">
      <alignment horizontal="left" vertical="top" wrapText="1"/>
    </xf>
    <xf numFmtId="166" fontId="11" fillId="0" borderId="9" xfId="1" applyNumberFormat="1" applyFont="1" applyFill="1" applyBorder="1" applyAlignment="1">
      <alignment horizontal="center" vertical="center" wrapText="1"/>
    </xf>
    <xf numFmtId="0" fontId="36" fillId="5" borderId="9" xfId="1" applyFont="1" applyFill="1" applyBorder="1" applyAlignment="1">
      <alignment wrapText="1"/>
    </xf>
    <xf numFmtId="0" fontId="36" fillId="0" borderId="9" xfId="0" applyFont="1" applyBorder="1" applyAlignment="1">
      <alignment vertical="center" wrapText="1"/>
    </xf>
    <xf numFmtId="0" fontId="36" fillId="0" borderId="9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17" fontId="11" fillId="0" borderId="9" xfId="1" applyNumberFormat="1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wrapText="1"/>
    </xf>
    <xf numFmtId="0" fontId="39" fillId="0" borderId="0" xfId="0" applyFont="1"/>
    <xf numFmtId="0" fontId="39" fillId="0" borderId="0" xfId="0" applyFont="1" applyAlignment="1">
      <alignment wrapText="1"/>
    </xf>
    <xf numFmtId="0" fontId="11" fillId="0" borderId="9" xfId="1" applyFont="1" applyFill="1" applyBorder="1" applyAlignment="1">
      <alignment vertical="top" wrapText="1"/>
    </xf>
    <xf numFmtId="0" fontId="36" fillId="5" borderId="9" xfId="1" applyFont="1" applyFill="1" applyBorder="1" applyAlignment="1">
      <alignment vertical="top" wrapText="1"/>
    </xf>
    <xf numFmtId="0" fontId="36" fillId="0" borderId="9" xfId="1" applyFont="1" applyFill="1" applyBorder="1" applyAlignment="1">
      <alignment vertical="top" wrapText="1"/>
    </xf>
    <xf numFmtId="0" fontId="36" fillId="0" borderId="9" xfId="1" applyFont="1" applyFill="1" applyBorder="1" applyAlignment="1">
      <alignment horizontal="left" vertical="top" wrapText="1"/>
    </xf>
    <xf numFmtId="1" fontId="11" fillId="5" borderId="9" xfId="140" applyNumberFormat="1" applyFont="1" applyFill="1" applyBorder="1" applyAlignment="1">
      <alignment horizontal="center" vertical="top" wrapText="1"/>
    </xf>
    <xf numFmtId="0" fontId="10" fillId="0" borderId="9" xfId="1" applyFont="1" applyFill="1" applyBorder="1" applyAlignment="1">
      <alignment vertical="top" wrapText="1"/>
    </xf>
    <xf numFmtId="0" fontId="36" fillId="5" borderId="9" xfId="1" applyFont="1" applyFill="1" applyBorder="1" applyAlignment="1">
      <alignment horizontal="left" vertical="top" wrapText="1"/>
    </xf>
    <xf numFmtId="0" fontId="11" fillId="5" borderId="9" xfId="1" applyFont="1" applyFill="1" applyBorder="1"/>
    <xf numFmtId="0" fontId="9" fillId="3" borderId="2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center" vertical="center" wrapText="1"/>
    </xf>
    <xf numFmtId="0" fontId="10" fillId="7" borderId="7" xfId="1" applyFont="1" applyFill="1" applyBorder="1" applyAlignment="1">
      <alignment horizontal="center" vertical="center" wrapText="1"/>
    </xf>
    <xf numFmtId="0" fontId="10" fillId="11" borderId="2" xfId="1" applyFont="1" applyFill="1" applyBorder="1" applyAlignment="1">
      <alignment horizontal="center" vertical="center" wrapText="1"/>
    </xf>
    <xf numFmtId="0" fontId="10" fillId="11" borderId="7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/>
    </xf>
    <xf numFmtId="0" fontId="8" fillId="4" borderId="5" xfId="1" applyFont="1" applyFill="1" applyBorder="1" applyAlignment="1">
      <alignment horizontal="center"/>
    </xf>
    <xf numFmtId="168" fontId="9" fillId="3" borderId="2" xfId="1" applyNumberFormat="1" applyFont="1" applyFill="1" applyBorder="1" applyAlignment="1">
      <alignment horizontal="center" vertical="center" wrapText="1"/>
    </xf>
    <xf numFmtId="168" fontId="9" fillId="3" borderId="6" xfId="1" applyNumberFormat="1" applyFont="1" applyFill="1" applyBorder="1" applyAlignment="1">
      <alignment horizontal="center" vertical="center" wrapText="1"/>
    </xf>
    <xf numFmtId="168" fontId="9" fillId="3" borderId="7" xfId="1" applyNumberFormat="1" applyFont="1" applyFill="1" applyBorder="1" applyAlignment="1">
      <alignment horizontal="center" vertical="center" wrapText="1"/>
    </xf>
    <xf numFmtId="166" fontId="9" fillId="3" borderId="2" xfId="1" applyNumberFormat="1" applyFont="1" applyFill="1" applyBorder="1" applyAlignment="1">
      <alignment horizontal="center" vertical="center" wrapText="1"/>
    </xf>
    <xf numFmtId="166" fontId="9" fillId="3" borderId="6" xfId="1" applyNumberFormat="1" applyFont="1" applyFill="1" applyBorder="1" applyAlignment="1">
      <alignment horizontal="center" vertical="center" wrapText="1"/>
    </xf>
    <xf numFmtId="166" fontId="9" fillId="3" borderId="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00">
    <cellStyle name="=C:\WINNT35\SYSTEM32\COMMAND.COM" xfId="4" xr:uid="{00000000-0005-0000-0000-000000000000}"/>
    <cellStyle name="Comma" xfId="143" builtinId="3"/>
    <cellStyle name="Comma 2" xfId="5" xr:uid="{00000000-0005-0000-0000-000002000000}"/>
    <cellStyle name="Comma 3" xfId="6" xr:uid="{00000000-0005-0000-0000-000003000000}"/>
    <cellStyle name="Comma 3 2" xfId="7" xr:uid="{00000000-0005-0000-0000-000004000000}"/>
    <cellStyle name="Comma 4" xfId="8" xr:uid="{00000000-0005-0000-0000-000005000000}"/>
    <cellStyle name="Comma 4 2" xfId="9" xr:uid="{00000000-0005-0000-0000-000006000000}"/>
    <cellStyle name="Comma 4 3" xfId="10" xr:uid="{00000000-0005-0000-0000-000007000000}"/>
    <cellStyle name="Comma 5" xfId="11" xr:uid="{00000000-0005-0000-0000-000008000000}"/>
    <cellStyle name="Comma 6" xfId="12" xr:uid="{00000000-0005-0000-0000-000009000000}"/>
    <cellStyle name="Comma 7" xfId="13" xr:uid="{00000000-0005-0000-0000-00000A000000}"/>
    <cellStyle name="Comma 8" xfId="14" xr:uid="{00000000-0005-0000-0000-00000B000000}"/>
    <cellStyle name="CommaCents" xfId="15" xr:uid="{00000000-0005-0000-0000-00000C000000}"/>
    <cellStyle name="Currency" xfId="142" builtinId="4"/>
    <cellStyle name="Currency 2" xfId="2" xr:uid="{00000000-0005-0000-0000-00000E000000}"/>
    <cellStyle name="Currency 3" xfId="16" xr:uid="{00000000-0005-0000-0000-00000F000000}"/>
    <cellStyle name="delta" xfId="17" xr:uid="{00000000-0005-0000-0000-000010000000}"/>
    <cellStyle name="Hyperlink 2" xfId="18" xr:uid="{00000000-0005-0000-0000-000011000000}"/>
    <cellStyle name="new" xfId="19" xr:uid="{00000000-0005-0000-0000-000012000000}"/>
    <cellStyle name="Normal" xfId="0" builtinId="0"/>
    <cellStyle name="Normal 10" xfId="20" xr:uid="{00000000-0005-0000-0000-000014000000}"/>
    <cellStyle name="Normal 10 2" xfId="21" xr:uid="{00000000-0005-0000-0000-000015000000}"/>
    <cellStyle name="Normal 11" xfId="22" xr:uid="{00000000-0005-0000-0000-000016000000}"/>
    <cellStyle name="Normal 12" xfId="23" xr:uid="{00000000-0005-0000-0000-000017000000}"/>
    <cellStyle name="Normal 13" xfId="24" xr:uid="{00000000-0005-0000-0000-000018000000}"/>
    <cellStyle name="Normal 14" xfId="144" xr:uid="{00000000-0005-0000-0000-000019000000}"/>
    <cellStyle name="Normal 14 2" xfId="148" xr:uid="{00000000-0005-0000-0000-00001A000000}"/>
    <cellStyle name="Normal 14 2 2" xfId="156" xr:uid="{00000000-0005-0000-0000-00001B000000}"/>
    <cellStyle name="Normal 14 2 2 2" xfId="172" xr:uid="{00000000-0005-0000-0000-00001C000000}"/>
    <cellStyle name="Normal 14 2 2 2 2" xfId="204" xr:uid="{00000000-0005-0000-0000-00001D000000}"/>
    <cellStyle name="Normal 14 2 2 2 2 2" xfId="268" xr:uid="{00000000-0005-0000-0000-00001E000000}"/>
    <cellStyle name="Normal 14 2 2 2 2 2 2" xfId="396" xr:uid="{00000000-0005-0000-0000-00001F000000}"/>
    <cellStyle name="Normal 14 2 2 2 2 3" xfId="332" xr:uid="{00000000-0005-0000-0000-000020000000}"/>
    <cellStyle name="Normal 14 2 2 2 3" xfId="236" xr:uid="{00000000-0005-0000-0000-000021000000}"/>
    <cellStyle name="Normal 14 2 2 2 3 2" xfId="364" xr:uid="{00000000-0005-0000-0000-000022000000}"/>
    <cellStyle name="Normal 14 2 2 2 4" xfId="300" xr:uid="{00000000-0005-0000-0000-000023000000}"/>
    <cellStyle name="Normal 14 2 2 3" xfId="188" xr:uid="{00000000-0005-0000-0000-000024000000}"/>
    <cellStyle name="Normal 14 2 2 3 2" xfId="252" xr:uid="{00000000-0005-0000-0000-000025000000}"/>
    <cellStyle name="Normal 14 2 2 3 2 2" xfId="380" xr:uid="{00000000-0005-0000-0000-000026000000}"/>
    <cellStyle name="Normal 14 2 2 3 3" xfId="316" xr:uid="{00000000-0005-0000-0000-000027000000}"/>
    <cellStyle name="Normal 14 2 2 4" xfId="220" xr:uid="{00000000-0005-0000-0000-000028000000}"/>
    <cellStyle name="Normal 14 2 2 4 2" xfId="348" xr:uid="{00000000-0005-0000-0000-000029000000}"/>
    <cellStyle name="Normal 14 2 2 5" xfId="284" xr:uid="{00000000-0005-0000-0000-00002A000000}"/>
    <cellStyle name="Normal 14 2 3" xfId="164" xr:uid="{00000000-0005-0000-0000-00002B000000}"/>
    <cellStyle name="Normal 14 2 3 2" xfId="196" xr:uid="{00000000-0005-0000-0000-00002C000000}"/>
    <cellStyle name="Normal 14 2 3 2 2" xfId="260" xr:uid="{00000000-0005-0000-0000-00002D000000}"/>
    <cellStyle name="Normal 14 2 3 2 2 2" xfId="388" xr:uid="{00000000-0005-0000-0000-00002E000000}"/>
    <cellStyle name="Normal 14 2 3 2 3" xfId="324" xr:uid="{00000000-0005-0000-0000-00002F000000}"/>
    <cellStyle name="Normal 14 2 3 3" xfId="228" xr:uid="{00000000-0005-0000-0000-000030000000}"/>
    <cellStyle name="Normal 14 2 3 3 2" xfId="356" xr:uid="{00000000-0005-0000-0000-000031000000}"/>
    <cellStyle name="Normal 14 2 3 4" xfId="292" xr:uid="{00000000-0005-0000-0000-000032000000}"/>
    <cellStyle name="Normal 14 2 4" xfId="180" xr:uid="{00000000-0005-0000-0000-000033000000}"/>
    <cellStyle name="Normal 14 2 4 2" xfId="244" xr:uid="{00000000-0005-0000-0000-000034000000}"/>
    <cellStyle name="Normal 14 2 4 2 2" xfId="372" xr:uid="{00000000-0005-0000-0000-000035000000}"/>
    <cellStyle name="Normal 14 2 4 3" xfId="308" xr:uid="{00000000-0005-0000-0000-000036000000}"/>
    <cellStyle name="Normal 14 2 5" xfId="212" xr:uid="{00000000-0005-0000-0000-000037000000}"/>
    <cellStyle name="Normal 14 2 5 2" xfId="340" xr:uid="{00000000-0005-0000-0000-000038000000}"/>
    <cellStyle name="Normal 14 2 6" xfId="276" xr:uid="{00000000-0005-0000-0000-000039000000}"/>
    <cellStyle name="Normal 14 3" xfId="152" xr:uid="{00000000-0005-0000-0000-00003A000000}"/>
    <cellStyle name="Normal 14 3 2" xfId="168" xr:uid="{00000000-0005-0000-0000-00003B000000}"/>
    <cellStyle name="Normal 14 3 2 2" xfId="200" xr:uid="{00000000-0005-0000-0000-00003C000000}"/>
    <cellStyle name="Normal 14 3 2 2 2" xfId="264" xr:uid="{00000000-0005-0000-0000-00003D000000}"/>
    <cellStyle name="Normal 14 3 2 2 2 2" xfId="392" xr:uid="{00000000-0005-0000-0000-00003E000000}"/>
    <cellStyle name="Normal 14 3 2 2 3" xfId="328" xr:uid="{00000000-0005-0000-0000-00003F000000}"/>
    <cellStyle name="Normal 14 3 2 3" xfId="232" xr:uid="{00000000-0005-0000-0000-000040000000}"/>
    <cellStyle name="Normal 14 3 2 3 2" xfId="360" xr:uid="{00000000-0005-0000-0000-000041000000}"/>
    <cellStyle name="Normal 14 3 2 4" xfId="296" xr:uid="{00000000-0005-0000-0000-000042000000}"/>
    <cellStyle name="Normal 14 3 3" xfId="184" xr:uid="{00000000-0005-0000-0000-000043000000}"/>
    <cellStyle name="Normal 14 3 3 2" xfId="248" xr:uid="{00000000-0005-0000-0000-000044000000}"/>
    <cellStyle name="Normal 14 3 3 2 2" xfId="376" xr:uid="{00000000-0005-0000-0000-000045000000}"/>
    <cellStyle name="Normal 14 3 3 3" xfId="312" xr:uid="{00000000-0005-0000-0000-000046000000}"/>
    <cellStyle name="Normal 14 3 4" xfId="216" xr:uid="{00000000-0005-0000-0000-000047000000}"/>
    <cellStyle name="Normal 14 3 4 2" xfId="344" xr:uid="{00000000-0005-0000-0000-000048000000}"/>
    <cellStyle name="Normal 14 3 5" xfId="280" xr:uid="{00000000-0005-0000-0000-000049000000}"/>
    <cellStyle name="Normal 14 4" xfId="160" xr:uid="{00000000-0005-0000-0000-00004A000000}"/>
    <cellStyle name="Normal 14 4 2" xfId="192" xr:uid="{00000000-0005-0000-0000-00004B000000}"/>
    <cellStyle name="Normal 14 4 2 2" xfId="256" xr:uid="{00000000-0005-0000-0000-00004C000000}"/>
    <cellStyle name="Normal 14 4 2 2 2" xfId="384" xr:uid="{00000000-0005-0000-0000-00004D000000}"/>
    <cellStyle name="Normal 14 4 2 3" xfId="320" xr:uid="{00000000-0005-0000-0000-00004E000000}"/>
    <cellStyle name="Normal 14 4 3" xfId="224" xr:uid="{00000000-0005-0000-0000-00004F000000}"/>
    <cellStyle name="Normal 14 4 3 2" xfId="352" xr:uid="{00000000-0005-0000-0000-000050000000}"/>
    <cellStyle name="Normal 14 4 4" xfId="288" xr:uid="{00000000-0005-0000-0000-000051000000}"/>
    <cellStyle name="Normal 14 5" xfId="176" xr:uid="{00000000-0005-0000-0000-000052000000}"/>
    <cellStyle name="Normal 14 5 2" xfId="240" xr:uid="{00000000-0005-0000-0000-000053000000}"/>
    <cellStyle name="Normal 14 5 2 2" xfId="368" xr:uid="{00000000-0005-0000-0000-000054000000}"/>
    <cellStyle name="Normal 14 5 3" xfId="304" xr:uid="{00000000-0005-0000-0000-000055000000}"/>
    <cellStyle name="Normal 14 6" xfId="208" xr:uid="{00000000-0005-0000-0000-000056000000}"/>
    <cellStyle name="Normal 14 6 2" xfId="336" xr:uid="{00000000-0005-0000-0000-000057000000}"/>
    <cellStyle name="Normal 14 7" xfId="272" xr:uid="{00000000-0005-0000-0000-000058000000}"/>
    <cellStyle name="Normal 15" xfId="25" xr:uid="{00000000-0005-0000-0000-000059000000}"/>
    <cellStyle name="Normal 16" xfId="141" xr:uid="{00000000-0005-0000-0000-00005A000000}"/>
    <cellStyle name="Normal 17" xfId="145" xr:uid="{00000000-0005-0000-0000-00005B000000}"/>
    <cellStyle name="Normal 17 2" xfId="149" xr:uid="{00000000-0005-0000-0000-00005C000000}"/>
    <cellStyle name="Normal 17 2 2" xfId="157" xr:uid="{00000000-0005-0000-0000-00005D000000}"/>
    <cellStyle name="Normal 17 2 2 2" xfId="173" xr:uid="{00000000-0005-0000-0000-00005E000000}"/>
    <cellStyle name="Normal 17 2 2 2 2" xfId="205" xr:uid="{00000000-0005-0000-0000-00005F000000}"/>
    <cellStyle name="Normal 17 2 2 2 2 2" xfId="269" xr:uid="{00000000-0005-0000-0000-000060000000}"/>
    <cellStyle name="Normal 17 2 2 2 2 2 2" xfId="397" xr:uid="{00000000-0005-0000-0000-000061000000}"/>
    <cellStyle name="Normal 17 2 2 2 2 3" xfId="333" xr:uid="{00000000-0005-0000-0000-000062000000}"/>
    <cellStyle name="Normal 17 2 2 2 3" xfId="237" xr:uid="{00000000-0005-0000-0000-000063000000}"/>
    <cellStyle name="Normal 17 2 2 2 3 2" xfId="365" xr:uid="{00000000-0005-0000-0000-000064000000}"/>
    <cellStyle name="Normal 17 2 2 2 4" xfId="301" xr:uid="{00000000-0005-0000-0000-000065000000}"/>
    <cellStyle name="Normal 17 2 2 3" xfId="189" xr:uid="{00000000-0005-0000-0000-000066000000}"/>
    <cellStyle name="Normal 17 2 2 3 2" xfId="253" xr:uid="{00000000-0005-0000-0000-000067000000}"/>
    <cellStyle name="Normal 17 2 2 3 2 2" xfId="381" xr:uid="{00000000-0005-0000-0000-000068000000}"/>
    <cellStyle name="Normal 17 2 2 3 3" xfId="317" xr:uid="{00000000-0005-0000-0000-000069000000}"/>
    <cellStyle name="Normal 17 2 2 4" xfId="221" xr:uid="{00000000-0005-0000-0000-00006A000000}"/>
    <cellStyle name="Normal 17 2 2 4 2" xfId="349" xr:uid="{00000000-0005-0000-0000-00006B000000}"/>
    <cellStyle name="Normal 17 2 2 5" xfId="285" xr:uid="{00000000-0005-0000-0000-00006C000000}"/>
    <cellStyle name="Normal 17 2 3" xfId="165" xr:uid="{00000000-0005-0000-0000-00006D000000}"/>
    <cellStyle name="Normal 17 2 3 2" xfId="197" xr:uid="{00000000-0005-0000-0000-00006E000000}"/>
    <cellStyle name="Normal 17 2 3 2 2" xfId="261" xr:uid="{00000000-0005-0000-0000-00006F000000}"/>
    <cellStyle name="Normal 17 2 3 2 2 2" xfId="389" xr:uid="{00000000-0005-0000-0000-000070000000}"/>
    <cellStyle name="Normal 17 2 3 2 3" xfId="325" xr:uid="{00000000-0005-0000-0000-000071000000}"/>
    <cellStyle name="Normal 17 2 3 3" xfId="229" xr:uid="{00000000-0005-0000-0000-000072000000}"/>
    <cellStyle name="Normal 17 2 3 3 2" xfId="357" xr:uid="{00000000-0005-0000-0000-000073000000}"/>
    <cellStyle name="Normal 17 2 3 4" xfId="293" xr:uid="{00000000-0005-0000-0000-000074000000}"/>
    <cellStyle name="Normal 17 2 4" xfId="181" xr:uid="{00000000-0005-0000-0000-000075000000}"/>
    <cellStyle name="Normal 17 2 4 2" xfId="245" xr:uid="{00000000-0005-0000-0000-000076000000}"/>
    <cellStyle name="Normal 17 2 4 2 2" xfId="373" xr:uid="{00000000-0005-0000-0000-000077000000}"/>
    <cellStyle name="Normal 17 2 4 3" xfId="309" xr:uid="{00000000-0005-0000-0000-000078000000}"/>
    <cellStyle name="Normal 17 2 5" xfId="213" xr:uid="{00000000-0005-0000-0000-000079000000}"/>
    <cellStyle name="Normal 17 2 5 2" xfId="341" xr:uid="{00000000-0005-0000-0000-00007A000000}"/>
    <cellStyle name="Normal 17 2 6" xfId="277" xr:uid="{00000000-0005-0000-0000-00007B000000}"/>
    <cellStyle name="Normal 17 3" xfId="153" xr:uid="{00000000-0005-0000-0000-00007C000000}"/>
    <cellStyle name="Normal 17 3 2" xfId="169" xr:uid="{00000000-0005-0000-0000-00007D000000}"/>
    <cellStyle name="Normal 17 3 2 2" xfId="201" xr:uid="{00000000-0005-0000-0000-00007E000000}"/>
    <cellStyle name="Normal 17 3 2 2 2" xfId="265" xr:uid="{00000000-0005-0000-0000-00007F000000}"/>
    <cellStyle name="Normal 17 3 2 2 2 2" xfId="393" xr:uid="{00000000-0005-0000-0000-000080000000}"/>
    <cellStyle name="Normal 17 3 2 2 3" xfId="329" xr:uid="{00000000-0005-0000-0000-000081000000}"/>
    <cellStyle name="Normal 17 3 2 3" xfId="233" xr:uid="{00000000-0005-0000-0000-000082000000}"/>
    <cellStyle name="Normal 17 3 2 3 2" xfId="361" xr:uid="{00000000-0005-0000-0000-000083000000}"/>
    <cellStyle name="Normal 17 3 2 4" xfId="297" xr:uid="{00000000-0005-0000-0000-000084000000}"/>
    <cellStyle name="Normal 17 3 3" xfId="185" xr:uid="{00000000-0005-0000-0000-000085000000}"/>
    <cellStyle name="Normal 17 3 3 2" xfId="249" xr:uid="{00000000-0005-0000-0000-000086000000}"/>
    <cellStyle name="Normal 17 3 3 2 2" xfId="377" xr:uid="{00000000-0005-0000-0000-000087000000}"/>
    <cellStyle name="Normal 17 3 3 3" xfId="313" xr:uid="{00000000-0005-0000-0000-000088000000}"/>
    <cellStyle name="Normal 17 3 4" xfId="217" xr:uid="{00000000-0005-0000-0000-000089000000}"/>
    <cellStyle name="Normal 17 3 4 2" xfId="345" xr:uid="{00000000-0005-0000-0000-00008A000000}"/>
    <cellStyle name="Normal 17 3 5" xfId="281" xr:uid="{00000000-0005-0000-0000-00008B000000}"/>
    <cellStyle name="Normal 17 4" xfId="161" xr:uid="{00000000-0005-0000-0000-00008C000000}"/>
    <cellStyle name="Normal 17 4 2" xfId="193" xr:uid="{00000000-0005-0000-0000-00008D000000}"/>
    <cellStyle name="Normal 17 4 2 2" xfId="257" xr:uid="{00000000-0005-0000-0000-00008E000000}"/>
    <cellStyle name="Normal 17 4 2 2 2" xfId="385" xr:uid="{00000000-0005-0000-0000-00008F000000}"/>
    <cellStyle name="Normal 17 4 2 3" xfId="321" xr:uid="{00000000-0005-0000-0000-000090000000}"/>
    <cellStyle name="Normal 17 4 3" xfId="225" xr:uid="{00000000-0005-0000-0000-000091000000}"/>
    <cellStyle name="Normal 17 4 3 2" xfId="353" xr:uid="{00000000-0005-0000-0000-000092000000}"/>
    <cellStyle name="Normal 17 4 4" xfId="289" xr:uid="{00000000-0005-0000-0000-000093000000}"/>
    <cellStyle name="Normal 17 5" xfId="177" xr:uid="{00000000-0005-0000-0000-000094000000}"/>
    <cellStyle name="Normal 17 5 2" xfId="241" xr:uid="{00000000-0005-0000-0000-000095000000}"/>
    <cellStyle name="Normal 17 5 2 2" xfId="369" xr:uid="{00000000-0005-0000-0000-000096000000}"/>
    <cellStyle name="Normal 17 5 3" xfId="305" xr:uid="{00000000-0005-0000-0000-000097000000}"/>
    <cellStyle name="Normal 17 6" xfId="209" xr:uid="{00000000-0005-0000-0000-000098000000}"/>
    <cellStyle name="Normal 17 6 2" xfId="337" xr:uid="{00000000-0005-0000-0000-000099000000}"/>
    <cellStyle name="Normal 17 7" xfId="273" xr:uid="{00000000-0005-0000-0000-00009A000000}"/>
    <cellStyle name="Normal 18" xfId="146" xr:uid="{00000000-0005-0000-0000-00009B000000}"/>
    <cellStyle name="Normal 18 2" xfId="150" xr:uid="{00000000-0005-0000-0000-00009C000000}"/>
    <cellStyle name="Normal 18 2 2" xfId="158" xr:uid="{00000000-0005-0000-0000-00009D000000}"/>
    <cellStyle name="Normal 18 2 2 2" xfId="174" xr:uid="{00000000-0005-0000-0000-00009E000000}"/>
    <cellStyle name="Normal 18 2 2 2 2" xfId="206" xr:uid="{00000000-0005-0000-0000-00009F000000}"/>
    <cellStyle name="Normal 18 2 2 2 2 2" xfId="270" xr:uid="{00000000-0005-0000-0000-0000A0000000}"/>
    <cellStyle name="Normal 18 2 2 2 2 2 2" xfId="398" xr:uid="{00000000-0005-0000-0000-0000A1000000}"/>
    <cellStyle name="Normal 18 2 2 2 2 3" xfId="334" xr:uid="{00000000-0005-0000-0000-0000A2000000}"/>
    <cellStyle name="Normal 18 2 2 2 3" xfId="238" xr:uid="{00000000-0005-0000-0000-0000A3000000}"/>
    <cellStyle name="Normal 18 2 2 2 3 2" xfId="366" xr:uid="{00000000-0005-0000-0000-0000A4000000}"/>
    <cellStyle name="Normal 18 2 2 2 4" xfId="302" xr:uid="{00000000-0005-0000-0000-0000A5000000}"/>
    <cellStyle name="Normal 18 2 2 3" xfId="190" xr:uid="{00000000-0005-0000-0000-0000A6000000}"/>
    <cellStyle name="Normal 18 2 2 3 2" xfId="254" xr:uid="{00000000-0005-0000-0000-0000A7000000}"/>
    <cellStyle name="Normal 18 2 2 3 2 2" xfId="382" xr:uid="{00000000-0005-0000-0000-0000A8000000}"/>
    <cellStyle name="Normal 18 2 2 3 3" xfId="318" xr:uid="{00000000-0005-0000-0000-0000A9000000}"/>
    <cellStyle name="Normal 18 2 2 4" xfId="222" xr:uid="{00000000-0005-0000-0000-0000AA000000}"/>
    <cellStyle name="Normal 18 2 2 4 2" xfId="350" xr:uid="{00000000-0005-0000-0000-0000AB000000}"/>
    <cellStyle name="Normal 18 2 2 5" xfId="286" xr:uid="{00000000-0005-0000-0000-0000AC000000}"/>
    <cellStyle name="Normal 18 2 3" xfId="166" xr:uid="{00000000-0005-0000-0000-0000AD000000}"/>
    <cellStyle name="Normal 18 2 3 2" xfId="198" xr:uid="{00000000-0005-0000-0000-0000AE000000}"/>
    <cellStyle name="Normal 18 2 3 2 2" xfId="262" xr:uid="{00000000-0005-0000-0000-0000AF000000}"/>
    <cellStyle name="Normal 18 2 3 2 2 2" xfId="390" xr:uid="{00000000-0005-0000-0000-0000B0000000}"/>
    <cellStyle name="Normal 18 2 3 2 3" xfId="326" xr:uid="{00000000-0005-0000-0000-0000B1000000}"/>
    <cellStyle name="Normal 18 2 3 3" xfId="230" xr:uid="{00000000-0005-0000-0000-0000B2000000}"/>
    <cellStyle name="Normal 18 2 3 3 2" xfId="358" xr:uid="{00000000-0005-0000-0000-0000B3000000}"/>
    <cellStyle name="Normal 18 2 3 4" xfId="294" xr:uid="{00000000-0005-0000-0000-0000B4000000}"/>
    <cellStyle name="Normal 18 2 4" xfId="182" xr:uid="{00000000-0005-0000-0000-0000B5000000}"/>
    <cellStyle name="Normal 18 2 4 2" xfId="246" xr:uid="{00000000-0005-0000-0000-0000B6000000}"/>
    <cellStyle name="Normal 18 2 4 2 2" xfId="374" xr:uid="{00000000-0005-0000-0000-0000B7000000}"/>
    <cellStyle name="Normal 18 2 4 3" xfId="310" xr:uid="{00000000-0005-0000-0000-0000B8000000}"/>
    <cellStyle name="Normal 18 2 5" xfId="214" xr:uid="{00000000-0005-0000-0000-0000B9000000}"/>
    <cellStyle name="Normal 18 2 5 2" xfId="342" xr:uid="{00000000-0005-0000-0000-0000BA000000}"/>
    <cellStyle name="Normal 18 2 6" xfId="278" xr:uid="{00000000-0005-0000-0000-0000BB000000}"/>
    <cellStyle name="Normal 18 3" xfId="154" xr:uid="{00000000-0005-0000-0000-0000BC000000}"/>
    <cellStyle name="Normal 18 3 2" xfId="170" xr:uid="{00000000-0005-0000-0000-0000BD000000}"/>
    <cellStyle name="Normal 18 3 2 2" xfId="202" xr:uid="{00000000-0005-0000-0000-0000BE000000}"/>
    <cellStyle name="Normal 18 3 2 2 2" xfId="266" xr:uid="{00000000-0005-0000-0000-0000BF000000}"/>
    <cellStyle name="Normal 18 3 2 2 2 2" xfId="394" xr:uid="{00000000-0005-0000-0000-0000C0000000}"/>
    <cellStyle name="Normal 18 3 2 2 3" xfId="330" xr:uid="{00000000-0005-0000-0000-0000C1000000}"/>
    <cellStyle name="Normal 18 3 2 3" xfId="234" xr:uid="{00000000-0005-0000-0000-0000C2000000}"/>
    <cellStyle name="Normal 18 3 2 3 2" xfId="362" xr:uid="{00000000-0005-0000-0000-0000C3000000}"/>
    <cellStyle name="Normal 18 3 2 4" xfId="298" xr:uid="{00000000-0005-0000-0000-0000C4000000}"/>
    <cellStyle name="Normal 18 3 3" xfId="186" xr:uid="{00000000-0005-0000-0000-0000C5000000}"/>
    <cellStyle name="Normal 18 3 3 2" xfId="250" xr:uid="{00000000-0005-0000-0000-0000C6000000}"/>
    <cellStyle name="Normal 18 3 3 2 2" xfId="378" xr:uid="{00000000-0005-0000-0000-0000C7000000}"/>
    <cellStyle name="Normal 18 3 3 3" xfId="314" xr:uid="{00000000-0005-0000-0000-0000C8000000}"/>
    <cellStyle name="Normal 18 3 4" xfId="218" xr:uid="{00000000-0005-0000-0000-0000C9000000}"/>
    <cellStyle name="Normal 18 3 4 2" xfId="346" xr:uid="{00000000-0005-0000-0000-0000CA000000}"/>
    <cellStyle name="Normal 18 3 5" xfId="282" xr:uid="{00000000-0005-0000-0000-0000CB000000}"/>
    <cellStyle name="Normal 18 4" xfId="162" xr:uid="{00000000-0005-0000-0000-0000CC000000}"/>
    <cellStyle name="Normal 18 4 2" xfId="194" xr:uid="{00000000-0005-0000-0000-0000CD000000}"/>
    <cellStyle name="Normal 18 4 2 2" xfId="258" xr:uid="{00000000-0005-0000-0000-0000CE000000}"/>
    <cellStyle name="Normal 18 4 2 2 2" xfId="386" xr:uid="{00000000-0005-0000-0000-0000CF000000}"/>
    <cellStyle name="Normal 18 4 2 3" xfId="322" xr:uid="{00000000-0005-0000-0000-0000D0000000}"/>
    <cellStyle name="Normal 18 4 3" xfId="226" xr:uid="{00000000-0005-0000-0000-0000D1000000}"/>
    <cellStyle name="Normal 18 4 3 2" xfId="354" xr:uid="{00000000-0005-0000-0000-0000D2000000}"/>
    <cellStyle name="Normal 18 4 4" xfId="290" xr:uid="{00000000-0005-0000-0000-0000D3000000}"/>
    <cellStyle name="Normal 18 5" xfId="178" xr:uid="{00000000-0005-0000-0000-0000D4000000}"/>
    <cellStyle name="Normal 18 5 2" xfId="242" xr:uid="{00000000-0005-0000-0000-0000D5000000}"/>
    <cellStyle name="Normal 18 5 2 2" xfId="370" xr:uid="{00000000-0005-0000-0000-0000D6000000}"/>
    <cellStyle name="Normal 18 5 3" xfId="306" xr:uid="{00000000-0005-0000-0000-0000D7000000}"/>
    <cellStyle name="Normal 18 6" xfId="210" xr:uid="{00000000-0005-0000-0000-0000D8000000}"/>
    <cellStyle name="Normal 18 6 2" xfId="338" xr:uid="{00000000-0005-0000-0000-0000D9000000}"/>
    <cellStyle name="Normal 18 7" xfId="274" xr:uid="{00000000-0005-0000-0000-0000DA000000}"/>
    <cellStyle name="Normal 2" xfId="26" xr:uid="{00000000-0005-0000-0000-0000DB000000}"/>
    <cellStyle name="Normal 2 2" xfId="27" xr:uid="{00000000-0005-0000-0000-0000DC000000}"/>
    <cellStyle name="Normal 2 2 2" xfId="28" xr:uid="{00000000-0005-0000-0000-0000DD000000}"/>
    <cellStyle name="Normal 2 2 2 2" xfId="29" xr:uid="{00000000-0005-0000-0000-0000DE000000}"/>
    <cellStyle name="Normal 2 2 2 2 2" xfId="30" xr:uid="{00000000-0005-0000-0000-0000DF000000}"/>
    <cellStyle name="Normal 2 2 2 3" xfId="31" xr:uid="{00000000-0005-0000-0000-0000E0000000}"/>
    <cellStyle name="Normal 2 2 3" xfId="32" xr:uid="{00000000-0005-0000-0000-0000E1000000}"/>
    <cellStyle name="Normal 2 2 3 2" xfId="33" xr:uid="{00000000-0005-0000-0000-0000E2000000}"/>
    <cellStyle name="Normal 2 2 4" xfId="34" xr:uid="{00000000-0005-0000-0000-0000E3000000}"/>
    <cellStyle name="Normal 2 3" xfId="35" xr:uid="{00000000-0005-0000-0000-0000E4000000}"/>
    <cellStyle name="Normal 2 3 2" xfId="36" xr:uid="{00000000-0005-0000-0000-0000E5000000}"/>
    <cellStyle name="Normal 2 3 2 2" xfId="37" xr:uid="{00000000-0005-0000-0000-0000E6000000}"/>
    <cellStyle name="Normal 2 3 3" xfId="38" xr:uid="{00000000-0005-0000-0000-0000E7000000}"/>
    <cellStyle name="Normal 2 4" xfId="39" xr:uid="{00000000-0005-0000-0000-0000E8000000}"/>
    <cellStyle name="Normal 2 4 2" xfId="40" xr:uid="{00000000-0005-0000-0000-0000E9000000}"/>
    <cellStyle name="Normal 2 5" xfId="41" xr:uid="{00000000-0005-0000-0000-0000EA000000}"/>
    <cellStyle name="Normal 2 6" xfId="42" xr:uid="{00000000-0005-0000-0000-0000EB000000}"/>
    <cellStyle name="Normal 3" xfId="43" xr:uid="{00000000-0005-0000-0000-0000EC000000}"/>
    <cellStyle name="Normal 3 2" xfId="44" xr:uid="{00000000-0005-0000-0000-0000ED000000}"/>
    <cellStyle name="Normal 3 2 2" xfId="45" xr:uid="{00000000-0005-0000-0000-0000EE000000}"/>
    <cellStyle name="Normal 3 3" xfId="46" xr:uid="{00000000-0005-0000-0000-0000EF000000}"/>
    <cellStyle name="Normal 4" xfId="47" xr:uid="{00000000-0005-0000-0000-0000F0000000}"/>
    <cellStyle name="Normal 4 2" xfId="48" xr:uid="{00000000-0005-0000-0000-0000F1000000}"/>
    <cellStyle name="Normal 4 2 2" xfId="49" xr:uid="{00000000-0005-0000-0000-0000F2000000}"/>
    <cellStyle name="Normal 4 2 2 2" xfId="50" xr:uid="{00000000-0005-0000-0000-0000F3000000}"/>
    <cellStyle name="Normal 4 2 2 2 2" xfId="51" xr:uid="{00000000-0005-0000-0000-0000F4000000}"/>
    <cellStyle name="Normal 4 2 2 3" xfId="52" xr:uid="{00000000-0005-0000-0000-0000F5000000}"/>
    <cellStyle name="Normal 4 2 3" xfId="53" xr:uid="{00000000-0005-0000-0000-0000F6000000}"/>
    <cellStyle name="Normal 4 2 3 2" xfId="54" xr:uid="{00000000-0005-0000-0000-0000F7000000}"/>
    <cellStyle name="Normal 4 2 4" xfId="55" xr:uid="{00000000-0005-0000-0000-0000F8000000}"/>
    <cellStyle name="Normal 4 3" xfId="56" xr:uid="{00000000-0005-0000-0000-0000F9000000}"/>
    <cellStyle name="Normal 4 3 2" xfId="57" xr:uid="{00000000-0005-0000-0000-0000FA000000}"/>
    <cellStyle name="Normal 4 3 2 2" xfId="58" xr:uid="{00000000-0005-0000-0000-0000FB000000}"/>
    <cellStyle name="Normal 4 3 3" xfId="59" xr:uid="{00000000-0005-0000-0000-0000FC000000}"/>
    <cellStyle name="Normal 4 4" xfId="60" xr:uid="{00000000-0005-0000-0000-0000FD000000}"/>
    <cellStyle name="Normal 4 4 2" xfId="61" xr:uid="{00000000-0005-0000-0000-0000FE000000}"/>
    <cellStyle name="Normal 4 5" xfId="62" xr:uid="{00000000-0005-0000-0000-0000FF000000}"/>
    <cellStyle name="Normal 5" xfId="63" xr:uid="{00000000-0005-0000-0000-000000010000}"/>
    <cellStyle name="Normal 5 2" xfId="64" xr:uid="{00000000-0005-0000-0000-000001010000}"/>
    <cellStyle name="Normal 5 2 2" xfId="65" xr:uid="{00000000-0005-0000-0000-000002010000}"/>
    <cellStyle name="Normal 5 2 2 2" xfId="66" xr:uid="{00000000-0005-0000-0000-000003010000}"/>
    <cellStyle name="Normal 5 2 3" xfId="67" xr:uid="{00000000-0005-0000-0000-000004010000}"/>
    <cellStyle name="Normal 5 3" xfId="68" xr:uid="{00000000-0005-0000-0000-000005010000}"/>
    <cellStyle name="Normal 5 3 2" xfId="69" xr:uid="{00000000-0005-0000-0000-000006010000}"/>
    <cellStyle name="Normal 5 4" xfId="70" xr:uid="{00000000-0005-0000-0000-000007010000}"/>
    <cellStyle name="Normal 6" xfId="1" xr:uid="{00000000-0005-0000-0000-000008010000}"/>
    <cellStyle name="Normal 6 2" xfId="71" xr:uid="{00000000-0005-0000-0000-000009010000}"/>
    <cellStyle name="Normal 6 3" xfId="72" xr:uid="{00000000-0005-0000-0000-00000A010000}"/>
    <cellStyle name="Normal 7" xfId="73" xr:uid="{00000000-0005-0000-0000-00000B010000}"/>
    <cellStyle name="Normal 7 2" xfId="74" xr:uid="{00000000-0005-0000-0000-00000C010000}"/>
    <cellStyle name="Normal 7 2 2" xfId="75" xr:uid="{00000000-0005-0000-0000-00000D010000}"/>
    <cellStyle name="Normal 7 3" xfId="76" xr:uid="{00000000-0005-0000-0000-00000E010000}"/>
    <cellStyle name="Normal 8" xfId="77" xr:uid="{00000000-0005-0000-0000-00000F010000}"/>
    <cellStyle name="Normal 8 2" xfId="78" xr:uid="{00000000-0005-0000-0000-000010010000}"/>
    <cellStyle name="Normal 8 2 2" xfId="79" xr:uid="{00000000-0005-0000-0000-000011010000}"/>
    <cellStyle name="Normal 8 3" xfId="80" xr:uid="{00000000-0005-0000-0000-000012010000}"/>
    <cellStyle name="Normal 9" xfId="81" xr:uid="{00000000-0005-0000-0000-000013010000}"/>
    <cellStyle name="Normal 9 2" xfId="82" xr:uid="{00000000-0005-0000-0000-000014010000}"/>
    <cellStyle name="Normal 9 2 2" xfId="83" xr:uid="{00000000-0005-0000-0000-000015010000}"/>
    <cellStyle name="Normal 9 3" xfId="84" xr:uid="{00000000-0005-0000-0000-000016010000}"/>
    <cellStyle name="Note 2" xfId="85" xr:uid="{00000000-0005-0000-0000-000017010000}"/>
    <cellStyle name="Note 2 2" xfId="86" xr:uid="{00000000-0005-0000-0000-000018010000}"/>
    <cellStyle name="Note 2 2 2" xfId="87" xr:uid="{00000000-0005-0000-0000-000019010000}"/>
    <cellStyle name="Note 2 2 2 2" xfId="88" xr:uid="{00000000-0005-0000-0000-00001A010000}"/>
    <cellStyle name="Note 2 2 2 2 2" xfId="89" xr:uid="{00000000-0005-0000-0000-00001B010000}"/>
    <cellStyle name="Note 2 2 2 3" xfId="90" xr:uid="{00000000-0005-0000-0000-00001C010000}"/>
    <cellStyle name="Note 2 2 3" xfId="91" xr:uid="{00000000-0005-0000-0000-00001D010000}"/>
    <cellStyle name="Note 2 2 3 2" xfId="92" xr:uid="{00000000-0005-0000-0000-00001E010000}"/>
    <cellStyle name="Note 2 2 4" xfId="93" xr:uid="{00000000-0005-0000-0000-00001F010000}"/>
    <cellStyle name="Note 2 3" xfId="94" xr:uid="{00000000-0005-0000-0000-000020010000}"/>
    <cellStyle name="Note 2 3 2" xfId="95" xr:uid="{00000000-0005-0000-0000-000021010000}"/>
    <cellStyle name="Note 2 3 2 2" xfId="96" xr:uid="{00000000-0005-0000-0000-000022010000}"/>
    <cellStyle name="Note 2 3 3" xfId="97" xr:uid="{00000000-0005-0000-0000-000023010000}"/>
    <cellStyle name="Note 2 4" xfId="98" xr:uid="{00000000-0005-0000-0000-000024010000}"/>
    <cellStyle name="Note 2 4 2" xfId="99" xr:uid="{00000000-0005-0000-0000-000025010000}"/>
    <cellStyle name="Note 2 5" xfId="100" xr:uid="{00000000-0005-0000-0000-000026010000}"/>
    <cellStyle name="Note 3" xfId="101" xr:uid="{00000000-0005-0000-0000-000027010000}"/>
    <cellStyle name="Percent" xfId="140" builtinId="5"/>
    <cellStyle name="Percent 2" xfId="3" xr:uid="{00000000-0005-0000-0000-000029010000}"/>
    <cellStyle name="Percent 2 2" xfId="102" xr:uid="{00000000-0005-0000-0000-00002A010000}"/>
    <cellStyle name="Percent 2 2 2" xfId="103" xr:uid="{00000000-0005-0000-0000-00002B010000}"/>
    <cellStyle name="Percent 2 2 2 2" xfId="104" xr:uid="{00000000-0005-0000-0000-00002C010000}"/>
    <cellStyle name="Percent 2 2 2 2 2" xfId="105" xr:uid="{00000000-0005-0000-0000-00002D010000}"/>
    <cellStyle name="Percent 2 2 2 3" xfId="106" xr:uid="{00000000-0005-0000-0000-00002E010000}"/>
    <cellStyle name="Percent 2 2 3" xfId="107" xr:uid="{00000000-0005-0000-0000-00002F010000}"/>
    <cellStyle name="Percent 2 2 3 2" xfId="108" xr:uid="{00000000-0005-0000-0000-000030010000}"/>
    <cellStyle name="Percent 2 2 4" xfId="109" xr:uid="{00000000-0005-0000-0000-000031010000}"/>
    <cellStyle name="Percent 2 3" xfId="110" xr:uid="{00000000-0005-0000-0000-000032010000}"/>
    <cellStyle name="Percent 2 3 2" xfId="111" xr:uid="{00000000-0005-0000-0000-000033010000}"/>
    <cellStyle name="Percent 2 3 2 2" xfId="112" xr:uid="{00000000-0005-0000-0000-000034010000}"/>
    <cellStyle name="Percent 2 3 3" xfId="113" xr:uid="{00000000-0005-0000-0000-000035010000}"/>
    <cellStyle name="Percent 2 4" xfId="114" xr:uid="{00000000-0005-0000-0000-000036010000}"/>
    <cellStyle name="Percent 2 4 2" xfId="115" xr:uid="{00000000-0005-0000-0000-000037010000}"/>
    <cellStyle name="Percent 2 5" xfId="116" xr:uid="{00000000-0005-0000-0000-000038010000}"/>
    <cellStyle name="Percent 2 6" xfId="117" xr:uid="{00000000-0005-0000-0000-000039010000}"/>
    <cellStyle name="Percent 3" xfId="118" xr:uid="{00000000-0005-0000-0000-00003A010000}"/>
    <cellStyle name="Percent 3 2" xfId="119" xr:uid="{00000000-0005-0000-0000-00003B010000}"/>
    <cellStyle name="Percent 3 2 2" xfId="120" xr:uid="{00000000-0005-0000-0000-00003C010000}"/>
    <cellStyle name="Percent 3 2 2 2" xfId="121" xr:uid="{00000000-0005-0000-0000-00003D010000}"/>
    <cellStyle name="Percent 3 2 2 2 2" xfId="122" xr:uid="{00000000-0005-0000-0000-00003E010000}"/>
    <cellStyle name="Percent 3 2 2 3" xfId="123" xr:uid="{00000000-0005-0000-0000-00003F010000}"/>
    <cellStyle name="Percent 3 2 3" xfId="124" xr:uid="{00000000-0005-0000-0000-000040010000}"/>
    <cellStyle name="Percent 3 2 3 2" xfId="125" xr:uid="{00000000-0005-0000-0000-000041010000}"/>
    <cellStyle name="Percent 3 2 4" xfId="126" xr:uid="{00000000-0005-0000-0000-000042010000}"/>
    <cellStyle name="Percent 3 2 5" xfId="127" xr:uid="{00000000-0005-0000-0000-000043010000}"/>
    <cellStyle name="Percent 3 3" xfId="128" xr:uid="{00000000-0005-0000-0000-000044010000}"/>
    <cellStyle name="Percent 3 3 2" xfId="129" xr:uid="{00000000-0005-0000-0000-000045010000}"/>
    <cellStyle name="Percent 3 3 2 2" xfId="130" xr:uid="{00000000-0005-0000-0000-000046010000}"/>
    <cellStyle name="Percent 3 3 3" xfId="131" xr:uid="{00000000-0005-0000-0000-000047010000}"/>
    <cellStyle name="Percent 3 4" xfId="132" xr:uid="{00000000-0005-0000-0000-000048010000}"/>
    <cellStyle name="Percent 3 4 2" xfId="133" xr:uid="{00000000-0005-0000-0000-000049010000}"/>
    <cellStyle name="Percent 3 5" xfId="134" xr:uid="{00000000-0005-0000-0000-00004A010000}"/>
    <cellStyle name="Percent 3 6" xfId="135" xr:uid="{00000000-0005-0000-0000-00004B010000}"/>
    <cellStyle name="Percent 4" xfId="136" xr:uid="{00000000-0005-0000-0000-00004C010000}"/>
    <cellStyle name="Percent 5" xfId="137" xr:uid="{00000000-0005-0000-0000-00004D010000}"/>
    <cellStyle name="Percent 6" xfId="147" xr:uid="{00000000-0005-0000-0000-00004E010000}"/>
    <cellStyle name="Percent 6 2" xfId="151" xr:uid="{00000000-0005-0000-0000-00004F010000}"/>
    <cellStyle name="Percent 6 2 2" xfId="159" xr:uid="{00000000-0005-0000-0000-000050010000}"/>
    <cellStyle name="Percent 6 2 2 2" xfId="175" xr:uid="{00000000-0005-0000-0000-000051010000}"/>
    <cellStyle name="Percent 6 2 2 2 2" xfId="207" xr:uid="{00000000-0005-0000-0000-000052010000}"/>
    <cellStyle name="Percent 6 2 2 2 2 2" xfId="271" xr:uid="{00000000-0005-0000-0000-000053010000}"/>
    <cellStyle name="Percent 6 2 2 2 2 2 2" xfId="399" xr:uid="{00000000-0005-0000-0000-000054010000}"/>
    <cellStyle name="Percent 6 2 2 2 2 3" xfId="335" xr:uid="{00000000-0005-0000-0000-000055010000}"/>
    <cellStyle name="Percent 6 2 2 2 3" xfId="239" xr:uid="{00000000-0005-0000-0000-000056010000}"/>
    <cellStyle name="Percent 6 2 2 2 3 2" xfId="367" xr:uid="{00000000-0005-0000-0000-000057010000}"/>
    <cellStyle name="Percent 6 2 2 2 4" xfId="303" xr:uid="{00000000-0005-0000-0000-000058010000}"/>
    <cellStyle name="Percent 6 2 2 3" xfId="191" xr:uid="{00000000-0005-0000-0000-000059010000}"/>
    <cellStyle name="Percent 6 2 2 3 2" xfId="255" xr:uid="{00000000-0005-0000-0000-00005A010000}"/>
    <cellStyle name="Percent 6 2 2 3 2 2" xfId="383" xr:uid="{00000000-0005-0000-0000-00005B010000}"/>
    <cellStyle name="Percent 6 2 2 3 3" xfId="319" xr:uid="{00000000-0005-0000-0000-00005C010000}"/>
    <cellStyle name="Percent 6 2 2 4" xfId="223" xr:uid="{00000000-0005-0000-0000-00005D010000}"/>
    <cellStyle name="Percent 6 2 2 4 2" xfId="351" xr:uid="{00000000-0005-0000-0000-00005E010000}"/>
    <cellStyle name="Percent 6 2 2 5" xfId="287" xr:uid="{00000000-0005-0000-0000-00005F010000}"/>
    <cellStyle name="Percent 6 2 3" xfId="167" xr:uid="{00000000-0005-0000-0000-000060010000}"/>
    <cellStyle name="Percent 6 2 3 2" xfId="199" xr:uid="{00000000-0005-0000-0000-000061010000}"/>
    <cellStyle name="Percent 6 2 3 2 2" xfId="263" xr:uid="{00000000-0005-0000-0000-000062010000}"/>
    <cellStyle name="Percent 6 2 3 2 2 2" xfId="391" xr:uid="{00000000-0005-0000-0000-000063010000}"/>
    <cellStyle name="Percent 6 2 3 2 3" xfId="327" xr:uid="{00000000-0005-0000-0000-000064010000}"/>
    <cellStyle name="Percent 6 2 3 3" xfId="231" xr:uid="{00000000-0005-0000-0000-000065010000}"/>
    <cellStyle name="Percent 6 2 3 3 2" xfId="359" xr:uid="{00000000-0005-0000-0000-000066010000}"/>
    <cellStyle name="Percent 6 2 3 4" xfId="295" xr:uid="{00000000-0005-0000-0000-000067010000}"/>
    <cellStyle name="Percent 6 2 4" xfId="183" xr:uid="{00000000-0005-0000-0000-000068010000}"/>
    <cellStyle name="Percent 6 2 4 2" xfId="247" xr:uid="{00000000-0005-0000-0000-000069010000}"/>
    <cellStyle name="Percent 6 2 4 2 2" xfId="375" xr:uid="{00000000-0005-0000-0000-00006A010000}"/>
    <cellStyle name="Percent 6 2 4 3" xfId="311" xr:uid="{00000000-0005-0000-0000-00006B010000}"/>
    <cellStyle name="Percent 6 2 5" xfId="215" xr:uid="{00000000-0005-0000-0000-00006C010000}"/>
    <cellStyle name="Percent 6 2 5 2" xfId="343" xr:uid="{00000000-0005-0000-0000-00006D010000}"/>
    <cellStyle name="Percent 6 2 6" xfId="279" xr:uid="{00000000-0005-0000-0000-00006E010000}"/>
    <cellStyle name="Percent 6 3" xfId="155" xr:uid="{00000000-0005-0000-0000-00006F010000}"/>
    <cellStyle name="Percent 6 3 2" xfId="171" xr:uid="{00000000-0005-0000-0000-000070010000}"/>
    <cellStyle name="Percent 6 3 2 2" xfId="203" xr:uid="{00000000-0005-0000-0000-000071010000}"/>
    <cellStyle name="Percent 6 3 2 2 2" xfId="267" xr:uid="{00000000-0005-0000-0000-000072010000}"/>
    <cellStyle name="Percent 6 3 2 2 2 2" xfId="395" xr:uid="{00000000-0005-0000-0000-000073010000}"/>
    <cellStyle name="Percent 6 3 2 2 3" xfId="331" xr:uid="{00000000-0005-0000-0000-000074010000}"/>
    <cellStyle name="Percent 6 3 2 3" xfId="235" xr:uid="{00000000-0005-0000-0000-000075010000}"/>
    <cellStyle name="Percent 6 3 2 3 2" xfId="363" xr:uid="{00000000-0005-0000-0000-000076010000}"/>
    <cellStyle name="Percent 6 3 2 4" xfId="299" xr:uid="{00000000-0005-0000-0000-000077010000}"/>
    <cellStyle name="Percent 6 3 3" xfId="187" xr:uid="{00000000-0005-0000-0000-000078010000}"/>
    <cellStyle name="Percent 6 3 3 2" xfId="251" xr:uid="{00000000-0005-0000-0000-000079010000}"/>
    <cellStyle name="Percent 6 3 3 2 2" xfId="379" xr:uid="{00000000-0005-0000-0000-00007A010000}"/>
    <cellStyle name="Percent 6 3 3 3" xfId="315" xr:uid="{00000000-0005-0000-0000-00007B010000}"/>
    <cellStyle name="Percent 6 3 4" xfId="219" xr:uid="{00000000-0005-0000-0000-00007C010000}"/>
    <cellStyle name="Percent 6 3 4 2" xfId="347" xr:uid="{00000000-0005-0000-0000-00007D010000}"/>
    <cellStyle name="Percent 6 3 5" xfId="283" xr:uid="{00000000-0005-0000-0000-00007E010000}"/>
    <cellStyle name="Percent 6 4" xfId="163" xr:uid="{00000000-0005-0000-0000-00007F010000}"/>
    <cellStyle name="Percent 6 4 2" xfId="195" xr:uid="{00000000-0005-0000-0000-000080010000}"/>
    <cellStyle name="Percent 6 4 2 2" xfId="259" xr:uid="{00000000-0005-0000-0000-000081010000}"/>
    <cellStyle name="Percent 6 4 2 2 2" xfId="387" xr:uid="{00000000-0005-0000-0000-000082010000}"/>
    <cellStyle name="Percent 6 4 2 3" xfId="323" xr:uid="{00000000-0005-0000-0000-000083010000}"/>
    <cellStyle name="Percent 6 4 3" xfId="227" xr:uid="{00000000-0005-0000-0000-000084010000}"/>
    <cellStyle name="Percent 6 4 3 2" xfId="355" xr:uid="{00000000-0005-0000-0000-000085010000}"/>
    <cellStyle name="Percent 6 4 4" xfId="291" xr:uid="{00000000-0005-0000-0000-000086010000}"/>
    <cellStyle name="Percent 6 5" xfId="179" xr:uid="{00000000-0005-0000-0000-000087010000}"/>
    <cellStyle name="Percent 6 5 2" xfId="243" xr:uid="{00000000-0005-0000-0000-000088010000}"/>
    <cellStyle name="Percent 6 5 2 2" xfId="371" xr:uid="{00000000-0005-0000-0000-000089010000}"/>
    <cellStyle name="Percent 6 5 3" xfId="307" xr:uid="{00000000-0005-0000-0000-00008A010000}"/>
    <cellStyle name="Percent 6 6" xfId="211" xr:uid="{00000000-0005-0000-0000-00008B010000}"/>
    <cellStyle name="Percent 6 6 2" xfId="339" xr:uid="{00000000-0005-0000-0000-00008C010000}"/>
    <cellStyle name="Percent 6 7" xfId="275" xr:uid="{00000000-0005-0000-0000-00008D010000}"/>
    <cellStyle name="rev2" xfId="138" xr:uid="{00000000-0005-0000-0000-00008E010000}"/>
    <cellStyle name="Style 1" xfId="139" xr:uid="{00000000-0005-0000-0000-00008F010000}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lfeehan/AppData/Local/Microsoft/Windows/INetCache/Content.Outlook/XXG0UX42/AMMOS-FY20_Jan_VARS-withberrycom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N"/>
      <sheetName val="VLOOKUP"/>
    </sheetNames>
    <sheetDataSet>
      <sheetData sheetId="0" refreshError="1"/>
      <sheetData sheetId="1">
        <row r="2">
          <cell r="D2" t="str">
            <v>Task Number</v>
          </cell>
          <cell r="E2" t="str">
            <v>Task Manager</v>
          </cell>
          <cell r="F2" t="str">
            <v>Burdened Cost Var YTD</v>
          </cell>
          <cell r="G2" t="str">
            <v>FTE Avg Variance YTD</v>
          </cell>
          <cell r="H2" t="str">
            <v>Burdened Oblig Var YTD</v>
          </cell>
          <cell r="I2" t="str">
            <v>Burd Oblig Budg YTD</v>
          </cell>
        </row>
        <row r="3">
          <cell r="D3" t="str">
            <v>Task Number</v>
          </cell>
          <cell r="E3" t="str">
            <v>Task Manager</v>
          </cell>
          <cell r="F3" t="str">
            <v>Burdened Cost Var YTD</v>
          </cell>
          <cell r="G3" t="str">
            <v>FTE Avg Variance YTD</v>
          </cell>
          <cell r="H3" t="str">
            <v>Burdened Oblig Var YTD</v>
          </cell>
          <cell r="I3" t="str">
            <v>Burd Oblig Budg YTD</v>
          </cell>
        </row>
        <row r="4">
          <cell r="D4">
            <v>2</v>
          </cell>
        </row>
        <row r="5">
          <cell r="D5" t="str">
            <v>A</v>
          </cell>
        </row>
        <row r="7">
          <cell r="D7">
            <v>99</v>
          </cell>
          <cell r="E7" t="str">
            <v>UNKNOWN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D8" t="str">
            <v>A.1.01.0.04.01</v>
          </cell>
          <cell r="E8" t="str">
            <v>ELLIOTT, ROBERT G</v>
          </cell>
          <cell r="F8">
            <v>76875.898939999999</v>
          </cell>
          <cell r="G8">
            <v>0.600638823529411</v>
          </cell>
          <cell r="H8">
            <v>86494.808940000003</v>
          </cell>
          <cell r="I8">
            <v>392469.33893999999</v>
          </cell>
        </row>
        <row r="9">
          <cell r="D9" t="str">
            <v>C.2.07.1.14.10</v>
          </cell>
          <cell r="E9" t="str">
            <v>NGUYEN, VU H</v>
          </cell>
          <cell r="F9">
            <v>-26172.371469999998</v>
          </cell>
          <cell r="G9">
            <v>-7.8167058823529395E-2</v>
          </cell>
          <cell r="H9">
            <v>-15837.76741</v>
          </cell>
          <cell r="I9">
            <v>109645.44852999999</v>
          </cell>
        </row>
        <row r="10">
          <cell r="D10" t="str">
            <v>M.1.00.0.01.03</v>
          </cell>
          <cell r="E10" t="str">
            <v>CALL, JARED A</v>
          </cell>
          <cell r="F10">
            <v>-4544.3572700000004</v>
          </cell>
          <cell r="G10">
            <v>-2.0990000000000002E-2</v>
          </cell>
          <cell r="H10">
            <v>-4544.3572700000004</v>
          </cell>
          <cell r="I10">
            <v>153699.61272999999</v>
          </cell>
        </row>
        <row r="11">
          <cell r="D11" t="str">
            <v>H.3.01.1.20.10</v>
          </cell>
          <cell r="E11" t="str">
            <v>CHAFIN, BRIAN G</v>
          </cell>
          <cell r="F11">
            <v>50740.114589999997</v>
          </cell>
          <cell r="G11">
            <v>0.29504603127326801</v>
          </cell>
          <cell r="H11">
            <v>50740.114589999997</v>
          </cell>
          <cell r="I11">
            <v>495349.57458999997</v>
          </cell>
        </row>
        <row r="12">
          <cell r="D12" t="str">
            <v>H.1.00.0.00.01</v>
          </cell>
          <cell r="E12" t="str">
            <v>CHAFIN, BRIAN G</v>
          </cell>
          <cell r="F12">
            <v>20845.40423</v>
          </cell>
          <cell r="G12">
            <v>0.10398</v>
          </cell>
          <cell r="H12">
            <v>21969.504229999999</v>
          </cell>
          <cell r="I12">
            <v>148572.90422999999</v>
          </cell>
        </row>
        <row r="13">
          <cell r="D13" t="str">
            <v>J.1.00.0.00.03</v>
          </cell>
          <cell r="E13" t="str">
            <v>KHAZRA, MOOJAN</v>
          </cell>
          <cell r="F13">
            <v>-71260.508189999993</v>
          </cell>
          <cell r="G13">
            <v>-0.51563000000000003</v>
          </cell>
          <cell r="H13">
            <v>-69479.933789999995</v>
          </cell>
          <cell r="I13">
            <v>183638.10180999999</v>
          </cell>
        </row>
        <row r="14">
          <cell r="D14" t="str">
            <v>J.1.00.0.00.06</v>
          </cell>
          <cell r="E14" t="str">
            <v>SHAMILIAN, ARSHALUYS</v>
          </cell>
          <cell r="F14">
            <v>-18237.818910000002</v>
          </cell>
          <cell r="G14">
            <v>-0.48502000000000001</v>
          </cell>
          <cell r="H14">
            <v>-18645.223109999999</v>
          </cell>
          <cell r="I14">
            <v>196008.26109000001</v>
          </cell>
        </row>
        <row r="15">
          <cell r="D15" t="str">
            <v>K.1.00.0.01.03</v>
          </cell>
          <cell r="E15" t="str">
            <v>TINIO, ADRIAN W</v>
          </cell>
          <cell r="F15">
            <v>1214.69695</v>
          </cell>
          <cell r="G15">
            <v>0.23477000000000001</v>
          </cell>
          <cell r="H15">
            <v>6696.0079299999998</v>
          </cell>
          <cell r="I15">
            <v>148654.37695000001</v>
          </cell>
        </row>
        <row r="16">
          <cell r="D16" t="str">
            <v>K.2.02.1.06.10</v>
          </cell>
          <cell r="E16" t="str">
            <v>ALGERMISSEN, STIRLING S</v>
          </cell>
          <cell r="F16">
            <v>28436.72956</v>
          </cell>
          <cell r="G16">
            <v>0.41586000000000001</v>
          </cell>
          <cell r="H16">
            <v>2375.6545599999999</v>
          </cell>
          <cell r="I16">
            <v>89325.169559999995</v>
          </cell>
        </row>
        <row r="17">
          <cell r="D17" t="str">
            <v>G.4.01.2.01.07</v>
          </cell>
          <cell r="E17" t="str">
            <v>ACTON, CHARLES H JR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D18" t="str">
            <v>H.2.01.1.06.10</v>
          </cell>
          <cell r="E18" t="str">
            <v>CHAFIN, BRIAN G</v>
          </cell>
          <cell r="F18">
            <v>-773.15</v>
          </cell>
          <cell r="G18">
            <v>0</v>
          </cell>
          <cell r="H18">
            <v>-773.15</v>
          </cell>
          <cell r="I18">
            <v>0</v>
          </cell>
        </row>
        <row r="19">
          <cell r="D19" t="str">
            <v>G.2.01.1.10.10</v>
          </cell>
          <cell r="E19" t="str">
            <v>PAVLAK, DR. THOMAS A</v>
          </cell>
          <cell r="F19">
            <v>-6666.2225099999996</v>
          </cell>
          <cell r="G19">
            <v>5.0130000000000001E-2</v>
          </cell>
          <cell r="H19">
            <v>6606.8556600000002</v>
          </cell>
          <cell r="I19">
            <v>54743.127489999999</v>
          </cell>
        </row>
        <row r="20">
          <cell r="D20" t="str">
            <v>K.4.02.1.01.10</v>
          </cell>
          <cell r="E20" t="str">
            <v>RADULESCU, COSTIN</v>
          </cell>
          <cell r="F20">
            <v>-26762.470379999999</v>
          </cell>
          <cell r="G20">
            <v>-0.12489</v>
          </cell>
          <cell r="H20">
            <v>-26762.470379999999</v>
          </cell>
          <cell r="I20">
            <v>47183.029620000001</v>
          </cell>
        </row>
        <row r="21">
          <cell r="D21" t="str">
            <v>B.1.01.0.01.02</v>
          </cell>
          <cell r="E21" t="str">
            <v>DI PAOLO, RUSSELL M</v>
          </cell>
          <cell r="F21">
            <v>12467.87457</v>
          </cell>
          <cell r="G21">
            <v>8.1809999999999994E-2</v>
          </cell>
          <cell r="H21">
            <v>12467.87457</v>
          </cell>
          <cell r="I21">
            <v>106884.56457</v>
          </cell>
        </row>
        <row r="22">
          <cell r="D22" t="str">
            <v>B.1.01.0.04.02</v>
          </cell>
          <cell r="E22" t="str">
            <v>DI PAOLO, RUSSELL M</v>
          </cell>
          <cell r="F22">
            <v>-5953.6540299999997</v>
          </cell>
          <cell r="G22">
            <v>-4.6559999999999997E-2</v>
          </cell>
          <cell r="H22">
            <v>-5953.6540299999997</v>
          </cell>
          <cell r="I22">
            <v>166022.76597000001</v>
          </cell>
        </row>
        <row r="23">
          <cell r="D23" t="str">
            <v>G.5.01.2.01.09</v>
          </cell>
          <cell r="E23" t="str">
            <v>PARK, DR. SANG H</v>
          </cell>
          <cell r="F23">
            <v>2239.8268499999999</v>
          </cell>
          <cell r="G23">
            <v>-0.194717647058823</v>
          </cell>
          <cell r="H23">
            <v>-2129.2868699999999</v>
          </cell>
          <cell r="I23">
            <v>225838.64684999999</v>
          </cell>
        </row>
        <row r="24">
          <cell r="D24" t="str">
            <v>G.5.04.2.01.09</v>
          </cell>
          <cell r="E24" t="str">
            <v>PARK, DR. SANG H</v>
          </cell>
          <cell r="F24">
            <v>-33057.316469999998</v>
          </cell>
          <cell r="G24">
            <v>-0.56605588235294102</v>
          </cell>
          <cell r="H24">
            <v>-46466.502659999998</v>
          </cell>
          <cell r="I24">
            <v>84319.983529999998</v>
          </cell>
        </row>
        <row r="25">
          <cell r="D25" t="str">
            <v>H.3.01.1.16.10</v>
          </cell>
          <cell r="E25" t="str">
            <v>CHAFIN, BRIAN G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D26" t="str">
            <v>G.4.01.1.05.10</v>
          </cell>
          <cell r="E26" t="str">
            <v>ACTON, CHARLES H JR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D27" t="str">
            <v>K.4.02.1.03.10</v>
          </cell>
          <cell r="E27" t="str">
            <v>ALGERMISSEN, STIRLING 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D28" t="str">
            <v>J.2.16.1.02.10</v>
          </cell>
          <cell r="E28" t="str">
            <v>SUN, QUENTIN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D29" t="str">
            <v>J.1.00.0.00.07</v>
          </cell>
          <cell r="E29" t="str">
            <v>KHAZRA, MOOJAN</v>
          </cell>
          <cell r="F29">
            <v>-119746.93329</v>
          </cell>
          <cell r="G29">
            <v>-1.3558047058823499</v>
          </cell>
          <cell r="H29">
            <v>-119746.93329</v>
          </cell>
          <cell r="I29">
            <v>269560.78671000001</v>
          </cell>
        </row>
        <row r="30">
          <cell r="D30" t="str">
            <v>J.2.02.1.03.10</v>
          </cell>
          <cell r="E30" t="str">
            <v>DEFORREST, LLOYD R</v>
          </cell>
          <cell r="F30">
            <v>-14727.71</v>
          </cell>
          <cell r="G30">
            <v>0</v>
          </cell>
          <cell r="H30">
            <v>-2269.1262900000002</v>
          </cell>
          <cell r="I30">
            <v>0</v>
          </cell>
        </row>
        <row r="31">
          <cell r="D31" t="str">
            <v>K.2.04.2.02.09</v>
          </cell>
          <cell r="E31" t="str">
            <v>DAHL, LUKE B</v>
          </cell>
          <cell r="F31">
            <v>3876.6188699999998</v>
          </cell>
          <cell r="G31">
            <v>4.4850000000000001E-2</v>
          </cell>
          <cell r="H31">
            <v>3876.6188699999998</v>
          </cell>
          <cell r="I31">
            <v>18449.53887</v>
          </cell>
        </row>
        <row r="32">
          <cell r="D32" t="str">
            <v>J.2.16.2.01.07</v>
          </cell>
          <cell r="E32" t="str">
            <v>KHAZRA, MOOJAN</v>
          </cell>
          <cell r="F32">
            <v>22624.27968</v>
          </cell>
          <cell r="G32">
            <v>0.25230999999999998</v>
          </cell>
          <cell r="H32">
            <v>22624.27968</v>
          </cell>
          <cell r="I32">
            <v>44477.269679999998</v>
          </cell>
        </row>
        <row r="33">
          <cell r="D33" t="str">
            <v>C.2.07.2.24.03</v>
          </cell>
          <cell r="E33" t="str">
            <v>PAJEVSKI, MICHAEL J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D34" t="str">
            <v>J.1.00.1.05.10</v>
          </cell>
          <cell r="E34" t="str">
            <v>KHAZRA, MOOJAN</v>
          </cell>
          <cell r="F34">
            <v>17492.333610000001</v>
          </cell>
          <cell r="G34">
            <v>0.22777294117647001</v>
          </cell>
          <cell r="H34">
            <v>17492.333610000001</v>
          </cell>
          <cell r="I34">
            <v>29100.873609999999</v>
          </cell>
        </row>
        <row r="35">
          <cell r="D35" t="str">
            <v>K.1.00.1.10.10</v>
          </cell>
          <cell r="E35" t="str">
            <v>LOGAN, DR. THOMAS L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D36" t="str">
            <v>K.1.00.0.03.07</v>
          </cell>
          <cell r="E36" t="str">
            <v>JOYCE, MICHAEL J</v>
          </cell>
          <cell r="F36">
            <v>-34110.555990000001</v>
          </cell>
          <cell r="G36">
            <v>-0.72804470588235204</v>
          </cell>
          <cell r="H36">
            <v>-34110.555990000001</v>
          </cell>
          <cell r="I36">
            <v>93907.904009999998</v>
          </cell>
        </row>
        <row r="37">
          <cell r="D37" t="str">
            <v>G.2.01.1.12.10</v>
          </cell>
          <cell r="E37" t="str">
            <v>GARCIA, MARK D</v>
          </cell>
          <cell r="F37">
            <v>60886.496899999998</v>
          </cell>
          <cell r="G37">
            <v>0.41504999999999997</v>
          </cell>
          <cell r="H37">
            <v>60886.496899999998</v>
          </cell>
          <cell r="I37">
            <v>85963.306899999996</v>
          </cell>
        </row>
        <row r="38">
          <cell r="D38" t="str">
            <v>04.01.14</v>
          </cell>
          <cell r="E38" t="str">
            <v>STUART, JEFFREY R</v>
          </cell>
          <cell r="F38">
            <v>-25159.50088</v>
          </cell>
          <cell r="G38">
            <v>0.172166470588235</v>
          </cell>
          <cell r="H38">
            <v>-8907.1381199999996</v>
          </cell>
          <cell r="I38">
            <v>51169.989119999998</v>
          </cell>
        </row>
        <row r="39">
          <cell r="D39" t="str">
            <v>C.2.01.2.10.03</v>
          </cell>
          <cell r="E39" t="str">
            <v>O'BRIEN, ROBIN A</v>
          </cell>
          <cell r="F39">
            <v>-475.96224999999998</v>
          </cell>
          <cell r="G39">
            <v>-6.2191176470588201E-2</v>
          </cell>
          <cell r="H39">
            <v>-475.96224999999998</v>
          </cell>
          <cell r="I39">
            <v>126107.27774999999</v>
          </cell>
        </row>
        <row r="40">
          <cell r="D40" t="str">
            <v>C.2.07.2.09.07</v>
          </cell>
          <cell r="E40" t="str">
            <v>O'BRIEN, ROBIN 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D41" t="str">
            <v>C.2.07.2.17.03</v>
          </cell>
          <cell r="E41" t="str">
            <v>MARKHAM, SCOTT D</v>
          </cell>
          <cell r="F41">
            <v>12350.41318</v>
          </cell>
          <cell r="G41">
            <v>9.6990000000000007E-2</v>
          </cell>
          <cell r="H41">
            <v>12350.41318</v>
          </cell>
          <cell r="I41">
            <v>139681.25318</v>
          </cell>
        </row>
        <row r="42">
          <cell r="D42" t="str">
            <v>G.2.01.1.08.10</v>
          </cell>
          <cell r="E42" t="str">
            <v>PARK, DR. SANG H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D43" t="str">
            <v>K.3.02.1.08.10</v>
          </cell>
          <cell r="E43" t="str">
            <v>DAHL, LUKE B</v>
          </cell>
          <cell r="F43">
            <v>-9503.6753499999995</v>
          </cell>
          <cell r="G43">
            <v>9.0581176470588207E-2</v>
          </cell>
          <cell r="H43">
            <v>-9503.6753499999995</v>
          </cell>
          <cell r="I43">
            <v>106548.47465</v>
          </cell>
        </row>
        <row r="44">
          <cell r="D44" t="str">
            <v>K.3.02.1.01.10</v>
          </cell>
          <cell r="E44" t="str">
            <v>DAHL, LUKE B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D45" t="str">
            <v>H.2.01.1.07.10</v>
          </cell>
          <cell r="E45" t="str">
            <v>CHAFIN, BRIAN G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D46" t="str">
            <v>H.2.01.1.04.10</v>
          </cell>
          <cell r="E46" t="str">
            <v>CHAFIN, BRIAN G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D47" t="str">
            <v>H.2.01.1.03.10</v>
          </cell>
          <cell r="E47" t="str">
            <v>CHAFIN, BRIAN G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D48" t="str">
            <v>M.1.00.0.01.06</v>
          </cell>
          <cell r="E48" t="str">
            <v>CALL, JARED A</v>
          </cell>
          <cell r="F48">
            <v>12906.10529</v>
          </cell>
          <cell r="G48">
            <v>-8.6580000000000004E-2</v>
          </cell>
          <cell r="H48">
            <v>12906.10529</v>
          </cell>
          <cell r="I48">
            <v>102949.16529</v>
          </cell>
        </row>
        <row r="49">
          <cell r="D49" t="str">
            <v>03.01.15</v>
          </cell>
          <cell r="E49" t="str">
            <v>CHIEN, DR. STEVE A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 t="str">
            <v>H.1.00.0.00.06</v>
          </cell>
          <cell r="E50" t="str">
            <v>CHAFIN, BRIAN G</v>
          </cell>
          <cell r="F50">
            <v>98649.899720000001</v>
          </cell>
          <cell r="G50">
            <v>0.94935411764705802</v>
          </cell>
          <cell r="H50">
            <v>98649.899720000001</v>
          </cell>
          <cell r="I50">
            <v>358896.03972</v>
          </cell>
        </row>
        <row r="51">
          <cell r="D51" t="str">
            <v>J.1.00.0.00.01</v>
          </cell>
          <cell r="E51" t="str">
            <v>KHAZRA, MOOJAN</v>
          </cell>
          <cell r="F51">
            <v>-346.90226000000001</v>
          </cell>
          <cell r="G51">
            <v>-5.3060000000000003E-2</v>
          </cell>
          <cell r="H51">
            <v>1085.2011399999999</v>
          </cell>
          <cell r="I51">
            <v>121203.13774000001</v>
          </cell>
        </row>
        <row r="52">
          <cell r="D52" t="str">
            <v>J.2.15.1.02.10</v>
          </cell>
          <cell r="E52" t="str">
            <v>DEFORREST, LLOYD R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D53" t="str">
            <v>04.01.15</v>
          </cell>
          <cell r="E53" t="str">
            <v>TORGERSON, JORDAN L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D54" t="str">
            <v>B.1.01.0.02.02</v>
          </cell>
          <cell r="E54" t="str">
            <v>DI PAOLO, RUSSELL M</v>
          </cell>
          <cell r="F54">
            <v>27436.188849999999</v>
          </cell>
          <cell r="G54">
            <v>0.25845000000000001</v>
          </cell>
          <cell r="H54">
            <v>27436.188849999999</v>
          </cell>
          <cell r="I54">
            <v>150143.18885000001</v>
          </cell>
        </row>
        <row r="55">
          <cell r="D55" t="str">
            <v>E.1.00.0.00.01</v>
          </cell>
          <cell r="E55" t="str">
            <v>GUNN, JOHANNA M</v>
          </cell>
          <cell r="F55">
            <v>626.97028999999998</v>
          </cell>
          <cell r="G55">
            <v>-9.9820000000000006E-2</v>
          </cell>
          <cell r="H55">
            <v>626.96761000000004</v>
          </cell>
          <cell r="I55">
            <v>168374.09028999999</v>
          </cell>
        </row>
        <row r="56">
          <cell r="D56" t="str">
            <v>C.2.01.2.13.03</v>
          </cell>
          <cell r="E56" t="str">
            <v>PAJEVSKI, MICHAEL J</v>
          </cell>
          <cell r="F56">
            <v>788.79553999999996</v>
          </cell>
          <cell r="G56">
            <v>2.5017647058823499E-2</v>
          </cell>
          <cell r="H56">
            <v>1340.02046</v>
          </cell>
          <cell r="I56">
            <v>18290.865539999999</v>
          </cell>
        </row>
        <row r="57">
          <cell r="D57" t="str">
            <v>G.2.02.1.05.10</v>
          </cell>
          <cell r="E57" t="str">
            <v>EVANS, DR. SCOTT E</v>
          </cell>
          <cell r="F57">
            <v>-14987.86786</v>
          </cell>
          <cell r="G57">
            <v>-0.40960000000000002</v>
          </cell>
          <cell r="H57">
            <v>-14987.86786</v>
          </cell>
          <cell r="I57">
            <v>113091.44214</v>
          </cell>
        </row>
        <row r="58">
          <cell r="D58" t="str">
            <v>J.2.02.1.06.10</v>
          </cell>
          <cell r="E58" t="str">
            <v>KHAZRA, MOOJAN</v>
          </cell>
          <cell r="F58">
            <v>46335.053090000001</v>
          </cell>
          <cell r="G58">
            <v>0.58842941176470498</v>
          </cell>
          <cell r="H58">
            <v>46335.053090000001</v>
          </cell>
          <cell r="I58">
            <v>122813.72309</v>
          </cell>
        </row>
        <row r="59">
          <cell r="D59" t="str">
            <v>G.2.01.1.13.10</v>
          </cell>
          <cell r="E59" t="str">
            <v>EVANS, DR. SCOTT E</v>
          </cell>
          <cell r="F59">
            <v>-106.03</v>
          </cell>
          <cell r="G59">
            <v>0</v>
          </cell>
          <cell r="H59">
            <v>-106.03</v>
          </cell>
          <cell r="I59">
            <v>0</v>
          </cell>
        </row>
        <row r="60">
          <cell r="D60" t="str">
            <v>H.2.01.1.05.10</v>
          </cell>
          <cell r="E60" t="str">
            <v>CHAFIN, BRIAN G</v>
          </cell>
          <cell r="F60">
            <v>5839.1453000000001</v>
          </cell>
          <cell r="G60">
            <v>3.8432233804914298E-2</v>
          </cell>
          <cell r="H60">
            <v>5839.1453000000001</v>
          </cell>
          <cell r="I60">
            <v>21933.865300000001</v>
          </cell>
        </row>
        <row r="61">
          <cell r="D61" t="str">
            <v>G.7.01.1.01.10</v>
          </cell>
          <cell r="E61" t="str">
            <v>EVANS, DR. SCOTT E</v>
          </cell>
          <cell r="F61">
            <v>-73099.632960000003</v>
          </cell>
          <cell r="G61">
            <v>-0.50971999999999995</v>
          </cell>
          <cell r="H61">
            <v>-73099.632960000003</v>
          </cell>
          <cell r="I61">
            <v>68405.217040000003</v>
          </cell>
        </row>
        <row r="62">
          <cell r="D62" t="str">
            <v>C.2.07.2.20.03</v>
          </cell>
          <cell r="E62" t="str">
            <v>O'BRIEN, ROBIN A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D63">
            <v>99</v>
          </cell>
          <cell r="E63" t="str">
            <v>UNKNOWN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D64" t="str">
            <v>C.2.07.2.04.06</v>
          </cell>
          <cell r="E64" t="str">
            <v>MARKHAM, SCOTT D</v>
          </cell>
          <cell r="F64">
            <v>38727.992149999998</v>
          </cell>
          <cell r="G64">
            <v>0.21626058823529401</v>
          </cell>
          <cell r="H64">
            <v>45651.716540000001</v>
          </cell>
          <cell r="I64">
            <v>419243.93215000001</v>
          </cell>
        </row>
        <row r="65">
          <cell r="D65" t="str">
            <v>H.1.00.2.01.07</v>
          </cell>
          <cell r="E65" t="str">
            <v>CALL, JARED A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 t="str">
            <v>J.3.01.2.01.07</v>
          </cell>
          <cell r="E66" t="str">
            <v>RAZO, GUSTAVO</v>
          </cell>
          <cell r="F66">
            <v>36719.82432</v>
          </cell>
          <cell r="G66">
            <v>0.35597294117646999</v>
          </cell>
          <cell r="H66">
            <v>36719.82432</v>
          </cell>
          <cell r="I66">
            <v>153263.90432</v>
          </cell>
        </row>
        <row r="67">
          <cell r="D67" t="str">
            <v>J.2.07.1.12.10</v>
          </cell>
          <cell r="E67" t="str">
            <v>KHAZRA, MOOJAN</v>
          </cell>
          <cell r="F67">
            <v>-27864.091509999998</v>
          </cell>
          <cell r="G67">
            <v>-0.26960000000000001</v>
          </cell>
          <cell r="H67">
            <v>-27864.091509999998</v>
          </cell>
          <cell r="I67">
            <v>39526.198490000002</v>
          </cell>
        </row>
        <row r="68">
          <cell r="D68" t="str">
            <v>01.01.01</v>
          </cell>
          <cell r="E68" t="str">
            <v>WYATT, E JAY</v>
          </cell>
          <cell r="F68">
            <v>7909.9896600000002</v>
          </cell>
          <cell r="G68">
            <v>7.6939999999999995E-2</v>
          </cell>
          <cell r="H68">
            <v>9258.9096599999993</v>
          </cell>
          <cell r="I68">
            <v>50307.489659999999</v>
          </cell>
        </row>
        <row r="69">
          <cell r="D69" t="str">
            <v>03.01.13</v>
          </cell>
          <cell r="E69" t="str">
            <v>CHIEN, DR. STEVE A</v>
          </cell>
          <cell r="F69">
            <v>11192.57352</v>
          </cell>
          <cell r="G69">
            <v>0.14867</v>
          </cell>
          <cell r="H69">
            <v>11192.57352</v>
          </cell>
          <cell r="I69">
            <v>45764.673519999997</v>
          </cell>
        </row>
        <row r="70">
          <cell r="D70" t="str">
            <v>A.1.01.0.02.01</v>
          </cell>
          <cell r="E70" t="str">
            <v>PONS, JUDITH S</v>
          </cell>
          <cell r="F70">
            <v>46563.029869999998</v>
          </cell>
          <cell r="G70">
            <v>0.17247999999999999</v>
          </cell>
          <cell r="H70">
            <v>46255.83137</v>
          </cell>
          <cell r="I70">
            <v>194260.94987000001</v>
          </cell>
        </row>
        <row r="71">
          <cell r="D71" t="str">
            <v>C.2.07.2.19.03</v>
          </cell>
          <cell r="E71" t="str">
            <v>NGUYEN, VU H</v>
          </cell>
          <cell r="F71">
            <v>26183.30229</v>
          </cell>
          <cell r="G71">
            <v>8.9279999999999998E-2</v>
          </cell>
          <cell r="H71">
            <v>1521.6144999999999</v>
          </cell>
          <cell r="I71">
            <v>118558.50229</v>
          </cell>
        </row>
        <row r="72">
          <cell r="D72" t="str">
            <v>C.2.07.2.21.03</v>
          </cell>
          <cell r="E72" t="str">
            <v>O'BRIEN, ROBIN A</v>
          </cell>
          <cell r="F72">
            <v>-9281.9739900000004</v>
          </cell>
          <cell r="G72">
            <v>3.7999999999999999E-2</v>
          </cell>
          <cell r="H72">
            <v>-9281.9739900000004</v>
          </cell>
          <cell r="I72">
            <v>119042.46601</v>
          </cell>
        </row>
        <row r="73">
          <cell r="D73" t="str">
            <v>G.1.00.0.00.01</v>
          </cell>
          <cell r="E73" t="str">
            <v>BERRY, DAVID S</v>
          </cell>
          <cell r="F73">
            <v>749.98711000000003</v>
          </cell>
          <cell r="G73">
            <v>-3.2480000000000002E-2</v>
          </cell>
          <cell r="H73">
            <v>749.98711000000003</v>
          </cell>
          <cell r="I73">
            <v>82645.887109999996</v>
          </cell>
        </row>
        <row r="74">
          <cell r="D74" t="str">
            <v>C.2.08.2.07.07</v>
          </cell>
          <cell r="E74" t="str">
            <v>PAJEVSKI, MICHAEL J</v>
          </cell>
          <cell r="F74">
            <v>71311.443859999999</v>
          </cell>
          <cell r="G74">
            <v>2.1749999999999999E-2</v>
          </cell>
          <cell r="H74">
            <v>80396.708729999998</v>
          </cell>
          <cell r="I74">
            <v>149156.70386000001</v>
          </cell>
        </row>
        <row r="75">
          <cell r="D75" t="str">
            <v>H.1.00.2.02.07</v>
          </cell>
          <cell r="E75" t="str">
            <v>CHAFIN, BRIAN G</v>
          </cell>
          <cell r="F75">
            <v>-16432.13306</v>
          </cell>
          <cell r="G75">
            <v>-0.17347000000000001</v>
          </cell>
          <cell r="H75">
            <v>-16432.13306</v>
          </cell>
          <cell r="I75">
            <v>8932.5169399999995</v>
          </cell>
        </row>
        <row r="76">
          <cell r="D76" t="str">
            <v>G.2.01.1.14.10</v>
          </cell>
          <cell r="E76" t="str">
            <v>EVANS, DR. SCOTT E</v>
          </cell>
          <cell r="F76">
            <v>-1920.26</v>
          </cell>
          <cell r="G76">
            <v>0</v>
          </cell>
          <cell r="H76">
            <v>-1920.26</v>
          </cell>
          <cell r="I76">
            <v>0</v>
          </cell>
        </row>
        <row r="77">
          <cell r="D77" t="str">
            <v>J.1.00.0.02.03</v>
          </cell>
          <cell r="E77" t="str">
            <v>KHAZRA, MOOJAN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D78" t="str">
            <v>J.2.02.1.04.10</v>
          </cell>
          <cell r="E78" t="str">
            <v>DEFORREST, LLOYD R</v>
          </cell>
          <cell r="F78">
            <v>-1386.53</v>
          </cell>
          <cell r="G78">
            <v>0</v>
          </cell>
          <cell r="H78">
            <v>-1386.53</v>
          </cell>
          <cell r="I78">
            <v>0</v>
          </cell>
        </row>
        <row r="79">
          <cell r="D79" t="str">
            <v>K.3.01.1.07.10</v>
          </cell>
          <cell r="E79" t="str">
            <v>DAHL, LUKE B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D80" t="str">
            <v>J.2.07.1.09.10</v>
          </cell>
          <cell r="E80" t="str">
            <v>DEFORREST, LLOYD R</v>
          </cell>
          <cell r="F80">
            <v>-1039.1400000000001</v>
          </cell>
          <cell r="G80">
            <v>0</v>
          </cell>
          <cell r="H80">
            <v>-1039.1400000000001</v>
          </cell>
          <cell r="I80">
            <v>0</v>
          </cell>
        </row>
        <row r="81">
          <cell r="D81" t="str">
            <v>G.2.01.2.02.07</v>
          </cell>
          <cell r="E81" t="str">
            <v>EVANS, DR. SCOTT E</v>
          </cell>
          <cell r="F81">
            <v>54386.301010000003</v>
          </cell>
          <cell r="G81">
            <v>0.61414999999999997</v>
          </cell>
          <cell r="H81">
            <v>54332.720970000002</v>
          </cell>
          <cell r="I81">
            <v>199489.52101</v>
          </cell>
        </row>
        <row r="82">
          <cell r="D82" t="str">
            <v>C.2.04.2.01.08</v>
          </cell>
          <cell r="E82" t="str">
            <v>SHIN, SEUNG H</v>
          </cell>
          <cell r="F82">
            <v>14076.09791</v>
          </cell>
          <cell r="G82">
            <v>5.3319999999999999E-2</v>
          </cell>
          <cell r="H82">
            <v>14076.09791</v>
          </cell>
          <cell r="I82">
            <v>77412.767909999995</v>
          </cell>
        </row>
        <row r="83">
          <cell r="D83" t="str">
            <v>H.5.01.2.01.07</v>
          </cell>
          <cell r="E83" t="str">
            <v>CHEUNG, DR. KAR-MING</v>
          </cell>
          <cell r="F83">
            <v>21252.143</v>
          </cell>
          <cell r="G83">
            <v>0.20177999999999999</v>
          </cell>
          <cell r="H83">
            <v>21252.143</v>
          </cell>
          <cell r="I83">
            <v>90053.842999999993</v>
          </cell>
        </row>
        <row r="84">
          <cell r="D84" t="str">
            <v>J.3.02.1.02.10</v>
          </cell>
          <cell r="E84" t="str">
            <v>KHAZRA, MOOJAN</v>
          </cell>
          <cell r="F84">
            <v>-52261.941780000001</v>
          </cell>
          <cell r="G84">
            <v>-0.540681176470588</v>
          </cell>
          <cell r="H84">
            <v>-52261.941780000001</v>
          </cell>
          <cell r="I84">
            <v>82685.478220000005</v>
          </cell>
        </row>
        <row r="85">
          <cell r="D85" t="str">
            <v>05.01.13</v>
          </cell>
          <cell r="E85" t="str">
            <v>LIGHTHOLDER, JACK A</v>
          </cell>
          <cell r="F85">
            <v>-15967.507170000001</v>
          </cell>
          <cell r="G85">
            <v>-0.122345882352941</v>
          </cell>
          <cell r="H85">
            <v>-15967.507170000001</v>
          </cell>
          <cell r="I85">
            <v>59830.032829999996</v>
          </cell>
        </row>
        <row r="86">
          <cell r="D86" t="str">
            <v>A.1.01.0.01.01</v>
          </cell>
          <cell r="E86" t="str">
            <v>PONS, JUDITH S</v>
          </cell>
          <cell r="F86">
            <v>-9384.0335099999993</v>
          </cell>
          <cell r="G86">
            <v>3.3000000000000002E-2</v>
          </cell>
          <cell r="H86">
            <v>4630.8264900000004</v>
          </cell>
          <cell r="I86">
            <v>330613.65649000002</v>
          </cell>
        </row>
        <row r="87">
          <cell r="D87" t="str">
            <v>G.1.00.0.01.01</v>
          </cell>
          <cell r="E87" t="str">
            <v>EVANS, DR. SCOTT E</v>
          </cell>
          <cell r="F87">
            <v>-18564.106919999998</v>
          </cell>
          <cell r="G87">
            <v>-0.12511</v>
          </cell>
          <cell r="H87">
            <v>-18564.106919999998</v>
          </cell>
          <cell r="I87">
            <v>119609.05308</v>
          </cell>
        </row>
        <row r="88">
          <cell r="D88" t="str">
            <v>G.2.01.1.09.10</v>
          </cell>
          <cell r="E88" t="str">
            <v>VAQUERO ESCRIBANO, DR. TATIANA MAR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D89" t="str">
            <v>G.3.01.1.03.10</v>
          </cell>
          <cell r="E89" t="str">
            <v>EVANS, DR. SCOTT E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D90" t="str">
            <v>K.1.00.0.04.07</v>
          </cell>
          <cell r="E90" t="str">
            <v>DAHL, LUKE B</v>
          </cell>
          <cell r="F90">
            <v>102207.15962000001</v>
          </cell>
          <cell r="G90">
            <v>0.31936999999999999</v>
          </cell>
          <cell r="H90">
            <v>44293.791620000004</v>
          </cell>
          <cell r="I90">
            <v>128032.93962</v>
          </cell>
        </row>
        <row r="91">
          <cell r="D91" t="str">
            <v>C.2.08.1.13.10</v>
          </cell>
          <cell r="E91" t="str">
            <v>GIESELMAN, KENNETH G</v>
          </cell>
          <cell r="F91">
            <v>14688.43368</v>
          </cell>
          <cell r="G91">
            <v>0</v>
          </cell>
          <cell r="H91">
            <v>0.41277000000000003</v>
          </cell>
          <cell r="I91">
            <v>71812.903680000003</v>
          </cell>
        </row>
        <row r="92">
          <cell r="D92" t="str">
            <v>H.5.01.1.01.10</v>
          </cell>
          <cell r="E92" t="str">
            <v>CHAFIN, BRIAN G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D93" t="str">
            <v>M.1.00.1.02.10</v>
          </cell>
          <cell r="E93" t="str">
            <v>CALL, JARED A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 t="str">
            <v>C.2.08.1.09.10</v>
          </cell>
          <cell r="E94" t="str">
            <v>PAJEVSKI, MICHAEL J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 t="str">
            <v>G.6.03.2.01.03</v>
          </cell>
          <cell r="E95" t="str">
            <v>WOOD, DR. LINCOLN J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D96" t="str">
            <v>M.1.00.0.01.07</v>
          </cell>
          <cell r="E96" t="str">
            <v>CALL, JARED A</v>
          </cell>
          <cell r="F96">
            <v>-19815.119030000002</v>
          </cell>
          <cell r="G96">
            <v>-0.28571000000000002</v>
          </cell>
          <cell r="H96">
            <v>-19815.119030000002</v>
          </cell>
          <cell r="I96">
            <v>45529.740969999999</v>
          </cell>
        </row>
        <row r="97">
          <cell r="D97" t="str">
            <v>K.1.00.0.01.01</v>
          </cell>
          <cell r="E97" t="str">
            <v>DAHL, LUKE B</v>
          </cell>
          <cell r="F97">
            <v>17588.17325</v>
          </cell>
          <cell r="G97">
            <v>3.6360000000000003E-2</v>
          </cell>
          <cell r="H97">
            <v>17588.17325</v>
          </cell>
          <cell r="I97">
            <v>145941.19325000001</v>
          </cell>
        </row>
        <row r="98">
          <cell r="D98" t="str">
            <v>K.1.00.0.01.06</v>
          </cell>
          <cell r="E98" t="str">
            <v>LEE, PHAN</v>
          </cell>
          <cell r="F98">
            <v>7158.5551800000003</v>
          </cell>
          <cell r="G98">
            <v>8.763E-2</v>
          </cell>
          <cell r="H98">
            <v>8526.7851800000008</v>
          </cell>
          <cell r="I98">
            <v>129295.68518</v>
          </cell>
        </row>
        <row r="99">
          <cell r="D99" t="str">
            <v>G.2.01.2.03.07</v>
          </cell>
          <cell r="E99" t="str">
            <v>TABER, DR. WILLIAM L</v>
          </cell>
          <cell r="F99">
            <v>-6710.8673500000004</v>
          </cell>
          <cell r="G99">
            <v>-9.5850588235294104E-2</v>
          </cell>
          <cell r="H99">
            <v>-6710.8673500000004</v>
          </cell>
          <cell r="I99">
            <v>35851.072650000002</v>
          </cell>
        </row>
        <row r="100">
          <cell r="D100" t="str">
            <v>K.1.00.2.01.07</v>
          </cell>
          <cell r="E100" t="str">
            <v>TINIO, ADRIAN W</v>
          </cell>
          <cell r="F100">
            <v>1608.67272</v>
          </cell>
          <cell r="G100">
            <v>2.9940000000000001E-2</v>
          </cell>
          <cell r="H100">
            <v>-4679.8612800000001</v>
          </cell>
          <cell r="I100">
            <v>162108.21272000001</v>
          </cell>
        </row>
        <row r="101">
          <cell r="D101" t="str">
            <v>C.2.09.2.02.03</v>
          </cell>
          <cell r="E101" t="str">
            <v>BENECKEN, ZSARINA</v>
          </cell>
          <cell r="F101">
            <v>10320.83396</v>
          </cell>
          <cell r="G101">
            <v>0</v>
          </cell>
          <cell r="H101">
            <v>26513.485479999999</v>
          </cell>
          <cell r="I101">
            <v>15759.723959999999</v>
          </cell>
        </row>
        <row r="102">
          <cell r="D102" t="str">
            <v>G.2.01.1.11.10</v>
          </cell>
          <cell r="E102" t="str">
            <v>EVANS, DR. SCOTT E</v>
          </cell>
          <cell r="F102">
            <v>39951.018300000003</v>
          </cell>
          <cell r="G102">
            <v>0.37973000000000001</v>
          </cell>
          <cell r="H102">
            <v>39951.018300000003</v>
          </cell>
          <cell r="I102">
            <v>70785.708299999998</v>
          </cell>
        </row>
        <row r="103">
          <cell r="D103" t="str">
            <v>04.01.13</v>
          </cell>
          <cell r="E103" t="str">
            <v>ANDERSON, DR. RODNEY L</v>
          </cell>
          <cell r="F103">
            <v>-1132.63139</v>
          </cell>
          <cell r="G103">
            <v>-2.5182352941176399E-2</v>
          </cell>
          <cell r="H103">
            <v>-1132.63139</v>
          </cell>
          <cell r="I103">
            <v>37697.73861</v>
          </cell>
        </row>
        <row r="104">
          <cell r="D104" t="str">
            <v>B.1.02.0.01.02</v>
          </cell>
          <cell r="E104" t="str">
            <v>ELLIOTT, ROBERT G</v>
          </cell>
          <cell r="F104">
            <v>21841.463169999999</v>
          </cell>
          <cell r="G104">
            <v>0.21518000000000001</v>
          </cell>
          <cell r="H104">
            <v>21841.463169999999</v>
          </cell>
          <cell r="I104">
            <v>49080.493170000002</v>
          </cell>
        </row>
        <row r="105">
          <cell r="D105" t="str">
            <v>C.2.04.2.01.04</v>
          </cell>
          <cell r="E105" t="str">
            <v>SHIN, SEUNG H</v>
          </cell>
          <cell r="F105">
            <v>5340.4592000000002</v>
          </cell>
          <cell r="G105">
            <v>0.27116823529411699</v>
          </cell>
          <cell r="H105">
            <v>5340.4592000000002</v>
          </cell>
          <cell r="I105">
            <v>247675.0092</v>
          </cell>
        </row>
        <row r="106">
          <cell r="D106" t="str">
            <v>C.2.07.2.16.03</v>
          </cell>
          <cell r="E106" t="str">
            <v>O'BRIEN, ROBIN A</v>
          </cell>
          <cell r="F106">
            <v>112806.87235000001</v>
          </cell>
          <cell r="G106">
            <v>0.91761999999999999</v>
          </cell>
          <cell r="H106">
            <v>112806.87235000001</v>
          </cell>
          <cell r="I106">
            <v>233358.54235</v>
          </cell>
        </row>
        <row r="107">
          <cell r="D107" t="str">
            <v>G.2.02.1.04.10</v>
          </cell>
          <cell r="E107" t="str">
            <v>VAUGHAN, ANDREW T</v>
          </cell>
          <cell r="F107">
            <v>16630.84</v>
          </cell>
          <cell r="G107">
            <v>0</v>
          </cell>
          <cell r="H107">
            <v>-1389.5014900000001</v>
          </cell>
          <cell r="I107">
            <v>0</v>
          </cell>
        </row>
        <row r="108">
          <cell r="D108" t="str">
            <v>J.2.02.1.02.10</v>
          </cell>
          <cell r="E108" t="str">
            <v>KHAZRA, MOOJAN</v>
          </cell>
          <cell r="F108">
            <v>13015.54414</v>
          </cell>
          <cell r="G108">
            <v>0.15029000000000001</v>
          </cell>
          <cell r="H108">
            <v>13015.54414</v>
          </cell>
          <cell r="I108">
            <v>67543.184139999998</v>
          </cell>
        </row>
        <row r="109">
          <cell r="D109" t="str">
            <v>01.01.02</v>
          </cell>
          <cell r="E109" t="str">
            <v>CASTANO, DR. REBECCA</v>
          </cell>
          <cell r="F109">
            <v>33418.86939</v>
          </cell>
          <cell r="G109">
            <v>0.31049411764705798</v>
          </cell>
          <cell r="H109">
            <v>33418.86939</v>
          </cell>
          <cell r="I109">
            <v>43780.399389999999</v>
          </cell>
        </row>
        <row r="110">
          <cell r="D110" t="str">
            <v>J.1.00.0.01.03</v>
          </cell>
          <cell r="E110" t="str">
            <v>KHAZRA, MOOJAN</v>
          </cell>
          <cell r="F110">
            <v>42445.958509999997</v>
          </cell>
          <cell r="G110">
            <v>0</v>
          </cell>
          <cell r="H110">
            <v>42445.958509999997</v>
          </cell>
          <cell r="I110">
            <v>110911.28851</v>
          </cell>
        </row>
        <row r="111">
          <cell r="D111" t="str">
            <v>K.2.01.1.07.10</v>
          </cell>
          <cell r="E111" t="str">
            <v>DEEN, ROBERT G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D112" t="str">
            <v>K.1.00.1.07.10</v>
          </cell>
          <cell r="E112" t="str">
            <v>FUNG, JANET G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D113" t="str">
            <v>J.3.02.1.03.10</v>
          </cell>
          <cell r="E113" t="str">
            <v>KHAZRA, MOOJAN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D114" t="str">
            <v>C.2.08.1.08.10</v>
          </cell>
          <cell r="E114" t="str">
            <v>PAJEVSKI, MICHAEL J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D115" t="str">
            <v>K.1.00.1.06.10</v>
          </cell>
          <cell r="E115" t="str">
            <v>HOLLINS, GALEN A</v>
          </cell>
          <cell r="F115">
            <v>-3685.2961300000002</v>
          </cell>
          <cell r="G115">
            <v>-6.5710000000000005E-2</v>
          </cell>
          <cell r="H115">
            <v>-3685.2961300000002</v>
          </cell>
          <cell r="I115">
            <v>30035.82387</v>
          </cell>
        </row>
        <row r="116">
          <cell r="D116" t="str">
            <v>K.2.01.1.06.10</v>
          </cell>
          <cell r="E116" t="str">
            <v>CALEF, DR. FRED J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D117" t="str">
            <v>K.4.01.2.01.03</v>
          </cell>
          <cell r="E117" t="str">
            <v>DAHL, LUKE B</v>
          </cell>
          <cell r="F117">
            <v>12997.0913</v>
          </cell>
          <cell r="G117">
            <v>0.12803999999999999</v>
          </cell>
          <cell r="H117">
            <v>17894.8213</v>
          </cell>
          <cell r="I117">
            <v>54278.5913</v>
          </cell>
        </row>
        <row r="118">
          <cell r="D118" t="str">
            <v>C.2.07.1.13.10</v>
          </cell>
          <cell r="E118" t="str">
            <v>PAJEVSKI, MICHAEL J</v>
          </cell>
          <cell r="F118">
            <v>19949.427970000001</v>
          </cell>
          <cell r="G118">
            <v>-8.8599999999999998E-3</v>
          </cell>
          <cell r="H118">
            <v>26734.169180000001</v>
          </cell>
          <cell r="I118">
            <v>198990.26796999999</v>
          </cell>
        </row>
        <row r="119">
          <cell r="D119" t="str">
            <v>C.2.08.2.05.08</v>
          </cell>
          <cell r="E119" t="str">
            <v>PAJEVSKI, MICHAEL J</v>
          </cell>
          <cell r="F119">
            <v>2669.4280899999999</v>
          </cell>
          <cell r="G119">
            <v>-0.13399</v>
          </cell>
          <cell r="H119">
            <v>-10259.89359</v>
          </cell>
          <cell r="I119">
            <v>226500.18809000001</v>
          </cell>
        </row>
        <row r="120">
          <cell r="D120" t="str">
            <v>K.3.02.1.02.10</v>
          </cell>
          <cell r="E120" t="str">
            <v>RADULESCU, COSTIN</v>
          </cell>
          <cell r="F120">
            <v>3325.2375400000001</v>
          </cell>
          <cell r="G120">
            <v>-2.0500000000000002E-3</v>
          </cell>
          <cell r="H120">
            <v>3325.2375400000001</v>
          </cell>
          <cell r="I120">
            <v>49695.707540000003</v>
          </cell>
        </row>
        <row r="121">
          <cell r="D121" t="str">
            <v>02.01.12</v>
          </cell>
          <cell r="E121" t="str">
            <v>TORGERSON, JORDAN L</v>
          </cell>
          <cell r="F121">
            <v>-548.84370000000001</v>
          </cell>
          <cell r="G121">
            <v>3.9269999999999999E-2</v>
          </cell>
          <cell r="H121">
            <v>-548.84370000000001</v>
          </cell>
          <cell r="I121">
            <v>34667.456299999998</v>
          </cell>
        </row>
        <row r="122">
          <cell r="D122" t="str">
            <v>C.2.01.2.01.03</v>
          </cell>
          <cell r="E122" t="str">
            <v>RADULESCU, COSTIN</v>
          </cell>
          <cell r="F122">
            <v>-11761.35634</v>
          </cell>
          <cell r="G122">
            <v>-2.462E-2</v>
          </cell>
          <cell r="H122">
            <v>-1761.0663400000001</v>
          </cell>
          <cell r="I122">
            <v>140873.70366</v>
          </cell>
        </row>
        <row r="123">
          <cell r="D123" t="str">
            <v>C.2.06.2.01.03</v>
          </cell>
          <cell r="E123" t="str">
            <v>MCCLEARY, JENNIFER M</v>
          </cell>
          <cell r="F123">
            <v>20064.917369999999</v>
          </cell>
          <cell r="G123">
            <v>0.12058000000000001</v>
          </cell>
          <cell r="H123">
            <v>20067.96269</v>
          </cell>
          <cell r="I123">
            <v>76071.067370000004</v>
          </cell>
        </row>
        <row r="124">
          <cell r="D124" t="str">
            <v>C.2.07.2.18.03</v>
          </cell>
          <cell r="E124" t="str">
            <v>MARKHAM, SCOTT D</v>
          </cell>
          <cell r="F124">
            <v>-8024.4041200000001</v>
          </cell>
          <cell r="G124">
            <v>-2.0789999999999999E-2</v>
          </cell>
          <cell r="H124">
            <v>-8024.4041200000001</v>
          </cell>
          <cell r="I124">
            <v>100028.97588</v>
          </cell>
        </row>
        <row r="125">
          <cell r="D125" t="str">
            <v>C.2.08.2.01.10</v>
          </cell>
          <cell r="E125" t="str">
            <v>PAJEVSKI, MICHAEL J</v>
          </cell>
          <cell r="F125">
            <v>5040.6509699999997</v>
          </cell>
          <cell r="G125">
            <v>-1.736E-2</v>
          </cell>
          <cell r="H125">
            <v>3678.76505</v>
          </cell>
          <cell r="I125">
            <v>254805.00096999999</v>
          </cell>
        </row>
        <row r="126">
          <cell r="D126" t="str">
            <v>C.2.09.2.04.03</v>
          </cell>
          <cell r="E126" t="str">
            <v>RADULESCU, COSTIN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D127" t="str">
            <v>G.2.01.1.06.10</v>
          </cell>
          <cell r="E127" t="str">
            <v>EVANS, DR. SCOTT E</v>
          </cell>
          <cell r="F127">
            <v>51537.768620000003</v>
          </cell>
          <cell r="G127">
            <v>0.46161999999999997</v>
          </cell>
          <cell r="H127">
            <v>51537.768620000003</v>
          </cell>
          <cell r="I127">
            <v>105440.96862</v>
          </cell>
        </row>
        <row r="128">
          <cell r="D128" t="str">
            <v>G.2.01.2.02.10</v>
          </cell>
          <cell r="E128" t="str">
            <v>EVANS, DR. SCOTT E</v>
          </cell>
          <cell r="F128">
            <v>-2384.5839000000001</v>
          </cell>
          <cell r="G128">
            <v>-7.6627058823529395E-2</v>
          </cell>
          <cell r="H128">
            <v>-25396.175279999999</v>
          </cell>
          <cell r="I128">
            <v>11524.616099999999</v>
          </cell>
        </row>
        <row r="129">
          <cell r="D129" t="str">
            <v>C.2.07.2.25.09</v>
          </cell>
          <cell r="E129" t="str">
            <v>MARKHAM, SCOTT D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D130" t="str">
            <v>K.3.02.1.05.10</v>
          </cell>
          <cell r="E130" t="str">
            <v>DAHL, LUKE B</v>
          </cell>
          <cell r="F130">
            <v>-15703.88387</v>
          </cell>
          <cell r="G130">
            <v>-0.104417647058823</v>
          </cell>
          <cell r="H130">
            <v>-15703.88387</v>
          </cell>
          <cell r="I130">
            <v>22577.866129999999</v>
          </cell>
        </row>
        <row r="131">
          <cell r="D131" t="str">
            <v>H.1.00.1.11.10</v>
          </cell>
          <cell r="E131" t="str">
            <v>CHAFIN, BRIAN G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D132" t="str">
            <v>C.2.01.2.11.03</v>
          </cell>
          <cell r="E132" t="str">
            <v>PAJEVSKI, MICHAEL J</v>
          </cell>
          <cell r="F132">
            <v>-5266.9743600000002</v>
          </cell>
          <cell r="G132">
            <v>3.31E-3</v>
          </cell>
          <cell r="H132">
            <v>-5266.9743600000002</v>
          </cell>
          <cell r="I132">
            <v>45173.625639999998</v>
          </cell>
        </row>
        <row r="133">
          <cell r="D133" t="str">
            <v>G.1.00.0.00.08</v>
          </cell>
          <cell r="E133" t="str">
            <v>GERASIMATOS, DIMITRIOS V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D134" t="str">
            <v>C.2.07.2.08.09</v>
          </cell>
          <cell r="E134" t="str">
            <v>MARKHAM, SCOTT D</v>
          </cell>
          <cell r="F134">
            <v>-3333.7580200000002</v>
          </cell>
          <cell r="G134">
            <v>0</v>
          </cell>
          <cell r="H134">
            <v>-3333.7580200000002</v>
          </cell>
          <cell r="I134">
            <v>33322.611980000001</v>
          </cell>
        </row>
        <row r="135">
          <cell r="D135" t="str">
            <v>C.2.08.1.05.10</v>
          </cell>
          <cell r="E135" t="str">
            <v>PAJEVSKI, MICHAEL J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D136" t="str">
            <v>05.01.14</v>
          </cell>
          <cell r="E136" t="str">
            <v>RADULESCU, COSTIN</v>
          </cell>
          <cell r="F136">
            <v>33797.517290000003</v>
          </cell>
          <cell r="G136">
            <v>0.28054941176470499</v>
          </cell>
          <cell r="H136">
            <v>33797.517290000003</v>
          </cell>
          <cell r="I136">
            <v>65710.657290000003</v>
          </cell>
        </row>
        <row r="137">
          <cell r="D137" t="str">
            <v>H.1.00.0.00.03</v>
          </cell>
          <cell r="E137" t="str">
            <v>CHAFIN, BRIAN G</v>
          </cell>
          <cell r="F137">
            <v>-16013.846289999999</v>
          </cell>
          <cell r="G137">
            <v>-0.1237</v>
          </cell>
          <cell r="H137">
            <v>-16010.126899999999</v>
          </cell>
          <cell r="I137">
            <v>294351.26371000003</v>
          </cell>
        </row>
        <row r="138">
          <cell r="D138" t="str">
            <v>H.3.01.1.10.10</v>
          </cell>
          <cell r="E138" t="str">
            <v>TUNG, DR. YU-WEN</v>
          </cell>
          <cell r="F138">
            <v>-595.13</v>
          </cell>
          <cell r="G138">
            <v>0</v>
          </cell>
          <cell r="H138">
            <v>-595.13</v>
          </cell>
          <cell r="I138">
            <v>0</v>
          </cell>
        </row>
        <row r="139">
          <cell r="D139" t="str">
            <v>H.3.01.1.19.10</v>
          </cell>
          <cell r="E139" t="str">
            <v>CHEUNG, DR. KAR-MING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D140" t="str">
            <v>C.2.09.1.01.10</v>
          </cell>
          <cell r="E140" t="str">
            <v>STRANGE, NATHAN J</v>
          </cell>
          <cell r="F140">
            <v>59478.655910000001</v>
          </cell>
          <cell r="G140">
            <v>0.40011999999999998</v>
          </cell>
          <cell r="H140">
            <v>76335.428119999997</v>
          </cell>
          <cell r="I140">
            <v>267341.74591</v>
          </cell>
        </row>
        <row r="141">
          <cell r="D141" t="str">
            <v>H.1.00.0.00.07</v>
          </cell>
          <cell r="E141" t="str">
            <v>CHAFIN, BRIAN G</v>
          </cell>
          <cell r="F141">
            <v>-98716.403179999994</v>
          </cell>
          <cell r="G141">
            <v>-1.06131</v>
          </cell>
          <cell r="H141">
            <v>-168344.92515</v>
          </cell>
          <cell r="I141">
            <v>231335.95681999999</v>
          </cell>
        </row>
        <row r="142">
          <cell r="D142" t="str">
            <v>K.1.00.0.02.07</v>
          </cell>
          <cell r="E142" t="str">
            <v>FUNG, JANET G</v>
          </cell>
          <cell r="F142">
            <v>7250.56639</v>
          </cell>
          <cell r="G142">
            <v>5.9500000000000004E-3</v>
          </cell>
          <cell r="H142">
            <v>7250.56639</v>
          </cell>
          <cell r="I142">
            <v>223687.92639000001</v>
          </cell>
        </row>
        <row r="143">
          <cell r="D143" t="str">
            <v>C.2.08.1.07.10</v>
          </cell>
          <cell r="E143" t="str">
            <v>RADULESCU, COSTIN</v>
          </cell>
          <cell r="F143">
            <v>33803.103909999998</v>
          </cell>
          <cell r="G143">
            <v>0.37336235294117598</v>
          </cell>
          <cell r="H143">
            <v>33803.103909999998</v>
          </cell>
          <cell r="I143">
            <v>64466.273910000004</v>
          </cell>
        </row>
        <row r="144">
          <cell r="D144" t="str">
            <v>H.1.00.1.08.10</v>
          </cell>
          <cell r="E144" t="str">
            <v>CHAFIN, BRIAN G</v>
          </cell>
          <cell r="F144">
            <v>-1260.23</v>
          </cell>
          <cell r="G144">
            <v>0</v>
          </cell>
          <cell r="H144">
            <v>-1260.23</v>
          </cell>
          <cell r="I144">
            <v>0</v>
          </cell>
        </row>
        <row r="145">
          <cell r="D145" t="str">
            <v>K.2.04.1.01.10</v>
          </cell>
          <cell r="E145" t="str">
            <v>DAHL, LUKE B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D146" t="str">
            <v>03.01.14</v>
          </cell>
          <cell r="E146" t="str">
            <v>CHIEN, DR. STEVE 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D147" t="str">
            <v>C.2.01.2.12.03</v>
          </cell>
          <cell r="E147" t="str">
            <v>PAJEVSKI, MICHAEL J</v>
          </cell>
          <cell r="F147">
            <v>67042.733359999998</v>
          </cell>
          <cell r="G147">
            <v>0.41832999999999998</v>
          </cell>
          <cell r="H147">
            <v>67042.733359999998</v>
          </cell>
          <cell r="I147">
            <v>280904.18336000002</v>
          </cell>
        </row>
        <row r="148">
          <cell r="D148" t="str">
            <v>C.2.08.1.06.10</v>
          </cell>
          <cell r="E148" t="str">
            <v>PAJEVSKI, MICHAEL J</v>
          </cell>
          <cell r="F148">
            <v>-17041.02</v>
          </cell>
          <cell r="G148">
            <v>0</v>
          </cell>
          <cell r="H148">
            <v>-7574.3122300000005</v>
          </cell>
          <cell r="I148">
            <v>0</v>
          </cell>
        </row>
        <row r="149">
          <cell r="D149" t="str">
            <v>G.1.00.0.00.03</v>
          </cell>
          <cell r="E149" t="str">
            <v>GERASIMATOS, DIMITRIOS V</v>
          </cell>
          <cell r="F149">
            <v>-50258.616739999998</v>
          </cell>
          <cell r="G149">
            <v>-0.4133</v>
          </cell>
          <cell r="H149">
            <v>-50258.616739999998</v>
          </cell>
          <cell r="I149">
            <v>114357.27326</v>
          </cell>
        </row>
        <row r="150">
          <cell r="D150" t="str">
            <v>G.5.02.2.01.09</v>
          </cell>
          <cell r="E150" t="str">
            <v>PARK, DR. SANG H</v>
          </cell>
          <cell r="F150">
            <v>-52420.267489999998</v>
          </cell>
          <cell r="G150">
            <v>-0.43477705882352902</v>
          </cell>
          <cell r="H150">
            <v>-48161.973980000002</v>
          </cell>
          <cell r="I150">
            <v>197205.22250999999</v>
          </cell>
        </row>
        <row r="151">
          <cell r="D151" t="str">
            <v>G.5.03.2.01.09</v>
          </cell>
          <cell r="E151" t="str">
            <v>PARK, DR. SANG H</v>
          </cell>
          <cell r="F151">
            <v>-5650.9172699999999</v>
          </cell>
          <cell r="G151">
            <v>-0.29654999999999998</v>
          </cell>
          <cell r="H151">
            <v>36390.251830000001</v>
          </cell>
          <cell r="I151">
            <v>255074.36272999999</v>
          </cell>
        </row>
        <row r="152">
          <cell r="D152" t="str">
            <v>J.2.02.2.01.07</v>
          </cell>
          <cell r="E152" t="str">
            <v>KHAZRA, MOOJAN</v>
          </cell>
          <cell r="F152">
            <v>-16388.841420000001</v>
          </cell>
          <cell r="G152">
            <v>-0.47805999999999998</v>
          </cell>
          <cell r="H152">
            <v>3417.6207399999998</v>
          </cell>
          <cell r="I152">
            <v>121549.69858</v>
          </cell>
        </row>
        <row r="153">
          <cell r="D153" t="str">
            <v>C.2.08.2.06.07</v>
          </cell>
          <cell r="E153" t="str">
            <v>PAJEVSKI, MICHAEL J</v>
          </cell>
          <cell r="F153">
            <v>1927.2799600000001</v>
          </cell>
          <cell r="G153">
            <v>0</v>
          </cell>
          <cell r="H153">
            <v>926.68912</v>
          </cell>
          <cell r="I153">
            <v>18735.059959999999</v>
          </cell>
        </row>
        <row r="154">
          <cell r="D154" t="str">
            <v>C.2.07.2.22.03</v>
          </cell>
          <cell r="E154" t="str">
            <v>CASTILLO, OSCAR</v>
          </cell>
          <cell r="F154">
            <v>5566.1464599999999</v>
          </cell>
          <cell r="G154">
            <v>0</v>
          </cell>
          <cell r="H154">
            <v>5566.1464599999999</v>
          </cell>
          <cell r="I154">
            <v>214518.04646000001</v>
          </cell>
        </row>
        <row r="155">
          <cell r="D155" t="str">
            <v>K.3.02.1.04.10</v>
          </cell>
          <cell r="E155" t="str">
            <v>CALEF, DR. FRED J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D156" t="str">
            <v>K.2.04.1.03.10</v>
          </cell>
          <cell r="E156" t="str">
            <v>RADULESCU, COSTIN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F157">
            <v>618671.56070999894</v>
          </cell>
          <cell r="G157">
            <v>1.64275355919582</v>
          </cell>
          <cell r="H157">
            <v>579919.57024999894</v>
          </cell>
          <cell r="I157">
            <v>12482207.87071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R67"/>
  <sheetViews>
    <sheetView tabSelected="1" zoomScale="90" zoomScaleNormal="90" workbookViewId="0">
      <pane ySplit="4" topLeftCell="A5" activePane="bottomLeft" state="frozen"/>
      <selection activeCell="F31" sqref="F31"/>
      <selection pane="bottomLeft" activeCell="H18" sqref="H18"/>
    </sheetView>
  </sheetViews>
  <sheetFormatPr baseColWidth="10" defaultColWidth="8.5" defaultRowHeight="15" x14ac:dyDescent="0.2"/>
  <cols>
    <col min="1" max="1" width="25.5" style="49" customWidth="1"/>
    <col min="2" max="2" width="17.5" style="18" customWidth="1"/>
    <col min="3" max="3" width="25.5" style="49" customWidth="1"/>
    <col min="4" max="4" width="9.5" style="49" customWidth="1"/>
    <col min="5" max="5" width="6.5" style="49" customWidth="1"/>
    <col min="6" max="6" width="9.5" style="49" customWidth="1"/>
    <col min="7" max="8" width="45.5" style="49" customWidth="1"/>
    <col min="9" max="11" width="13.5" style="49" customWidth="1"/>
    <col min="12" max="12" width="34.5" style="49" customWidth="1"/>
    <col min="13" max="13" width="14.5" style="49" bestFit="1" customWidth="1"/>
    <col min="14" max="241" width="8.5" style="49"/>
    <col min="242" max="242" width="3.5" style="49" bestFit="1" customWidth="1"/>
    <col min="243" max="243" width="17.5" style="49" customWidth="1"/>
    <col min="244" max="244" width="22.5" style="49" bestFit="1" customWidth="1"/>
    <col min="245" max="245" width="37.5" style="49" bestFit="1" customWidth="1"/>
    <col min="246" max="246" width="6.5" style="49" customWidth="1"/>
    <col min="247" max="247" width="6.5" style="49" bestFit="1" customWidth="1"/>
    <col min="248" max="248" width="16" style="49" customWidth="1"/>
    <col min="249" max="249" width="52.5" style="49" customWidth="1"/>
    <col min="250" max="250" width="59" style="49" customWidth="1"/>
    <col min="251" max="251" width="10.5" style="49" bestFit="1" customWidth="1"/>
    <col min="252" max="252" width="2.5" style="49" customWidth="1"/>
    <col min="253" max="253" width="10.5" style="49" customWidth="1"/>
    <col min="254" max="254" width="53.5" style="49" customWidth="1"/>
    <col min="255" max="255" width="8.5" style="49"/>
    <col min="256" max="256" width="14.5" style="49" bestFit="1" customWidth="1"/>
    <col min="257" max="257" width="23.5" style="49" bestFit="1" customWidth="1"/>
    <col min="258" max="258" width="12.5" style="49" bestFit="1" customWidth="1"/>
    <col min="259" max="259" width="9.5" style="49" bestFit="1" customWidth="1"/>
    <col min="260" max="260" width="13.5" style="49" bestFit="1" customWidth="1"/>
    <col min="261" max="261" width="17.5" style="49" bestFit="1" customWidth="1"/>
    <col min="262" max="262" width="18.5" style="49" bestFit="1" customWidth="1"/>
    <col min="263" max="263" width="26.5" style="49" bestFit="1" customWidth="1"/>
    <col min="264" max="264" width="28.5" style="49" bestFit="1" customWidth="1"/>
    <col min="265" max="265" width="26.5" style="49" bestFit="1" customWidth="1"/>
    <col min="266" max="266" width="18.5" style="49" bestFit="1" customWidth="1"/>
    <col min="267" max="268" width="8.5" style="49"/>
    <col min="269" max="269" width="68.5" style="49" bestFit="1" customWidth="1"/>
    <col min="270" max="497" width="8.5" style="49"/>
    <col min="498" max="498" width="3.5" style="49" bestFit="1" customWidth="1"/>
    <col min="499" max="499" width="17.5" style="49" customWidth="1"/>
    <col min="500" max="500" width="22.5" style="49" bestFit="1" customWidth="1"/>
    <col min="501" max="501" width="37.5" style="49" bestFit="1" customWidth="1"/>
    <col min="502" max="502" width="6.5" style="49" customWidth="1"/>
    <col min="503" max="503" width="6.5" style="49" bestFit="1" customWidth="1"/>
    <col min="504" max="504" width="16" style="49" customWidth="1"/>
    <col min="505" max="505" width="52.5" style="49" customWidth="1"/>
    <col min="506" max="506" width="59" style="49" customWidth="1"/>
    <col min="507" max="507" width="10.5" style="49" bestFit="1" customWidth="1"/>
    <col min="508" max="508" width="2.5" style="49" customWidth="1"/>
    <col min="509" max="509" width="10.5" style="49" customWidth="1"/>
    <col min="510" max="510" width="53.5" style="49" customWidth="1"/>
    <col min="511" max="511" width="8.5" style="49"/>
    <col min="512" max="512" width="14.5" style="49" bestFit="1" customWidth="1"/>
    <col min="513" max="513" width="23.5" style="49" bestFit="1" customWidth="1"/>
    <col min="514" max="514" width="12.5" style="49" bestFit="1" customWidth="1"/>
    <col min="515" max="515" width="9.5" style="49" bestFit="1" customWidth="1"/>
    <col min="516" max="516" width="13.5" style="49" bestFit="1" customWidth="1"/>
    <col min="517" max="517" width="17.5" style="49" bestFit="1" customWidth="1"/>
    <col min="518" max="518" width="18.5" style="49" bestFit="1" customWidth="1"/>
    <col min="519" max="519" width="26.5" style="49" bestFit="1" customWidth="1"/>
    <col min="520" max="520" width="28.5" style="49" bestFit="1" customWidth="1"/>
    <col min="521" max="521" width="26.5" style="49" bestFit="1" customWidth="1"/>
    <col min="522" max="522" width="18.5" style="49" bestFit="1" customWidth="1"/>
    <col min="523" max="524" width="8.5" style="49"/>
    <col min="525" max="525" width="68.5" style="49" bestFit="1" customWidth="1"/>
    <col min="526" max="753" width="8.5" style="49"/>
    <col min="754" max="754" width="3.5" style="49" bestFit="1" customWidth="1"/>
    <col min="755" max="755" width="17.5" style="49" customWidth="1"/>
    <col min="756" max="756" width="22.5" style="49" bestFit="1" customWidth="1"/>
    <col min="757" max="757" width="37.5" style="49" bestFit="1" customWidth="1"/>
    <col min="758" max="758" width="6.5" style="49" customWidth="1"/>
    <col min="759" max="759" width="6.5" style="49" bestFit="1" customWidth="1"/>
    <col min="760" max="760" width="16" style="49" customWidth="1"/>
    <col min="761" max="761" width="52.5" style="49" customWidth="1"/>
    <col min="762" max="762" width="59" style="49" customWidth="1"/>
    <col min="763" max="763" width="10.5" style="49" bestFit="1" customWidth="1"/>
    <col min="764" max="764" width="2.5" style="49" customWidth="1"/>
    <col min="765" max="765" width="10.5" style="49" customWidth="1"/>
    <col min="766" max="766" width="53.5" style="49" customWidth="1"/>
    <col min="767" max="767" width="8.5" style="49"/>
    <col min="768" max="768" width="14.5" style="49" bestFit="1" customWidth="1"/>
    <col min="769" max="769" width="23.5" style="49" bestFit="1" customWidth="1"/>
    <col min="770" max="770" width="12.5" style="49" bestFit="1" customWidth="1"/>
    <col min="771" max="771" width="9.5" style="49" bestFit="1" customWidth="1"/>
    <col min="772" max="772" width="13.5" style="49" bestFit="1" customWidth="1"/>
    <col min="773" max="773" width="17.5" style="49" bestFit="1" customWidth="1"/>
    <col min="774" max="774" width="18.5" style="49" bestFit="1" customWidth="1"/>
    <col min="775" max="775" width="26.5" style="49" bestFit="1" customWidth="1"/>
    <col min="776" max="776" width="28.5" style="49" bestFit="1" customWidth="1"/>
    <col min="777" max="777" width="26.5" style="49" bestFit="1" customWidth="1"/>
    <col min="778" max="778" width="18.5" style="49" bestFit="1" customWidth="1"/>
    <col min="779" max="780" width="8.5" style="49"/>
    <col min="781" max="781" width="68.5" style="49" bestFit="1" customWidth="1"/>
    <col min="782" max="1009" width="8.5" style="49"/>
    <col min="1010" max="1010" width="3.5" style="49" bestFit="1" customWidth="1"/>
    <col min="1011" max="1011" width="17.5" style="49" customWidth="1"/>
    <col min="1012" max="1012" width="22.5" style="49" bestFit="1" customWidth="1"/>
    <col min="1013" max="1013" width="37.5" style="49" bestFit="1" customWidth="1"/>
    <col min="1014" max="1014" width="6.5" style="49" customWidth="1"/>
    <col min="1015" max="1015" width="6.5" style="49" bestFit="1" customWidth="1"/>
    <col min="1016" max="1016" width="16" style="49" customWidth="1"/>
    <col min="1017" max="1017" width="52.5" style="49" customWidth="1"/>
    <col min="1018" max="1018" width="59" style="49" customWidth="1"/>
    <col min="1019" max="1019" width="10.5" style="49" bestFit="1" customWidth="1"/>
    <col min="1020" max="1020" width="2.5" style="49" customWidth="1"/>
    <col min="1021" max="1021" width="10.5" style="49" customWidth="1"/>
    <col min="1022" max="1022" width="53.5" style="49" customWidth="1"/>
    <col min="1023" max="1023" width="8.5" style="49"/>
    <col min="1024" max="1024" width="14.5" style="49" bestFit="1" customWidth="1"/>
    <col min="1025" max="1025" width="23.5" style="49" bestFit="1" customWidth="1"/>
    <col min="1026" max="1026" width="12.5" style="49" bestFit="1" customWidth="1"/>
    <col min="1027" max="1027" width="9.5" style="49" bestFit="1" customWidth="1"/>
    <col min="1028" max="1028" width="13.5" style="49" bestFit="1" customWidth="1"/>
    <col min="1029" max="1029" width="17.5" style="49" bestFit="1" customWidth="1"/>
    <col min="1030" max="1030" width="18.5" style="49" bestFit="1" customWidth="1"/>
    <col min="1031" max="1031" width="26.5" style="49" bestFit="1" customWidth="1"/>
    <col min="1032" max="1032" width="28.5" style="49" bestFit="1" customWidth="1"/>
    <col min="1033" max="1033" width="26.5" style="49" bestFit="1" customWidth="1"/>
    <col min="1034" max="1034" width="18.5" style="49" bestFit="1" customWidth="1"/>
    <col min="1035" max="1036" width="8.5" style="49"/>
    <col min="1037" max="1037" width="68.5" style="49" bestFit="1" customWidth="1"/>
    <col min="1038" max="1265" width="8.5" style="49"/>
    <col min="1266" max="1266" width="3.5" style="49" bestFit="1" customWidth="1"/>
    <col min="1267" max="1267" width="17.5" style="49" customWidth="1"/>
    <col min="1268" max="1268" width="22.5" style="49" bestFit="1" customWidth="1"/>
    <col min="1269" max="1269" width="37.5" style="49" bestFit="1" customWidth="1"/>
    <col min="1270" max="1270" width="6.5" style="49" customWidth="1"/>
    <col min="1271" max="1271" width="6.5" style="49" bestFit="1" customWidth="1"/>
    <col min="1272" max="1272" width="16" style="49" customWidth="1"/>
    <col min="1273" max="1273" width="52.5" style="49" customWidth="1"/>
    <col min="1274" max="1274" width="59" style="49" customWidth="1"/>
    <col min="1275" max="1275" width="10.5" style="49" bestFit="1" customWidth="1"/>
    <col min="1276" max="1276" width="2.5" style="49" customWidth="1"/>
    <col min="1277" max="1277" width="10.5" style="49" customWidth="1"/>
    <col min="1278" max="1278" width="53.5" style="49" customWidth="1"/>
    <col min="1279" max="1279" width="8.5" style="49"/>
    <col min="1280" max="1280" width="14.5" style="49" bestFit="1" customWidth="1"/>
    <col min="1281" max="1281" width="23.5" style="49" bestFit="1" customWidth="1"/>
    <col min="1282" max="1282" width="12.5" style="49" bestFit="1" customWidth="1"/>
    <col min="1283" max="1283" width="9.5" style="49" bestFit="1" customWidth="1"/>
    <col min="1284" max="1284" width="13.5" style="49" bestFit="1" customWidth="1"/>
    <col min="1285" max="1285" width="17.5" style="49" bestFit="1" customWidth="1"/>
    <col min="1286" max="1286" width="18.5" style="49" bestFit="1" customWidth="1"/>
    <col min="1287" max="1287" width="26.5" style="49" bestFit="1" customWidth="1"/>
    <col min="1288" max="1288" width="28.5" style="49" bestFit="1" customWidth="1"/>
    <col min="1289" max="1289" width="26.5" style="49" bestFit="1" customWidth="1"/>
    <col min="1290" max="1290" width="18.5" style="49" bestFit="1" customWidth="1"/>
    <col min="1291" max="1292" width="8.5" style="49"/>
    <col min="1293" max="1293" width="68.5" style="49" bestFit="1" customWidth="1"/>
    <col min="1294" max="1521" width="8.5" style="49"/>
    <col min="1522" max="1522" width="3.5" style="49" bestFit="1" customWidth="1"/>
    <col min="1523" max="1523" width="17.5" style="49" customWidth="1"/>
    <col min="1524" max="1524" width="22.5" style="49" bestFit="1" customWidth="1"/>
    <col min="1525" max="1525" width="37.5" style="49" bestFit="1" customWidth="1"/>
    <col min="1526" max="1526" width="6.5" style="49" customWidth="1"/>
    <col min="1527" max="1527" width="6.5" style="49" bestFit="1" customWidth="1"/>
    <col min="1528" max="1528" width="16" style="49" customWidth="1"/>
    <col min="1529" max="1529" width="52.5" style="49" customWidth="1"/>
    <col min="1530" max="1530" width="59" style="49" customWidth="1"/>
    <col min="1531" max="1531" width="10.5" style="49" bestFit="1" customWidth="1"/>
    <col min="1532" max="1532" width="2.5" style="49" customWidth="1"/>
    <col min="1533" max="1533" width="10.5" style="49" customWidth="1"/>
    <col min="1534" max="1534" width="53.5" style="49" customWidth="1"/>
    <col min="1535" max="1535" width="8.5" style="49"/>
    <col min="1536" max="1536" width="14.5" style="49" bestFit="1" customWidth="1"/>
    <col min="1537" max="1537" width="23.5" style="49" bestFit="1" customWidth="1"/>
    <col min="1538" max="1538" width="12.5" style="49" bestFit="1" customWidth="1"/>
    <col min="1539" max="1539" width="9.5" style="49" bestFit="1" customWidth="1"/>
    <col min="1540" max="1540" width="13.5" style="49" bestFit="1" customWidth="1"/>
    <col min="1541" max="1541" width="17.5" style="49" bestFit="1" customWidth="1"/>
    <col min="1542" max="1542" width="18.5" style="49" bestFit="1" customWidth="1"/>
    <col min="1543" max="1543" width="26.5" style="49" bestFit="1" customWidth="1"/>
    <col min="1544" max="1544" width="28.5" style="49" bestFit="1" customWidth="1"/>
    <col min="1545" max="1545" width="26.5" style="49" bestFit="1" customWidth="1"/>
    <col min="1546" max="1546" width="18.5" style="49" bestFit="1" customWidth="1"/>
    <col min="1547" max="1548" width="8.5" style="49"/>
    <col min="1549" max="1549" width="68.5" style="49" bestFit="1" customWidth="1"/>
    <col min="1550" max="1777" width="8.5" style="49"/>
    <col min="1778" max="1778" width="3.5" style="49" bestFit="1" customWidth="1"/>
    <col min="1779" max="1779" width="17.5" style="49" customWidth="1"/>
    <col min="1780" max="1780" width="22.5" style="49" bestFit="1" customWidth="1"/>
    <col min="1781" max="1781" width="37.5" style="49" bestFit="1" customWidth="1"/>
    <col min="1782" max="1782" width="6.5" style="49" customWidth="1"/>
    <col min="1783" max="1783" width="6.5" style="49" bestFit="1" customWidth="1"/>
    <col min="1784" max="1784" width="16" style="49" customWidth="1"/>
    <col min="1785" max="1785" width="52.5" style="49" customWidth="1"/>
    <col min="1786" max="1786" width="59" style="49" customWidth="1"/>
    <col min="1787" max="1787" width="10.5" style="49" bestFit="1" customWidth="1"/>
    <col min="1788" max="1788" width="2.5" style="49" customWidth="1"/>
    <col min="1789" max="1789" width="10.5" style="49" customWidth="1"/>
    <col min="1790" max="1790" width="53.5" style="49" customWidth="1"/>
    <col min="1791" max="1791" width="8.5" style="49"/>
    <col min="1792" max="1792" width="14.5" style="49" bestFit="1" customWidth="1"/>
    <col min="1793" max="1793" width="23.5" style="49" bestFit="1" customWidth="1"/>
    <col min="1794" max="1794" width="12.5" style="49" bestFit="1" customWidth="1"/>
    <col min="1795" max="1795" width="9.5" style="49" bestFit="1" customWidth="1"/>
    <col min="1796" max="1796" width="13.5" style="49" bestFit="1" customWidth="1"/>
    <col min="1797" max="1797" width="17.5" style="49" bestFit="1" customWidth="1"/>
    <col min="1798" max="1798" width="18.5" style="49" bestFit="1" customWidth="1"/>
    <col min="1799" max="1799" width="26.5" style="49" bestFit="1" customWidth="1"/>
    <col min="1800" max="1800" width="28.5" style="49" bestFit="1" customWidth="1"/>
    <col min="1801" max="1801" width="26.5" style="49" bestFit="1" customWidth="1"/>
    <col min="1802" max="1802" width="18.5" style="49" bestFit="1" customWidth="1"/>
    <col min="1803" max="1804" width="8.5" style="49"/>
    <col min="1805" max="1805" width="68.5" style="49" bestFit="1" customWidth="1"/>
    <col min="1806" max="2033" width="8.5" style="49"/>
    <col min="2034" max="2034" width="3.5" style="49" bestFit="1" customWidth="1"/>
    <col min="2035" max="2035" width="17.5" style="49" customWidth="1"/>
    <col min="2036" max="2036" width="22.5" style="49" bestFit="1" customWidth="1"/>
    <col min="2037" max="2037" width="37.5" style="49" bestFit="1" customWidth="1"/>
    <col min="2038" max="2038" width="6.5" style="49" customWidth="1"/>
    <col min="2039" max="2039" width="6.5" style="49" bestFit="1" customWidth="1"/>
    <col min="2040" max="2040" width="16" style="49" customWidth="1"/>
    <col min="2041" max="2041" width="52.5" style="49" customWidth="1"/>
    <col min="2042" max="2042" width="59" style="49" customWidth="1"/>
    <col min="2043" max="2043" width="10.5" style="49" bestFit="1" customWidth="1"/>
    <col min="2044" max="2044" width="2.5" style="49" customWidth="1"/>
    <col min="2045" max="2045" width="10.5" style="49" customWidth="1"/>
    <col min="2046" max="2046" width="53.5" style="49" customWidth="1"/>
    <col min="2047" max="2047" width="8.5" style="49"/>
    <col min="2048" max="2048" width="14.5" style="49" bestFit="1" customWidth="1"/>
    <col min="2049" max="2049" width="23.5" style="49" bestFit="1" customWidth="1"/>
    <col min="2050" max="2050" width="12.5" style="49" bestFit="1" customWidth="1"/>
    <col min="2051" max="2051" width="9.5" style="49" bestFit="1" customWidth="1"/>
    <col min="2052" max="2052" width="13.5" style="49" bestFit="1" customWidth="1"/>
    <col min="2053" max="2053" width="17.5" style="49" bestFit="1" customWidth="1"/>
    <col min="2054" max="2054" width="18.5" style="49" bestFit="1" customWidth="1"/>
    <col min="2055" max="2055" width="26.5" style="49" bestFit="1" customWidth="1"/>
    <col min="2056" max="2056" width="28.5" style="49" bestFit="1" customWidth="1"/>
    <col min="2057" max="2057" width="26.5" style="49" bestFit="1" customWidth="1"/>
    <col min="2058" max="2058" width="18.5" style="49" bestFit="1" customWidth="1"/>
    <col min="2059" max="2060" width="8.5" style="49"/>
    <col min="2061" max="2061" width="68.5" style="49" bestFit="1" customWidth="1"/>
    <col min="2062" max="2289" width="8.5" style="49"/>
    <col min="2290" max="2290" width="3.5" style="49" bestFit="1" customWidth="1"/>
    <col min="2291" max="2291" width="17.5" style="49" customWidth="1"/>
    <col min="2292" max="2292" width="22.5" style="49" bestFit="1" customWidth="1"/>
    <col min="2293" max="2293" width="37.5" style="49" bestFit="1" customWidth="1"/>
    <col min="2294" max="2294" width="6.5" style="49" customWidth="1"/>
    <col min="2295" max="2295" width="6.5" style="49" bestFit="1" customWidth="1"/>
    <col min="2296" max="2296" width="16" style="49" customWidth="1"/>
    <col min="2297" max="2297" width="52.5" style="49" customWidth="1"/>
    <col min="2298" max="2298" width="59" style="49" customWidth="1"/>
    <col min="2299" max="2299" width="10.5" style="49" bestFit="1" customWidth="1"/>
    <col min="2300" max="2300" width="2.5" style="49" customWidth="1"/>
    <col min="2301" max="2301" width="10.5" style="49" customWidth="1"/>
    <col min="2302" max="2302" width="53.5" style="49" customWidth="1"/>
    <col min="2303" max="2303" width="8.5" style="49"/>
    <col min="2304" max="2304" width="14.5" style="49" bestFit="1" customWidth="1"/>
    <col min="2305" max="2305" width="23.5" style="49" bestFit="1" customWidth="1"/>
    <col min="2306" max="2306" width="12.5" style="49" bestFit="1" customWidth="1"/>
    <col min="2307" max="2307" width="9.5" style="49" bestFit="1" customWidth="1"/>
    <col min="2308" max="2308" width="13.5" style="49" bestFit="1" customWidth="1"/>
    <col min="2309" max="2309" width="17.5" style="49" bestFit="1" customWidth="1"/>
    <col min="2310" max="2310" width="18.5" style="49" bestFit="1" customWidth="1"/>
    <col min="2311" max="2311" width="26.5" style="49" bestFit="1" customWidth="1"/>
    <col min="2312" max="2312" width="28.5" style="49" bestFit="1" customWidth="1"/>
    <col min="2313" max="2313" width="26.5" style="49" bestFit="1" customWidth="1"/>
    <col min="2314" max="2314" width="18.5" style="49" bestFit="1" customWidth="1"/>
    <col min="2315" max="2316" width="8.5" style="49"/>
    <col min="2317" max="2317" width="68.5" style="49" bestFit="1" customWidth="1"/>
    <col min="2318" max="2545" width="8.5" style="49"/>
    <col min="2546" max="2546" width="3.5" style="49" bestFit="1" customWidth="1"/>
    <col min="2547" max="2547" width="17.5" style="49" customWidth="1"/>
    <col min="2548" max="2548" width="22.5" style="49" bestFit="1" customWidth="1"/>
    <col min="2549" max="2549" width="37.5" style="49" bestFit="1" customWidth="1"/>
    <col min="2550" max="2550" width="6.5" style="49" customWidth="1"/>
    <col min="2551" max="2551" width="6.5" style="49" bestFit="1" customWidth="1"/>
    <col min="2552" max="2552" width="16" style="49" customWidth="1"/>
    <col min="2553" max="2553" width="52.5" style="49" customWidth="1"/>
    <col min="2554" max="2554" width="59" style="49" customWidth="1"/>
    <col min="2555" max="2555" width="10.5" style="49" bestFit="1" customWidth="1"/>
    <col min="2556" max="2556" width="2.5" style="49" customWidth="1"/>
    <col min="2557" max="2557" width="10.5" style="49" customWidth="1"/>
    <col min="2558" max="2558" width="53.5" style="49" customWidth="1"/>
    <col min="2559" max="2559" width="8.5" style="49"/>
    <col min="2560" max="2560" width="14.5" style="49" bestFit="1" customWidth="1"/>
    <col min="2561" max="2561" width="23.5" style="49" bestFit="1" customWidth="1"/>
    <col min="2562" max="2562" width="12.5" style="49" bestFit="1" customWidth="1"/>
    <col min="2563" max="2563" width="9.5" style="49" bestFit="1" customWidth="1"/>
    <col min="2564" max="2564" width="13.5" style="49" bestFit="1" customWidth="1"/>
    <col min="2565" max="2565" width="17.5" style="49" bestFit="1" customWidth="1"/>
    <col min="2566" max="2566" width="18.5" style="49" bestFit="1" customWidth="1"/>
    <col min="2567" max="2567" width="26.5" style="49" bestFit="1" customWidth="1"/>
    <col min="2568" max="2568" width="28.5" style="49" bestFit="1" customWidth="1"/>
    <col min="2569" max="2569" width="26.5" style="49" bestFit="1" customWidth="1"/>
    <col min="2570" max="2570" width="18.5" style="49" bestFit="1" customWidth="1"/>
    <col min="2571" max="2572" width="8.5" style="49"/>
    <col min="2573" max="2573" width="68.5" style="49" bestFit="1" customWidth="1"/>
    <col min="2574" max="2801" width="8.5" style="49"/>
    <col min="2802" max="2802" width="3.5" style="49" bestFit="1" customWidth="1"/>
    <col min="2803" max="2803" width="17.5" style="49" customWidth="1"/>
    <col min="2804" max="2804" width="22.5" style="49" bestFit="1" customWidth="1"/>
    <col min="2805" max="2805" width="37.5" style="49" bestFit="1" customWidth="1"/>
    <col min="2806" max="2806" width="6.5" style="49" customWidth="1"/>
    <col min="2807" max="2807" width="6.5" style="49" bestFit="1" customWidth="1"/>
    <col min="2808" max="2808" width="16" style="49" customWidth="1"/>
    <col min="2809" max="2809" width="52.5" style="49" customWidth="1"/>
    <col min="2810" max="2810" width="59" style="49" customWidth="1"/>
    <col min="2811" max="2811" width="10.5" style="49" bestFit="1" customWidth="1"/>
    <col min="2812" max="2812" width="2.5" style="49" customWidth="1"/>
    <col min="2813" max="2813" width="10.5" style="49" customWidth="1"/>
    <col min="2814" max="2814" width="53.5" style="49" customWidth="1"/>
    <col min="2815" max="2815" width="8.5" style="49"/>
    <col min="2816" max="2816" width="14.5" style="49" bestFit="1" customWidth="1"/>
    <col min="2817" max="2817" width="23.5" style="49" bestFit="1" customWidth="1"/>
    <col min="2818" max="2818" width="12.5" style="49" bestFit="1" customWidth="1"/>
    <col min="2819" max="2819" width="9.5" style="49" bestFit="1" customWidth="1"/>
    <col min="2820" max="2820" width="13.5" style="49" bestFit="1" customWidth="1"/>
    <col min="2821" max="2821" width="17.5" style="49" bestFit="1" customWidth="1"/>
    <col min="2822" max="2822" width="18.5" style="49" bestFit="1" customWidth="1"/>
    <col min="2823" max="2823" width="26.5" style="49" bestFit="1" customWidth="1"/>
    <col min="2824" max="2824" width="28.5" style="49" bestFit="1" customWidth="1"/>
    <col min="2825" max="2825" width="26.5" style="49" bestFit="1" customWidth="1"/>
    <col min="2826" max="2826" width="18.5" style="49" bestFit="1" customWidth="1"/>
    <col min="2827" max="2828" width="8.5" style="49"/>
    <col min="2829" max="2829" width="68.5" style="49" bestFit="1" customWidth="1"/>
    <col min="2830" max="3057" width="8.5" style="49"/>
    <col min="3058" max="3058" width="3.5" style="49" bestFit="1" customWidth="1"/>
    <col min="3059" max="3059" width="17.5" style="49" customWidth="1"/>
    <col min="3060" max="3060" width="22.5" style="49" bestFit="1" customWidth="1"/>
    <col min="3061" max="3061" width="37.5" style="49" bestFit="1" customWidth="1"/>
    <col min="3062" max="3062" width="6.5" style="49" customWidth="1"/>
    <col min="3063" max="3063" width="6.5" style="49" bestFit="1" customWidth="1"/>
    <col min="3064" max="3064" width="16" style="49" customWidth="1"/>
    <col min="3065" max="3065" width="52.5" style="49" customWidth="1"/>
    <col min="3066" max="3066" width="59" style="49" customWidth="1"/>
    <col min="3067" max="3067" width="10.5" style="49" bestFit="1" customWidth="1"/>
    <col min="3068" max="3068" width="2.5" style="49" customWidth="1"/>
    <col min="3069" max="3069" width="10.5" style="49" customWidth="1"/>
    <col min="3070" max="3070" width="53.5" style="49" customWidth="1"/>
    <col min="3071" max="3071" width="8.5" style="49"/>
    <col min="3072" max="3072" width="14.5" style="49" bestFit="1" customWidth="1"/>
    <col min="3073" max="3073" width="23.5" style="49" bestFit="1" customWidth="1"/>
    <col min="3074" max="3074" width="12.5" style="49" bestFit="1" customWidth="1"/>
    <col min="3075" max="3075" width="9.5" style="49" bestFit="1" customWidth="1"/>
    <col min="3076" max="3076" width="13.5" style="49" bestFit="1" customWidth="1"/>
    <col min="3077" max="3077" width="17.5" style="49" bestFit="1" customWidth="1"/>
    <col min="3078" max="3078" width="18.5" style="49" bestFit="1" customWidth="1"/>
    <col min="3079" max="3079" width="26.5" style="49" bestFit="1" customWidth="1"/>
    <col min="3080" max="3080" width="28.5" style="49" bestFit="1" customWidth="1"/>
    <col min="3081" max="3081" width="26.5" style="49" bestFit="1" customWidth="1"/>
    <col min="3082" max="3082" width="18.5" style="49" bestFit="1" customWidth="1"/>
    <col min="3083" max="3084" width="8.5" style="49"/>
    <col min="3085" max="3085" width="68.5" style="49" bestFit="1" customWidth="1"/>
    <col min="3086" max="3313" width="8.5" style="49"/>
    <col min="3314" max="3314" width="3.5" style="49" bestFit="1" customWidth="1"/>
    <col min="3315" max="3315" width="17.5" style="49" customWidth="1"/>
    <col min="3316" max="3316" width="22.5" style="49" bestFit="1" customWidth="1"/>
    <col min="3317" max="3317" width="37.5" style="49" bestFit="1" customWidth="1"/>
    <col min="3318" max="3318" width="6.5" style="49" customWidth="1"/>
    <col min="3319" max="3319" width="6.5" style="49" bestFit="1" customWidth="1"/>
    <col min="3320" max="3320" width="16" style="49" customWidth="1"/>
    <col min="3321" max="3321" width="52.5" style="49" customWidth="1"/>
    <col min="3322" max="3322" width="59" style="49" customWidth="1"/>
    <col min="3323" max="3323" width="10.5" style="49" bestFit="1" customWidth="1"/>
    <col min="3324" max="3324" width="2.5" style="49" customWidth="1"/>
    <col min="3325" max="3325" width="10.5" style="49" customWidth="1"/>
    <col min="3326" max="3326" width="53.5" style="49" customWidth="1"/>
    <col min="3327" max="3327" width="8.5" style="49"/>
    <col min="3328" max="3328" width="14.5" style="49" bestFit="1" customWidth="1"/>
    <col min="3329" max="3329" width="23.5" style="49" bestFit="1" customWidth="1"/>
    <col min="3330" max="3330" width="12.5" style="49" bestFit="1" customWidth="1"/>
    <col min="3331" max="3331" width="9.5" style="49" bestFit="1" customWidth="1"/>
    <col min="3332" max="3332" width="13.5" style="49" bestFit="1" customWidth="1"/>
    <col min="3333" max="3333" width="17.5" style="49" bestFit="1" customWidth="1"/>
    <col min="3334" max="3334" width="18.5" style="49" bestFit="1" customWidth="1"/>
    <col min="3335" max="3335" width="26.5" style="49" bestFit="1" customWidth="1"/>
    <col min="3336" max="3336" width="28.5" style="49" bestFit="1" customWidth="1"/>
    <col min="3337" max="3337" width="26.5" style="49" bestFit="1" customWidth="1"/>
    <col min="3338" max="3338" width="18.5" style="49" bestFit="1" customWidth="1"/>
    <col min="3339" max="3340" width="8.5" style="49"/>
    <col min="3341" max="3341" width="68.5" style="49" bestFit="1" customWidth="1"/>
    <col min="3342" max="3569" width="8.5" style="49"/>
    <col min="3570" max="3570" width="3.5" style="49" bestFit="1" customWidth="1"/>
    <col min="3571" max="3571" width="17.5" style="49" customWidth="1"/>
    <col min="3572" max="3572" width="22.5" style="49" bestFit="1" customWidth="1"/>
    <col min="3573" max="3573" width="37.5" style="49" bestFit="1" customWidth="1"/>
    <col min="3574" max="3574" width="6.5" style="49" customWidth="1"/>
    <col min="3575" max="3575" width="6.5" style="49" bestFit="1" customWidth="1"/>
    <col min="3576" max="3576" width="16" style="49" customWidth="1"/>
    <col min="3577" max="3577" width="52.5" style="49" customWidth="1"/>
    <col min="3578" max="3578" width="59" style="49" customWidth="1"/>
    <col min="3579" max="3579" width="10.5" style="49" bestFit="1" customWidth="1"/>
    <col min="3580" max="3580" width="2.5" style="49" customWidth="1"/>
    <col min="3581" max="3581" width="10.5" style="49" customWidth="1"/>
    <col min="3582" max="3582" width="53.5" style="49" customWidth="1"/>
    <col min="3583" max="3583" width="8.5" style="49"/>
    <col min="3584" max="3584" width="14.5" style="49" bestFit="1" customWidth="1"/>
    <col min="3585" max="3585" width="23.5" style="49" bestFit="1" customWidth="1"/>
    <col min="3586" max="3586" width="12.5" style="49" bestFit="1" customWidth="1"/>
    <col min="3587" max="3587" width="9.5" style="49" bestFit="1" customWidth="1"/>
    <col min="3588" max="3588" width="13.5" style="49" bestFit="1" customWidth="1"/>
    <col min="3589" max="3589" width="17.5" style="49" bestFit="1" customWidth="1"/>
    <col min="3590" max="3590" width="18.5" style="49" bestFit="1" customWidth="1"/>
    <col min="3591" max="3591" width="26.5" style="49" bestFit="1" customWidth="1"/>
    <col min="3592" max="3592" width="28.5" style="49" bestFit="1" customWidth="1"/>
    <col min="3593" max="3593" width="26.5" style="49" bestFit="1" customWidth="1"/>
    <col min="3594" max="3594" width="18.5" style="49" bestFit="1" customWidth="1"/>
    <col min="3595" max="3596" width="8.5" style="49"/>
    <col min="3597" max="3597" width="68.5" style="49" bestFit="1" customWidth="1"/>
    <col min="3598" max="3825" width="8.5" style="49"/>
    <col min="3826" max="3826" width="3.5" style="49" bestFit="1" customWidth="1"/>
    <col min="3827" max="3827" width="17.5" style="49" customWidth="1"/>
    <col min="3828" max="3828" width="22.5" style="49" bestFit="1" customWidth="1"/>
    <col min="3829" max="3829" width="37.5" style="49" bestFit="1" customWidth="1"/>
    <col min="3830" max="3830" width="6.5" style="49" customWidth="1"/>
    <col min="3831" max="3831" width="6.5" style="49" bestFit="1" customWidth="1"/>
    <col min="3832" max="3832" width="16" style="49" customWidth="1"/>
    <col min="3833" max="3833" width="52.5" style="49" customWidth="1"/>
    <col min="3834" max="3834" width="59" style="49" customWidth="1"/>
    <col min="3835" max="3835" width="10.5" style="49" bestFit="1" customWidth="1"/>
    <col min="3836" max="3836" width="2.5" style="49" customWidth="1"/>
    <col min="3837" max="3837" width="10.5" style="49" customWidth="1"/>
    <col min="3838" max="3838" width="53.5" style="49" customWidth="1"/>
    <col min="3839" max="3839" width="8.5" style="49"/>
    <col min="3840" max="3840" width="14.5" style="49" bestFit="1" customWidth="1"/>
    <col min="3841" max="3841" width="23.5" style="49" bestFit="1" customWidth="1"/>
    <col min="3842" max="3842" width="12.5" style="49" bestFit="1" customWidth="1"/>
    <col min="3843" max="3843" width="9.5" style="49" bestFit="1" customWidth="1"/>
    <col min="3844" max="3844" width="13.5" style="49" bestFit="1" customWidth="1"/>
    <col min="3845" max="3845" width="17.5" style="49" bestFit="1" customWidth="1"/>
    <col min="3846" max="3846" width="18.5" style="49" bestFit="1" customWidth="1"/>
    <col min="3847" max="3847" width="26.5" style="49" bestFit="1" customWidth="1"/>
    <col min="3848" max="3848" width="28.5" style="49" bestFit="1" customWidth="1"/>
    <col min="3849" max="3849" width="26.5" style="49" bestFit="1" customWidth="1"/>
    <col min="3850" max="3850" width="18.5" style="49" bestFit="1" customWidth="1"/>
    <col min="3851" max="3852" width="8.5" style="49"/>
    <col min="3853" max="3853" width="68.5" style="49" bestFit="1" customWidth="1"/>
    <col min="3854" max="4081" width="8.5" style="49"/>
    <col min="4082" max="4082" width="3.5" style="49" bestFit="1" customWidth="1"/>
    <col min="4083" max="4083" width="17.5" style="49" customWidth="1"/>
    <col min="4084" max="4084" width="22.5" style="49" bestFit="1" customWidth="1"/>
    <col min="4085" max="4085" width="37.5" style="49" bestFit="1" customWidth="1"/>
    <col min="4086" max="4086" width="6.5" style="49" customWidth="1"/>
    <col min="4087" max="4087" width="6.5" style="49" bestFit="1" customWidth="1"/>
    <col min="4088" max="4088" width="16" style="49" customWidth="1"/>
    <col min="4089" max="4089" width="52.5" style="49" customWidth="1"/>
    <col min="4090" max="4090" width="59" style="49" customWidth="1"/>
    <col min="4091" max="4091" width="10.5" style="49" bestFit="1" customWidth="1"/>
    <col min="4092" max="4092" width="2.5" style="49" customWidth="1"/>
    <col min="4093" max="4093" width="10.5" style="49" customWidth="1"/>
    <col min="4094" max="4094" width="53.5" style="49" customWidth="1"/>
    <col min="4095" max="4095" width="8.5" style="49"/>
    <col min="4096" max="4096" width="14.5" style="49" bestFit="1" customWidth="1"/>
    <col min="4097" max="4097" width="23.5" style="49" bestFit="1" customWidth="1"/>
    <col min="4098" max="4098" width="12.5" style="49" bestFit="1" customWidth="1"/>
    <col min="4099" max="4099" width="9.5" style="49" bestFit="1" customWidth="1"/>
    <col min="4100" max="4100" width="13.5" style="49" bestFit="1" customWidth="1"/>
    <col min="4101" max="4101" width="17.5" style="49" bestFit="1" customWidth="1"/>
    <col min="4102" max="4102" width="18.5" style="49" bestFit="1" customWidth="1"/>
    <col min="4103" max="4103" width="26.5" style="49" bestFit="1" customWidth="1"/>
    <col min="4104" max="4104" width="28.5" style="49" bestFit="1" customWidth="1"/>
    <col min="4105" max="4105" width="26.5" style="49" bestFit="1" customWidth="1"/>
    <col min="4106" max="4106" width="18.5" style="49" bestFit="1" customWidth="1"/>
    <col min="4107" max="4108" width="8.5" style="49"/>
    <col min="4109" max="4109" width="68.5" style="49" bestFit="1" customWidth="1"/>
    <col min="4110" max="4337" width="8.5" style="49"/>
    <col min="4338" max="4338" width="3.5" style="49" bestFit="1" customWidth="1"/>
    <col min="4339" max="4339" width="17.5" style="49" customWidth="1"/>
    <col min="4340" max="4340" width="22.5" style="49" bestFit="1" customWidth="1"/>
    <col min="4341" max="4341" width="37.5" style="49" bestFit="1" customWidth="1"/>
    <col min="4342" max="4342" width="6.5" style="49" customWidth="1"/>
    <col min="4343" max="4343" width="6.5" style="49" bestFit="1" customWidth="1"/>
    <col min="4344" max="4344" width="16" style="49" customWidth="1"/>
    <col min="4345" max="4345" width="52.5" style="49" customWidth="1"/>
    <col min="4346" max="4346" width="59" style="49" customWidth="1"/>
    <col min="4347" max="4347" width="10.5" style="49" bestFit="1" customWidth="1"/>
    <col min="4348" max="4348" width="2.5" style="49" customWidth="1"/>
    <col min="4349" max="4349" width="10.5" style="49" customWidth="1"/>
    <col min="4350" max="4350" width="53.5" style="49" customWidth="1"/>
    <col min="4351" max="4351" width="8.5" style="49"/>
    <col min="4352" max="4352" width="14.5" style="49" bestFit="1" customWidth="1"/>
    <col min="4353" max="4353" width="23.5" style="49" bestFit="1" customWidth="1"/>
    <col min="4354" max="4354" width="12.5" style="49" bestFit="1" customWidth="1"/>
    <col min="4355" max="4355" width="9.5" style="49" bestFit="1" customWidth="1"/>
    <col min="4356" max="4356" width="13.5" style="49" bestFit="1" customWidth="1"/>
    <col min="4357" max="4357" width="17.5" style="49" bestFit="1" customWidth="1"/>
    <col min="4358" max="4358" width="18.5" style="49" bestFit="1" customWidth="1"/>
    <col min="4359" max="4359" width="26.5" style="49" bestFit="1" customWidth="1"/>
    <col min="4360" max="4360" width="28.5" style="49" bestFit="1" customWidth="1"/>
    <col min="4361" max="4361" width="26.5" style="49" bestFit="1" customWidth="1"/>
    <col min="4362" max="4362" width="18.5" style="49" bestFit="1" customWidth="1"/>
    <col min="4363" max="4364" width="8.5" style="49"/>
    <col min="4365" max="4365" width="68.5" style="49" bestFit="1" customWidth="1"/>
    <col min="4366" max="4593" width="8.5" style="49"/>
    <col min="4594" max="4594" width="3.5" style="49" bestFit="1" customWidth="1"/>
    <col min="4595" max="4595" width="17.5" style="49" customWidth="1"/>
    <col min="4596" max="4596" width="22.5" style="49" bestFit="1" customWidth="1"/>
    <col min="4597" max="4597" width="37.5" style="49" bestFit="1" customWidth="1"/>
    <col min="4598" max="4598" width="6.5" style="49" customWidth="1"/>
    <col min="4599" max="4599" width="6.5" style="49" bestFit="1" customWidth="1"/>
    <col min="4600" max="4600" width="16" style="49" customWidth="1"/>
    <col min="4601" max="4601" width="52.5" style="49" customWidth="1"/>
    <col min="4602" max="4602" width="59" style="49" customWidth="1"/>
    <col min="4603" max="4603" width="10.5" style="49" bestFit="1" customWidth="1"/>
    <col min="4604" max="4604" width="2.5" style="49" customWidth="1"/>
    <col min="4605" max="4605" width="10.5" style="49" customWidth="1"/>
    <col min="4606" max="4606" width="53.5" style="49" customWidth="1"/>
    <col min="4607" max="4607" width="8.5" style="49"/>
    <col min="4608" max="4608" width="14.5" style="49" bestFit="1" customWidth="1"/>
    <col min="4609" max="4609" width="23.5" style="49" bestFit="1" customWidth="1"/>
    <col min="4610" max="4610" width="12.5" style="49" bestFit="1" customWidth="1"/>
    <col min="4611" max="4611" width="9.5" style="49" bestFit="1" customWidth="1"/>
    <col min="4612" max="4612" width="13.5" style="49" bestFit="1" customWidth="1"/>
    <col min="4613" max="4613" width="17.5" style="49" bestFit="1" customWidth="1"/>
    <col min="4614" max="4614" width="18.5" style="49" bestFit="1" customWidth="1"/>
    <col min="4615" max="4615" width="26.5" style="49" bestFit="1" customWidth="1"/>
    <col min="4616" max="4616" width="28.5" style="49" bestFit="1" customWidth="1"/>
    <col min="4617" max="4617" width="26.5" style="49" bestFit="1" customWidth="1"/>
    <col min="4618" max="4618" width="18.5" style="49" bestFit="1" customWidth="1"/>
    <col min="4619" max="4620" width="8.5" style="49"/>
    <col min="4621" max="4621" width="68.5" style="49" bestFit="1" customWidth="1"/>
    <col min="4622" max="4849" width="8.5" style="49"/>
    <col min="4850" max="4850" width="3.5" style="49" bestFit="1" customWidth="1"/>
    <col min="4851" max="4851" width="17.5" style="49" customWidth="1"/>
    <col min="4852" max="4852" width="22.5" style="49" bestFit="1" customWidth="1"/>
    <col min="4853" max="4853" width="37.5" style="49" bestFit="1" customWidth="1"/>
    <col min="4854" max="4854" width="6.5" style="49" customWidth="1"/>
    <col min="4855" max="4855" width="6.5" style="49" bestFit="1" customWidth="1"/>
    <col min="4856" max="4856" width="16" style="49" customWidth="1"/>
    <col min="4857" max="4857" width="52.5" style="49" customWidth="1"/>
    <col min="4858" max="4858" width="59" style="49" customWidth="1"/>
    <col min="4859" max="4859" width="10.5" style="49" bestFit="1" customWidth="1"/>
    <col min="4860" max="4860" width="2.5" style="49" customWidth="1"/>
    <col min="4861" max="4861" width="10.5" style="49" customWidth="1"/>
    <col min="4862" max="4862" width="53.5" style="49" customWidth="1"/>
    <col min="4863" max="4863" width="8.5" style="49"/>
    <col min="4864" max="4864" width="14.5" style="49" bestFit="1" customWidth="1"/>
    <col min="4865" max="4865" width="23.5" style="49" bestFit="1" customWidth="1"/>
    <col min="4866" max="4866" width="12.5" style="49" bestFit="1" customWidth="1"/>
    <col min="4867" max="4867" width="9.5" style="49" bestFit="1" customWidth="1"/>
    <col min="4868" max="4868" width="13.5" style="49" bestFit="1" customWidth="1"/>
    <col min="4869" max="4869" width="17.5" style="49" bestFit="1" customWidth="1"/>
    <col min="4870" max="4870" width="18.5" style="49" bestFit="1" customWidth="1"/>
    <col min="4871" max="4871" width="26.5" style="49" bestFit="1" customWidth="1"/>
    <col min="4872" max="4872" width="28.5" style="49" bestFit="1" customWidth="1"/>
    <col min="4873" max="4873" width="26.5" style="49" bestFit="1" customWidth="1"/>
    <col min="4874" max="4874" width="18.5" style="49" bestFit="1" customWidth="1"/>
    <col min="4875" max="4876" width="8.5" style="49"/>
    <col min="4877" max="4877" width="68.5" style="49" bestFit="1" customWidth="1"/>
    <col min="4878" max="5105" width="8.5" style="49"/>
    <col min="5106" max="5106" width="3.5" style="49" bestFit="1" customWidth="1"/>
    <col min="5107" max="5107" width="17.5" style="49" customWidth="1"/>
    <col min="5108" max="5108" width="22.5" style="49" bestFit="1" customWidth="1"/>
    <col min="5109" max="5109" width="37.5" style="49" bestFit="1" customWidth="1"/>
    <col min="5110" max="5110" width="6.5" style="49" customWidth="1"/>
    <col min="5111" max="5111" width="6.5" style="49" bestFit="1" customWidth="1"/>
    <col min="5112" max="5112" width="16" style="49" customWidth="1"/>
    <col min="5113" max="5113" width="52.5" style="49" customWidth="1"/>
    <col min="5114" max="5114" width="59" style="49" customWidth="1"/>
    <col min="5115" max="5115" width="10.5" style="49" bestFit="1" customWidth="1"/>
    <col min="5116" max="5116" width="2.5" style="49" customWidth="1"/>
    <col min="5117" max="5117" width="10.5" style="49" customWidth="1"/>
    <col min="5118" max="5118" width="53.5" style="49" customWidth="1"/>
    <col min="5119" max="5119" width="8.5" style="49"/>
    <col min="5120" max="5120" width="14.5" style="49" bestFit="1" customWidth="1"/>
    <col min="5121" max="5121" width="23.5" style="49" bestFit="1" customWidth="1"/>
    <col min="5122" max="5122" width="12.5" style="49" bestFit="1" customWidth="1"/>
    <col min="5123" max="5123" width="9.5" style="49" bestFit="1" customWidth="1"/>
    <col min="5124" max="5124" width="13.5" style="49" bestFit="1" customWidth="1"/>
    <col min="5125" max="5125" width="17.5" style="49" bestFit="1" customWidth="1"/>
    <col min="5126" max="5126" width="18.5" style="49" bestFit="1" customWidth="1"/>
    <col min="5127" max="5127" width="26.5" style="49" bestFit="1" customWidth="1"/>
    <col min="5128" max="5128" width="28.5" style="49" bestFit="1" customWidth="1"/>
    <col min="5129" max="5129" width="26.5" style="49" bestFit="1" customWidth="1"/>
    <col min="5130" max="5130" width="18.5" style="49" bestFit="1" customWidth="1"/>
    <col min="5131" max="5132" width="8.5" style="49"/>
    <col min="5133" max="5133" width="68.5" style="49" bestFit="1" customWidth="1"/>
    <col min="5134" max="5361" width="8.5" style="49"/>
    <col min="5362" max="5362" width="3.5" style="49" bestFit="1" customWidth="1"/>
    <col min="5363" max="5363" width="17.5" style="49" customWidth="1"/>
    <col min="5364" max="5364" width="22.5" style="49" bestFit="1" customWidth="1"/>
    <col min="5365" max="5365" width="37.5" style="49" bestFit="1" customWidth="1"/>
    <col min="5366" max="5366" width="6.5" style="49" customWidth="1"/>
    <col min="5367" max="5367" width="6.5" style="49" bestFit="1" customWidth="1"/>
    <col min="5368" max="5368" width="16" style="49" customWidth="1"/>
    <col min="5369" max="5369" width="52.5" style="49" customWidth="1"/>
    <col min="5370" max="5370" width="59" style="49" customWidth="1"/>
    <col min="5371" max="5371" width="10.5" style="49" bestFit="1" customWidth="1"/>
    <col min="5372" max="5372" width="2.5" style="49" customWidth="1"/>
    <col min="5373" max="5373" width="10.5" style="49" customWidth="1"/>
    <col min="5374" max="5374" width="53.5" style="49" customWidth="1"/>
    <col min="5375" max="5375" width="8.5" style="49"/>
    <col min="5376" max="5376" width="14.5" style="49" bestFit="1" customWidth="1"/>
    <col min="5377" max="5377" width="23.5" style="49" bestFit="1" customWidth="1"/>
    <col min="5378" max="5378" width="12.5" style="49" bestFit="1" customWidth="1"/>
    <col min="5379" max="5379" width="9.5" style="49" bestFit="1" customWidth="1"/>
    <col min="5380" max="5380" width="13.5" style="49" bestFit="1" customWidth="1"/>
    <col min="5381" max="5381" width="17.5" style="49" bestFit="1" customWidth="1"/>
    <col min="5382" max="5382" width="18.5" style="49" bestFit="1" customWidth="1"/>
    <col min="5383" max="5383" width="26.5" style="49" bestFit="1" customWidth="1"/>
    <col min="5384" max="5384" width="28.5" style="49" bestFit="1" customWidth="1"/>
    <col min="5385" max="5385" width="26.5" style="49" bestFit="1" customWidth="1"/>
    <col min="5386" max="5386" width="18.5" style="49" bestFit="1" customWidth="1"/>
    <col min="5387" max="5388" width="8.5" style="49"/>
    <col min="5389" max="5389" width="68.5" style="49" bestFit="1" customWidth="1"/>
    <col min="5390" max="5617" width="8.5" style="49"/>
    <col min="5618" max="5618" width="3.5" style="49" bestFit="1" customWidth="1"/>
    <col min="5619" max="5619" width="17.5" style="49" customWidth="1"/>
    <col min="5620" max="5620" width="22.5" style="49" bestFit="1" customWidth="1"/>
    <col min="5621" max="5621" width="37.5" style="49" bestFit="1" customWidth="1"/>
    <col min="5622" max="5622" width="6.5" style="49" customWidth="1"/>
    <col min="5623" max="5623" width="6.5" style="49" bestFit="1" customWidth="1"/>
    <col min="5624" max="5624" width="16" style="49" customWidth="1"/>
    <col min="5625" max="5625" width="52.5" style="49" customWidth="1"/>
    <col min="5626" max="5626" width="59" style="49" customWidth="1"/>
    <col min="5627" max="5627" width="10.5" style="49" bestFit="1" customWidth="1"/>
    <col min="5628" max="5628" width="2.5" style="49" customWidth="1"/>
    <col min="5629" max="5629" width="10.5" style="49" customWidth="1"/>
    <col min="5630" max="5630" width="53.5" style="49" customWidth="1"/>
    <col min="5631" max="5631" width="8.5" style="49"/>
    <col min="5632" max="5632" width="14.5" style="49" bestFit="1" customWidth="1"/>
    <col min="5633" max="5633" width="23.5" style="49" bestFit="1" customWidth="1"/>
    <col min="5634" max="5634" width="12.5" style="49" bestFit="1" customWidth="1"/>
    <col min="5635" max="5635" width="9.5" style="49" bestFit="1" customWidth="1"/>
    <col min="5636" max="5636" width="13.5" style="49" bestFit="1" customWidth="1"/>
    <col min="5637" max="5637" width="17.5" style="49" bestFit="1" customWidth="1"/>
    <col min="5638" max="5638" width="18.5" style="49" bestFit="1" customWidth="1"/>
    <col min="5639" max="5639" width="26.5" style="49" bestFit="1" customWidth="1"/>
    <col min="5640" max="5640" width="28.5" style="49" bestFit="1" customWidth="1"/>
    <col min="5641" max="5641" width="26.5" style="49" bestFit="1" customWidth="1"/>
    <col min="5642" max="5642" width="18.5" style="49" bestFit="1" customWidth="1"/>
    <col min="5643" max="5644" width="8.5" style="49"/>
    <col min="5645" max="5645" width="68.5" style="49" bestFit="1" customWidth="1"/>
    <col min="5646" max="5873" width="8.5" style="49"/>
    <col min="5874" max="5874" width="3.5" style="49" bestFit="1" customWidth="1"/>
    <col min="5875" max="5875" width="17.5" style="49" customWidth="1"/>
    <col min="5876" max="5876" width="22.5" style="49" bestFit="1" customWidth="1"/>
    <col min="5877" max="5877" width="37.5" style="49" bestFit="1" customWidth="1"/>
    <col min="5878" max="5878" width="6.5" style="49" customWidth="1"/>
    <col min="5879" max="5879" width="6.5" style="49" bestFit="1" customWidth="1"/>
    <col min="5880" max="5880" width="16" style="49" customWidth="1"/>
    <col min="5881" max="5881" width="52.5" style="49" customWidth="1"/>
    <col min="5882" max="5882" width="59" style="49" customWidth="1"/>
    <col min="5883" max="5883" width="10.5" style="49" bestFit="1" customWidth="1"/>
    <col min="5884" max="5884" width="2.5" style="49" customWidth="1"/>
    <col min="5885" max="5885" width="10.5" style="49" customWidth="1"/>
    <col min="5886" max="5886" width="53.5" style="49" customWidth="1"/>
    <col min="5887" max="5887" width="8.5" style="49"/>
    <col min="5888" max="5888" width="14.5" style="49" bestFit="1" customWidth="1"/>
    <col min="5889" max="5889" width="23.5" style="49" bestFit="1" customWidth="1"/>
    <col min="5890" max="5890" width="12.5" style="49" bestFit="1" customWidth="1"/>
    <col min="5891" max="5891" width="9.5" style="49" bestFit="1" customWidth="1"/>
    <col min="5892" max="5892" width="13.5" style="49" bestFit="1" customWidth="1"/>
    <col min="5893" max="5893" width="17.5" style="49" bestFit="1" customWidth="1"/>
    <col min="5894" max="5894" width="18.5" style="49" bestFit="1" customWidth="1"/>
    <col min="5895" max="5895" width="26.5" style="49" bestFit="1" customWidth="1"/>
    <col min="5896" max="5896" width="28.5" style="49" bestFit="1" customWidth="1"/>
    <col min="5897" max="5897" width="26.5" style="49" bestFit="1" customWidth="1"/>
    <col min="5898" max="5898" width="18.5" style="49" bestFit="1" customWidth="1"/>
    <col min="5899" max="5900" width="8.5" style="49"/>
    <col min="5901" max="5901" width="68.5" style="49" bestFit="1" customWidth="1"/>
    <col min="5902" max="6129" width="8.5" style="49"/>
    <col min="6130" max="6130" width="3.5" style="49" bestFit="1" customWidth="1"/>
    <col min="6131" max="6131" width="17.5" style="49" customWidth="1"/>
    <col min="6132" max="6132" width="22.5" style="49" bestFit="1" customWidth="1"/>
    <col min="6133" max="6133" width="37.5" style="49" bestFit="1" customWidth="1"/>
    <col min="6134" max="6134" width="6.5" style="49" customWidth="1"/>
    <col min="6135" max="6135" width="6.5" style="49" bestFit="1" customWidth="1"/>
    <col min="6136" max="6136" width="16" style="49" customWidth="1"/>
    <col min="6137" max="6137" width="52.5" style="49" customWidth="1"/>
    <col min="6138" max="6138" width="59" style="49" customWidth="1"/>
    <col min="6139" max="6139" width="10.5" style="49" bestFit="1" customWidth="1"/>
    <col min="6140" max="6140" width="2.5" style="49" customWidth="1"/>
    <col min="6141" max="6141" width="10.5" style="49" customWidth="1"/>
    <col min="6142" max="6142" width="53.5" style="49" customWidth="1"/>
    <col min="6143" max="6143" width="8.5" style="49"/>
    <col min="6144" max="6144" width="14.5" style="49" bestFit="1" customWidth="1"/>
    <col min="6145" max="6145" width="23.5" style="49" bestFit="1" customWidth="1"/>
    <col min="6146" max="6146" width="12.5" style="49" bestFit="1" customWidth="1"/>
    <col min="6147" max="6147" width="9.5" style="49" bestFit="1" customWidth="1"/>
    <col min="6148" max="6148" width="13.5" style="49" bestFit="1" customWidth="1"/>
    <col min="6149" max="6149" width="17.5" style="49" bestFit="1" customWidth="1"/>
    <col min="6150" max="6150" width="18.5" style="49" bestFit="1" customWidth="1"/>
    <col min="6151" max="6151" width="26.5" style="49" bestFit="1" customWidth="1"/>
    <col min="6152" max="6152" width="28.5" style="49" bestFit="1" customWidth="1"/>
    <col min="6153" max="6153" width="26.5" style="49" bestFit="1" customWidth="1"/>
    <col min="6154" max="6154" width="18.5" style="49" bestFit="1" customWidth="1"/>
    <col min="6155" max="6156" width="8.5" style="49"/>
    <col min="6157" max="6157" width="68.5" style="49" bestFit="1" customWidth="1"/>
    <col min="6158" max="6385" width="8.5" style="49"/>
    <col min="6386" max="6386" width="3.5" style="49" bestFit="1" customWidth="1"/>
    <col min="6387" max="6387" width="17.5" style="49" customWidth="1"/>
    <col min="6388" max="6388" width="22.5" style="49" bestFit="1" customWidth="1"/>
    <col min="6389" max="6389" width="37.5" style="49" bestFit="1" customWidth="1"/>
    <col min="6390" max="6390" width="6.5" style="49" customWidth="1"/>
    <col min="6391" max="6391" width="6.5" style="49" bestFit="1" customWidth="1"/>
    <col min="6392" max="6392" width="16" style="49" customWidth="1"/>
    <col min="6393" max="6393" width="52.5" style="49" customWidth="1"/>
    <col min="6394" max="6394" width="59" style="49" customWidth="1"/>
    <col min="6395" max="6395" width="10.5" style="49" bestFit="1" customWidth="1"/>
    <col min="6396" max="6396" width="2.5" style="49" customWidth="1"/>
    <col min="6397" max="6397" width="10.5" style="49" customWidth="1"/>
    <col min="6398" max="6398" width="53.5" style="49" customWidth="1"/>
    <col min="6399" max="6399" width="8.5" style="49"/>
    <col min="6400" max="6400" width="14.5" style="49" bestFit="1" customWidth="1"/>
    <col min="6401" max="6401" width="23.5" style="49" bestFit="1" customWidth="1"/>
    <col min="6402" max="6402" width="12.5" style="49" bestFit="1" customWidth="1"/>
    <col min="6403" max="6403" width="9.5" style="49" bestFit="1" customWidth="1"/>
    <col min="6404" max="6404" width="13.5" style="49" bestFit="1" customWidth="1"/>
    <col min="6405" max="6405" width="17.5" style="49" bestFit="1" customWidth="1"/>
    <col min="6406" max="6406" width="18.5" style="49" bestFit="1" customWidth="1"/>
    <col min="6407" max="6407" width="26.5" style="49" bestFit="1" customWidth="1"/>
    <col min="6408" max="6408" width="28.5" style="49" bestFit="1" customWidth="1"/>
    <col min="6409" max="6409" width="26.5" style="49" bestFit="1" customWidth="1"/>
    <col min="6410" max="6410" width="18.5" style="49" bestFit="1" customWidth="1"/>
    <col min="6411" max="6412" width="8.5" style="49"/>
    <col min="6413" max="6413" width="68.5" style="49" bestFit="1" customWidth="1"/>
    <col min="6414" max="6641" width="8.5" style="49"/>
    <col min="6642" max="6642" width="3.5" style="49" bestFit="1" customWidth="1"/>
    <col min="6643" max="6643" width="17.5" style="49" customWidth="1"/>
    <col min="6644" max="6644" width="22.5" style="49" bestFit="1" customWidth="1"/>
    <col min="6645" max="6645" width="37.5" style="49" bestFit="1" customWidth="1"/>
    <col min="6646" max="6646" width="6.5" style="49" customWidth="1"/>
    <col min="6647" max="6647" width="6.5" style="49" bestFit="1" customWidth="1"/>
    <col min="6648" max="6648" width="16" style="49" customWidth="1"/>
    <col min="6649" max="6649" width="52.5" style="49" customWidth="1"/>
    <col min="6650" max="6650" width="59" style="49" customWidth="1"/>
    <col min="6651" max="6651" width="10.5" style="49" bestFit="1" customWidth="1"/>
    <col min="6652" max="6652" width="2.5" style="49" customWidth="1"/>
    <col min="6653" max="6653" width="10.5" style="49" customWidth="1"/>
    <col min="6654" max="6654" width="53.5" style="49" customWidth="1"/>
    <col min="6655" max="6655" width="8.5" style="49"/>
    <col min="6656" max="6656" width="14.5" style="49" bestFit="1" customWidth="1"/>
    <col min="6657" max="6657" width="23.5" style="49" bestFit="1" customWidth="1"/>
    <col min="6658" max="6658" width="12.5" style="49" bestFit="1" customWidth="1"/>
    <col min="6659" max="6659" width="9.5" style="49" bestFit="1" customWidth="1"/>
    <col min="6660" max="6660" width="13.5" style="49" bestFit="1" customWidth="1"/>
    <col min="6661" max="6661" width="17.5" style="49" bestFit="1" customWidth="1"/>
    <col min="6662" max="6662" width="18.5" style="49" bestFit="1" customWidth="1"/>
    <col min="6663" max="6663" width="26.5" style="49" bestFit="1" customWidth="1"/>
    <col min="6664" max="6664" width="28.5" style="49" bestFit="1" customWidth="1"/>
    <col min="6665" max="6665" width="26.5" style="49" bestFit="1" customWidth="1"/>
    <col min="6666" max="6666" width="18.5" style="49" bestFit="1" customWidth="1"/>
    <col min="6667" max="6668" width="8.5" style="49"/>
    <col min="6669" max="6669" width="68.5" style="49" bestFit="1" customWidth="1"/>
    <col min="6670" max="6897" width="8.5" style="49"/>
    <col min="6898" max="6898" width="3.5" style="49" bestFit="1" customWidth="1"/>
    <col min="6899" max="6899" width="17.5" style="49" customWidth="1"/>
    <col min="6900" max="6900" width="22.5" style="49" bestFit="1" customWidth="1"/>
    <col min="6901" max="6901" width="37.5" style="49" bestFit="1" customWidth="1"/>
    <col min="6902" max="6902" width="6.5" style="49" customWidth="1"/>
    <col min="6903" max="6903" width="6.5" style="49" bestFit="1" customWidth="1"/>
    <col min="6904" max="6904" width="16" style="49" customWidth="1"/>
    <col min="6905" max="6905" width="52.5" style="49" customWidth="1"/>
    <col min="6906" max="6906" width="59" style="49" customWidth="1"/>
    <col min="6907" max="6907" width="10.5" style="49" bestFit="1" customWidth="1"/>
    <col min="6908" max="6908" width="2.5" style="49" customWidth="1"/>
    <col min="6909" max="6909" width="10.5" style="49" customWidth="1"/>
    <col min="6910" max="6910" width="53.5" style="49" customWidth="1"/>
    <col min="6911" max="6911" width="8.5" style="49"/>
    <col min="6912" max="6912" width="14.5" style="49" bestFit="1" customWidth="1"/>
    <col min="6913" max="6913" width="23.5" style="49" bestFit="1" customWidth="1"/>
    <col min="6914" max="6914" width="12.5" style="49" bestFit="1" customWidth="1"/>
    <col min="6915" max="6915" width="9.5" style="49" bestFit="1" customWidth="1"/>
    <col min="6916" max="6916" width="13.5" style="49" bestFit="1" customWidth="1"/>
    <col min="6917" max="6917" width="17.5" style="49" bestFit="1" customWidth="1"/>
    <col min="6918" max="6918" width="18.5" style="49" bestFit="1" customWidth="1"/>
    <col min="6919" max="6919" width="26.5" style="49" bestFit="1" customWidth="1"/>
    <col min="6920" max="6920" width="28.5" style="49" bestFit="1" customWidth="1"/>
    <col min="6921" max="6921" width="26.5" style="49" bestFit="1" customWidth="1"/>
    <col min="6922" max="6922" width="18.5" style="49" bestFit="1" customWidth="1"/>
    <col min="6923" max="6924" width="8.5" style="49"/>
    <col min="6925" max="6925" width="68.5" style="49" bestFit="1" customWidth="1"/>
    <col min="6926" max="7153" width="8.5" style="49"/>
    <col min="7154" max="7154" width="3.5" style="49" bestFit="1" customWidth="1"/>
    <col min="7155" max="7155" width="17.5" style="49" customWidth="1"/>
    <col min="7156" max="7156" width="22.5" style="49" bestFit="1" customWidth="1"/>
    <col min="7157" max="7157" width="37.5" style="49" bestFit="1" customWidth="1"/>
    <col min="7158" max="7158" width="6.5" style="49" customWidth="1"/>
    <col min="7159" max="7159" width="6.5" style="49" bestFit="1" customWidth="1"/>
    <col min="7160" max="7160" width="16" style="49" customWidth="1"/>
    <col min="7161" max="7161" width="52.5" style="49" customWidth="1"/>
    <col min="7162" max="7162" width="59" style="49" customWidth="1"/>
    <col min="7163" max="7163" width="10.5" style="49" bestFit="1" customWidth="1"/>
    <col min="7164" max="7164" width="2.5" style="49" customWidth="1"/>
    <col min="7165" max="7165" width="10.5" style="49" customWidth="1"/>
    <col min="7166" max="7166" width="53.5" style="49" customWidth="1"/>
    <col min="7167" max="7167" width="8.5" style="49"/>
    <col min="7168" max="7168" width="14.5" style="49" bestFit="1" customWidth="1"/>
    <col min="7169" max="7169" width="23.5" style="49" bestFit="1" customWidth="1"/>
    <col min="7170" max="7170" width="12.5" style="49" bestFit="1" customWidth="1"/>
    <col min="7171" max="7171" width="9.5" style="49" bestFit="1" customWidth="1"/>
    <col min="7172" max="7172" width="13.5" style="49" bestFit="1" customWidth="1"/>
    <col min="7173" max="7173" width="17.5" style="49" bestFit="1" customWidth="1"/>
    <col min="7174" max="7174" width="18.5" style="49" bestFit="1" customWidth="1"/>
    <col min="7175" max="7175" width="26.5" style="49" bestFit="1" customWidth="1"/>
    <col min="7176" max="7176" width="28.5" style="49" bestFit="1" customWidth="1"/>
    <col min="7177" max="7177" width="26.5" style="49" bestFit="1" customWidth="1"/>
    <col min="7178" max="7178" width="18.5" style="49" bestFit="1" customWidth="1"/>
    <col min="7179" max="7180" width="8.5" style="49"/>
    <col min="7181" max="7181" width="68.5" style="49" bestFit="1" customWidth="1"/>
    <col min="7182" max="7409" width="8.5" style="49"/>
    <col min="7410" max="7410" width="3.5" style="49" bestFit="1" customWidth="1"/>
    <col min="7411" max="7411" width="17.5" style="49" customWidth="1"/>
    <col min="7412" max="7412" width="22.5" style="49" bestFit="1" customWidth="1"/>
    <col min="7413" max="7413" width="37.5" style="49" bestFit="1" customWidth="1"/>
    <col min="7414" max="7414" width="6.5" style="49" customWidth="1"/>
    <col min="7415" max="7415" width="6.5" style="49" bestFit="1" customWidth="1"/>
    <col min="7416" max="7416" width="16" style="49" customWidth="1"/>
    <col min="7417" max="7417" width="52.5" style="49" customWidth="1"/>
    <col min="7418" max="7418" width="59" style="49" customWidth="1"/>
    <col min="7419" max="7419" width="10.5" style="49" bestFit="1" customWidth="1"/>
    <col min="7420" max="7420" width="2.5" style="49" customWidth="1"/>
    <col min="7421" max="7421" width="10.5" style="49" customWidth="1"/>
    <col min="7422" max="7422" width="53.5" style="49" customWidth="1"/>
    <col min="7423" max="7423" width="8.5" style="49"/>
    <col min="7424" max="7424" width="14.5" style="49" bestFit="1" customWidth="1"/>
    <col min="7425" max="7425" width="23.5" style="49" bestFit="1" customWidth="1"/>
    <col min="7426" max="7426" width="12.5" style="49" bestFit="1" customWidth="1"/>
    <col min="7427" max="7427" width="9.5" style="49" bestFit="1" customWidth="1"/>
    <col min="7428" max="7428" width="13.5" style="49" bestFit="1" customWidth="1"/>
    <col min="7429" max="7429" width="17.5" style="49" bestFit="1" customWidth="1"/>
    <col min="7430" max="7430" width="18.5" style="49" bestFit="1" customWidth="1"/>
    <col min="7431" max="7431" width="26.5" style="49" bestFit="1" customWidth="1"/>
    <col min="7432" max="7432" width="28.5" style="49" bestFit="1" customWidth="1"/>
    <col min="7433" max="7433" width="26.5" style="49" bestFit="1" customWidth="1"/>
    <col min="7434" max="7434" width="18.5" style="49" bestFit="1" customWidth="1"/>
    <col min="7435" max="7436" width="8.5" style="49"/>
    <col min="7437" max="7437" width="68.5" style="49" bestFit="1" customWidth="1"/>
    <col min="7438" max="7665" width="8.5" style="49"/>
    <col min="7666" max="7666" width="3.5" style="49" bestFit="1" customWidth="1"/>
    <col min="7667" max="7667" width="17.5" style="49" customWidth="1"/>
    <col min="7668" max="7668" width="22.5" style="49" bestFit="1" customWidth="1"/>
    <col min="7669" max="7669" width="37.5" style="49" bestFit="1" customWidth="1"/>
    <col min="7670" max="7670" width="6.5" style="49" customWidth="1"/>
    <col min="7671" max="7671" width="6.5" style="49" bestFit="1" customWidth="1"/>
    <col min="7672" max="7672" width="16" style="49" customWidth="1"/>
    <col min="7673" max="7673" width="52.5" style="49" customWidth="1"/>
    <col min="7674" max="7674" width="59" style="49" customWidth="1"/>
    <col min="7675" max="7675" width="10.5" style="49" bestFit="1" customWidth="1"/>
    <col min="7676" max="7676" width="2.5" style="49" customWidth="1"/>
    <col min="7677" max="7677" width="10.5" style="49" customWidth="1"/>
    <col min="7678" max="7678" width="53.5" style="49" customWidth="1"/>
    <col min="7679" max="7679" width="8.5" style="49"/>
    <col min="7680" max="7680" width="14.5" style="49" bestFit="1" customWidth="1"/>
    <col min="7681" max="7681" width="23.5" style="49" bestFit="1" customWidth="1"/>
    <col min="7682" max="7682" width="12.5" style="49" bestFit="1" customWidth="1"/>
    <col min="7683" max="7683" width="9.5" style="49" bestFit="1" customWidth="1"/>
    <col min="7684" max="7684" width="13.5" style="49" bestFit="1" customWidth="1"/>
    <col min="7685" max="7685" width="17.5" style="49" bestFit="1" customWidth="1"/>
    <col min="7686" max="7686" width="18.5" style="49" bestFit="1" customWidth="1"/>
    <col min="7687" max="7687" width="26.5" style="49" bestFit="1" customWidth="1"/>
    <col min="7688" max="7688" width="28.5" style="49" bestFit="1" customWidth="1"/>
    <col min="7689" max="7689" width="26.5" style="49" bestFit="1" customWidth="1"/>
    <col min="7690" max="7690" width="18.5" style="49" bestFit="1" customWidth="1"/>
    <col min="7691" max="7692" width="8.5" style="49"/>
    <col min="7693" max="7693" width="68.5" style="49" bestFit="1" customWidth="1"/>
    <col min="7694" max="7921" width="8.5" style="49"/>
    <col min="7922" max="7922" width="3.5" style="49" bestFit="1" customWidth="1"/>
    <col min="7923" max="7923" width="17.5" style="49" customWidth="1"/>
    <col min="7924" max="7924" width="22.5" style="49" bestFit="1" customWidth="1"/>
    <col min="7925" max="7925" width="37.5" style="49" bestFit="1" customWidth="1"/>
    <col min="7926" max="7926" width="6.5" style="49" customWidth="1"/>
    <col min="7927" max="7927" width="6.5" style="49" bestFit="1" customWidth="1"/>
    <col min="7928" max="7928" width="16" style="49" customWidth="1"/>
    <col min="7929" max="7929" width="52.5" style="49" customWidth="1"/>
    <col min="7930" max="7930" width="59" style="49" customWidth="1"/>
    <col min="7931" max="7931" width="10.5" style="49" bestFit="1" customWidth="1"/>
    <col min="7932" max="7932" width="2.5" style="49" customWidth="1"/>
    <col min="7933" max="7933" width="10.5" style="49" customWidth="1"/>
    <col min="7934" max="7934" width="53.5" style="49" customWidth="1"/>
    <col min="7935" max="7935" width="8.5" style="49"/>
    <col min="7936" max="7936" width="14.5" style="49" bestFit="1" customWidth="1"/>
    <col min="7937" max="7937" width="23.5" style="49" bestFit="1" customWidth="1"/>
    <col min="7938" max="7938" width="12.5" style="49" bestFit="1" customWidth="1"/>
    <col min="7939" max="7939" width="9.5" style="49" bestFit="1" customWidth="1"/>
    <col min="7940" max="7940" width="13.5" style="49" bestFit="1" customWidth="1"/>
    <col min="7941" max="7941" width="17.5" style="49" bestFit="1" customWidth="1"/>
    <col min="7942" max="7942" width="18.5" style="49" bestFit="1" customWidth="1"/>
    <col min="7943" max="7943" width="26.5" style="49" bestFit="1" customWidth="1"/>
    <col min="7944" max="7944" width="28.5" style="49" bestFit="1" customWidth="1"/>
    <col min="7945" max="7945" width="26.5" style="49" bestFit="1" customWidth="1"/>
    <col min="7946" max="7946" width="18.5" style="49" bestFit="1" customWidth="1"/>
    <col min="7947" max="7948" width="8.5" style="49"/>
    <col min="7949" max="7949" width="68.5" style="49" bestFit="1" customWidth="1"/>
    <col min="7950" max="8177" width="8.5" style="49"/>
    <col min="8178" max="8178" width="3.5" style="49" bestFit="1" customWidth="1"/>
    <col min="8179" max="8179" width="17.5" style="49" customWidth="1"/>
    <col min="8180" max="8180" width="22.5" style="49" bestFit="1" customWidth="1"/>
    <col min="8181" max="8181" width="37.5" style="49" bestFit="1" customWidth="1"/>
    <col min="8182" max="8182" width="6.5" style="49" customWidth="1"/>
    <col min="8183" max="8183" width="6.5" style="49" bestFit="1" customWidth="1"/>
    <col min="8184" max="8184" width="16" style="49" customWidth="1"/>
    <col min="8185" max="8185" width="52.5" style="49" customWidth="1"/>
    <col min="8186" max="8186" width="59" style="49" customWidth="1"/>
    <col min="8187" max="8187" width="10.5" style="49" bestFit="1" customWidth="1"/>
    <col min="8188" max="8188" width="2.5" style="49" customWidth="1"/>
    <col min="8189" max="8189" width="10.5" style="49" customWidth="1"/>
    <col min="8190" max="8190" width="53.5" style="49" customWidth="1"/>
    <col min="8191" max="8191" width="8.5" style="49"/>
    <col min="8192" max="8192" width="14.5" style="49" bestFit="1" customWidth="1"/>
    <col min="8193" max="8193" width="23.5" style="49" bestFit="1" customWidth="1"/>
    <col min="8194" max="8194" width="12.5" style="49" bestFit="1" customWidth="1"/>
    <col min="8195" max="8195" width="9.5" style="49" bestFit="1" customWidth="1"/>
    <col min="8196" max="8196" width="13.5" style="49" bestFit="1" customWidth="1"/>
    <col min="8197" max="8197" width="17.5" style="49" bestFit="1" customWidth="1"/>
    <col min="8198" max="8198" width="18.5" style="49" bestFit="1" customWidth="1"/>
    <col min="8199" max="8199" width="26.5" style="49" bestFit="1" customWidth="1"/>
    <col min="8200" max="8200" width="28.5" style="49" bestFit="1" customWidth="1"/>
    <col min="8201" max="8201" width="26.5" style="49" bestFit="1" customWidth="1"/>
    <col min="8202" max="8202" width="18.5" style="49" bestFit="1" customWidth="1"/>
    <col min="8203" max="8204" width="8.5" style="49"/>
    <col min="8205" max="8205" width="68.5" style="49" bestFit="1" customWidth="1"/>
    <col min="8206" max="8433" width="8.5" style="49"/>
    <col min="8434" max="8434" width="3.5" style="49" bestFit="1" customWidth="1"/>
    <col min="8435" max="8435" width="17.5" style="49" customWidth="1"/>
    <col min="8436" max="8436" width="22.5" style="49" bestFit="1" customWidth="1"/>
    <col min="8437" max="8437" width="37.5" style="49" bestFit="1" customWidth="1"/>
    <col min="8438" max="8438" width="6.5" style="49" customWidth="1"/>
    <col min="8439" max="8439" width="6.5" style="49" bestFit="1" customWidth="1"/>
    <col min="8440" max="8440" width="16" style="49" customWidth="1"/>
    <col min="8441" max="8441" width="52.5" style="49" customWidth="1"/>
    <col min="8442" max="8442" width="59" style="49" customWidth="1"/>
    <col min="8443" max="8443" width="10.5" style="49" bestFit="1" customWidth="1"/>
    <col min="8444" max="8444" width="2.5" style="49" customWidth="1"/>
    <col min="8445" max="8445" width="10.5" style="49" customWidth="1"/>
    <col min="8446" max="8446" width="53.5" style="49" customWidth="1"/>
    <col min="8447" max="8447" width="8.5" style="49"/>
    <col min="8448" max="8448" width="14.5" style="49" bestFit="1" customWidth="1"/>
    <col min="8449" max="8449" width="23.5" style="49" bestFit="1" customWidth="1"/>
    <col min="8450" max="8450" width="12.5" style="49" bestFit="1" customWidth="1"/>
    <col min="8451" max="8451" width="9.5" style="49" bestFit="1" customWidth="1"/>
    <col min="8452" max="8452" width="13.5" style="49" bestFit="1" customWidth="1"/>
    <col min="8453" max="8453" width="17.5" style="49" bestFit="1" customWidth="1"/>
    <col min="8454" max="8454" width="18.5" style="49" bestFit="1" customWidth="1"/>
    <col min="8455" max="8455" width="26.5" style="49" bestFit="1" customWidth="1"/>
    <col min="8456" max="8456" width="28.5" style="49" bestFit="1" customWidth="1"/>
    <col min="8457" max="8457" width="26.5" style="49" bestFit="1" customWidth="1"/>
    <col min="8458" max="8458" width="18.5" style="49" bestFit="1" customWidth="1"/>
    <col min="8459" max="8460" width="8.5" style="49"/>
    <col min="8461" max="8461" width="68.5" style="49" bestFit="1" customWidth="1"/>
    <col min="8462" max="8689" width="8.5" style="49"/>
    <col min="8690" max="8690" width="3.5" style="49" bestFit="1" customWidth="1"/>
    <col min="8691" max="8691" width="17.5" style="49" customWidth="1"/>
    <col min="8692" max="8692" width="22.5" style="49" bestFit="1" customWidth="1"/>
    <col min="8693" max="8693" width="37.5" style="49" bestFit="1" customWidth="1"/>
    <col min="8694" max="8694" width="6.5" style="49" customWidth="1"/>
    <col min="8695" max="8695" width="6.5" style="49" bestFit="1" customWidth="1"/>
    <col min="8696" max="8696" width="16" style="49" customWidth="1"/>
    <col min="8697" max="8697" width="52.5" style="49" customWidth="1"/>
    <col min="8698" max="8698" width="59" style="49" customWidth="1"/>
    <col min="8699" max="8699" width="10.5" style="49" bestFit="1" customWidth="1"/>
    <col min="8700" max="8700" width="2.5" style="49" customWidth="1"/>
    <col min="8701" max="8701" width="10.5" style="49" customWidth="1"/>
    <col min="8702" max="8702" width="53.5" style="49" customWidth="1"/>
    <col min="8703" max="8703" width="8.5" style="49"/>
    <col min="8704" max="8704" width="14.5" style="49" bestFit="1" customWidth="1"/>
    <col min="8705" max="8705" width="23.5" style="49" bestFit="1" customWidth="1"/>
    <col min="8706" max="8706" width="12.5" style="49" bestFit="1" customWidth="1"/>
    <col min="8707" max="8707" width="9.5" style="49" bestFit="1" customWidth="1"/>
    <col min="8708" max="8708" width="13.5" style="49" bestFit="1" customWidth="1"/>
    <col min="8709" max="8709" width="17.5" style="49" bestFit="1" customWidth="1"/>
    <col min="8710" max="8710" width="18.5" style="49" bestFit="1" customWidth="1"/>
    <col min="8711" max="8711" width="26.5" style="49" bestFit="1" customWidth="1"/>
    <col min="8712" max="8712" width="28.5" style="49" bestFit="1" customWidth="1"/>
    <col min="8713" max="8713" width="26.5" style="49" bestFit="1" customWidth="1"/>
    <col min="8714" max="8714" width="18.5" style="49" bestFit="1" customWidth="1"/>
    <col min="8715" max="8716" width="8.5" style="49"/>
    <col min="8717" max="8717" width="68.5" style="49" bestFit="1" customWidth="1"/>
    <col min="8718" max="8945" width="8.5" style="49"/>
    <col min="8946" max="8946" width="3.5" style="49" bestFit="1" customWidth="1"/>
    <col min="8947" max="8947" width="17.5" style="49" customWidth="1"/>
    <col min="8948" max="8948" width="22.5" style="49" bestFit="1" customWidth="1"/>
    <col min="8949" max="8949" width="37.5" style="49" bestFit="1" customWidth="1"/>
    <col min="8950" max="8950" width="6.5" style="49" customWidth="1"/>
    <col min="8951" max="8951" width="6.5" style="49" bestFit="1" customWidth="1"/>
    <col min="8952" max="8952" width="16" style="49" customWidth="1"/>
    <col min="8953" max="8953" width="52.5" style="49" customWidth="1"/>
    <col min="8954" max="8954" width="59" style="49" customWidth="1"/>
    <col min="8955" max="8955" width="10.5" style="49" bestFit="1" customWidth="1"/>
    <col min="8956" max="8956" width="2.5" style="49" customWidth="1"/>
    <col min="8957" max="8957" width="10.5" style="49" customWidth="1"/>
    <col min="8958" max="8958" width="53.5" style="49" customWidth="1"/>
    <col min="8959" max="8959" width="8.5" style="49"/>
    <col min="8960" max="8960" width="14.5" style="49" bestFit="1" customWidth="1"/>
    <col min="8961" max="8961" width="23.5" style="49" bestFit="1" customWidth="1"/>
    <col min="8962" max="8962" width="12.5" style="49" bestFit="1" customWidth="1"/>
    <col min="8963" max="8963" width="9.5" style="49" bestFit="1" customWidth="1"/>
    <col min="8964" max="8964" width="13.5" style="49" bestFit="1" customWidth="1"/>
    <col min="8965" max="8965" width="17.5" style="49" bestFit="1" customWidth="1"/>
    <col min="8966" max="8966" width="18.5" style="49" bestFit="1" customWidth="1"/>
    <col min="8967" max="8967" width="26.5" style="49" bestFit="1" customWidth="1"/>
    <col min="8968" max="8968" width="28.5" style="49" bestFit="1" customWidth="1"/>
    <col min="8969" max="8969" width="26.5" style="49" bestFit="1" customWidth="1"/>
    <col min="8970" max="8970" width="18.5" style="49" bestFit="1" customWidth="1"/>
    <col min="8971" max="8972" width="8.5" style="49"/>
    <col min="8973" max="8973" width="68.5" style="49" bestFit="1" customWidth="1"/>
    <col min="8974" max="9201" width="8.5" style="49"/>
    <col min="9202" max="9202" width="3.5" style="49" bestFit="1" customWidth="1"/>
    <col min="9203" max="9203" width="17.5" style="49" customWidth="1"/>
    <col min="9204" max="9204" width="22.5" style="49" bestFit="1" customWidth="1"/>
    <col min="9205" max="9205" width="37.5" style="49" bestFit="1" customWidth="1"/>
    <col min="9206" max="9206" width="6.5" style="49" customWidth="1"/>
    <col min="9207" max="9207" width="6.5" style="49" bestFit="1" customWidth="1"/>
    <col min="9208" max="9208" width="16" style="49" customWidth="1"/>
    <col min="9209" max="9209" width="52.5" style="49" customWidth="1"/>
    <col min="9210" max="9210" width="59" style="49" customWidth="1"/>
    <col min="9211" max="9211" width="10.5" style="49" bestFit="1" customWidth="1"/>
    <col min="9212" max="9212" width="2.5" style="49" customWidth="1"/>
    <col min="9213" max="9213" width="10.5" style="49" customWidth="1"/>
    <col min="9214" max="9214" width="53.5" style="49" customWidth="1"/>
    <col min="9215" max="9215" width="8.5" style="49"/>
    <col min="9216" max="9216" width="14.5" style="49" bestFit="1" customWidth="1"/>
    <col min="9217" max="9217" width="23.5" style="49" bestFit="1" customWidth="1"/>
    <col min="9218" max="9218" width="12.5" style="49" bestFit="1" customWidth="1"/>
    <col min="9219" max="9219" width="9.5" style="49" bestFit="1" customWidth="1"/>
    <col min="9220" max="9220" width="13.5" style="49" bestFit="1" customWidth="1"/>
    <col min="9221" max="9221" width="17.5" style="49" bestFit="1" customWidth="1"/>
    <col min="9222" max="9222" width="18.5" style="49" bestFit="1" customWidth="1"/>
    <col min="9223" max="9223" width="26.5" style="49" bestFit="1" customWidth="1"/>
    <col min="9224" max="9224" width="28.5" style="49" bestFit="1" customWidth="1"/>
    <col min="9225" max="9225" width="26.5" style="49" bestFit="1" customWidth="1"/>
    <col min="9226" max="9226" width="18.5" style="49" bestFit="1" customWidth="1"/>
    <col min="9227" max="9228" width="8.5" style="49"/>
    <col min="9229" max="9229" width="68.5" style="49" bestFit="1" customWidth="1"/>
    <col min="9230" max="9457" width="8.5" style="49"/>
    <col min="9458" max="9458" width="3.5" style="49" bestFit="1" customWidth="1"/>
    <col min="9459" max="9459" width="17.5" style="49" customWidth="1"/>
    <col min="9460" max="9460" width="22.5" style="49" bestFit="1" customWidth="1"/>
    <col min="9461" max="9461" width="37.5" style="49" bestFit="1" customWidth="1"/>
    <col min="9462" max="9462" width="6.5" style="49" customWidth="1"/>
    <col min="9463" max="9463" width="6.5" style="49" bestFit="1" customWidth="1"/>
    <col min="9464" max="9464" width="16" style="49" customWidth="1"/>
    <col min="9465" max="9465" width="52.5" style="49" customWidth="1"/>
    <col min="9466" max="9466" width="59" style="49" customWidth="1"/>
    <col min="9467" max="9467" width="10.5" style="49" bestFit="1" customWidth="1"/>
    <col min="9468" max="9468" width="2.5" style="49" customWidth="1"/>
    <col min="9469" max="9469" width="10.5" style="49" customWidth="1"/>
    <col min="9470" max="9470" width="53.5" style="49" customWidth="1"/>
    <col min="9471" max="9471" width="8.5" style="49"/>
    <col min="9472" max="9472" width="14.5" style="49" bestFit="1" customWidth="1"/>
    <col min="9473" max="9473" width="23.5" style="49" bestFit="1" customWidth="1"/>
    <col min="9474" max="9474" width="12.5" style="49" bestFit="1" customWidth="1"/>
    <col min="9475" max="9475" width="9.5" style="49" bestFit="1" customWidth="1"/>
    <col min="9476" max="9476" width="13.5" style="49" bestFit="1" customWidth="1"/>
    <col min="9477" max="9477" width="17.5" style="49" bestFit="1" customWidth="1"/>
    <col min="9478" max="9478" width="18.5" style="49" bestFit="1" customWidth="1"/>
    <col min="9479" max="9479" width="26.5" style="49" bestFit="1" customWidth="1"/>
    <col min="9480" max="9480" width="28.5" style="49" bestFit="1" customWidth="1"/>
    <col min="9481" max="9481" width="26.5" style="49" bestFit="1" customWidth="1"/>
    <col min="9482" max="9482" width="18.5" style="49" bestFit="1" customWidth="1"/>
    <col min="9483" max="9484" width="8.5" style="49"/>
    <col min="9485" max="9485" width="68.5" style="49" bestFit="1" customWidth="1"/>
    <col min="9486" max="9713" width="8.5" style="49"/>
    <col min="9714" max="9714" width="3.5" style="49" bestFit="1" customWidth="1"/>
    <col min="9715" max="9715" width="17.5" style="49" customWidth="1"/>
    <col min="9716" max="9716" width="22.5" style="49" bestFit="1" customWidth="1"/>
    <col min="9717" max="9717" width="37.5" style="49" bestFit="1" customWidth="1"/>
    <col min="9718" max="9718" width="6.5" style="49" customWidth="1"/>
    <col min="9719" max="9719" width="6.5" style="49" bestFit="1" customWidth="1"/>
    <col min="9720" max="9720" width="16" style="49" customWidth="1"/>
    <col min="9721" max="9721" width="52.5" style="49" customWidth="1"/>
    <col min="9722" max="9722" width="59" style="49" customWidth="1"/>
    <col min="9723" max="9723" width="10.5" style="49" bestFit="1" customWidth="1"/>
    <col min="9724" max="9724" width="2.5" style="49" customWidth="1"/>
    <col min="9725" max="9725" width="10.5" style="49" customWidth="1"/>
    <col min="9726" max="9726" width="53.5" style="49" customWidth="1"/>
    <col min="9727" max="9727" width="8.5" style="49"/>
    <col min="9728" max="9728" width="14.5" style="49" bestFit="1" customWidth="1"/>
    <col min="9729" max="9729" width="23.5" style="49" bestFit="1" customWidth="1"/>
    <col min="9730" max="9730" width="12.5" style="49" bestFit="1" customWidth="1"/>
    <col min="9731" max="9731" width="9.5" style="49" bestFit="1" customWidth="1"/>
    <col min="9732" max="9732" width="13.5" style="49" bestFit="1" customWidth="1"/>
    <col min="9733" max="9733" width="17.5" style="49" bestFit="1" customWidth="1"/>
    <col min="9734" max="9734" width="18.5" style="49" bestFit="1" customWidth="1"/>
    <col min="9735" max="9735" width="26.5" style="49" bestFit="1" customWidth="1"/>
    <col min="9736" max="9736" width="28.5" style="49" bestFit="1" customWidth="1"/>
    <col min="9737" max="9737" width="26.5" style="49" bestFit="1" customWidth="1"/>
    <col min="9738" max="9738" width="18.5" style="49" bestFit="1" customWidth="1"/>
    <col min="9739" max="9740" width="8.5" style="49"/>
    <col min="9741" max="9741" width="68.5" style="49" bestFit="1" customWidth="1"/>
    <col min="9742" max="9969" width="8.5" style="49"/>
    <col min="9970" max="9970" width="3.5" style="49" bestFit="1" customWidth="1"/>
    <col min="9971" max="9971" width="17.5" style="49" customWidth="1"/>
    <col min="9972" max="9972" width="22.5" style="49" bestFit="1" customWidth="1"/>
    <col min="9973" max="9973" width="37.5" style="49" bestFit="1" customWidth="1"/>
    <col min="9974" max="9974" width="6.5" style="49" customWidth="1"/>
    <col min="9975" max="9975" width="6.5" style="49" bestFit="1" customWidth="1"/>
    <col min="9976" max="9976" width="16" style="49" customWidth="1"/>
    <col min="9977" max="9977" width="52.5" style="49" customWidth="1"/>
    <col min="9978" max="9978" width="59" style="49" customWidth="1"/>
    <col min="9979" max="9979" width="10.5" style="49" bestFit="1" customWidth="1"/>
    <col min="9980" max="9980" width="2.5" style="49" customWidth="1"/>
    <col min="9981" max="9981" width="10.5" style="49" customWidth="1"/>
    <col min="9982" max="9982" width="53.5" style="49" customWidth="1"/>
    <col min="9983" max="9983" width="8.5" style="49"/>
    <col min="9984" max="9984" width="14.5" style="49" bestFit="1" customWidth="1"/>
    <col min="9985" max="9985" width="23.5" style="49" bestFit="1" customWidth="1"/>
    <col min="9986" max="9986" width="12.5" style="49" bestFit="1" customWidth="1"/>
    <col min="9987" max="9987" width="9.5" style="49" bestFit="1" customWidth="1"/>
    <col min="9988" max="9988" width="13.5" style="49" bestFit="1" customWidth="1"/>
    <col min="9989" max="9989" width="17.5" style="49" bestFit="1" customWidth="1"/>
    <col min="9990" max="9990" width="18.5" style="49" bestFit="1" customWidth="1"/>
    <col min="9991" max="9991" width="26.5" style="49" bestFit="1" customWidth="1"/>
    <col min="9992" max="9992" width="28.5" style="49" bestFit="1" customWidth="1"/>
    <col min="9993" max="9993" width="26.5" style="49" bestFit="1" customWidth="1"/>
    <col min="9994" max="9994" width="18.5" style="49" bestFit="1" customWidth="1"/>
    <col min="9995" max="9996" width="8.5" style="49"/>
    <col min="9997" max="9997" width="68.5" style="49" bestFit="1" customWidth="1"/>
    <col min="9998" max="10225" width="8.5" style="49"/>
    <col min="10226" max="10226" width="3.5" style="49" bestFit="1" customWidth="1"/>
    <col min="10227" max="10227" width="17.5" style="49" customWidth="1"/>
    <col min="10228" max="10228" width="22.5" style="49" bestFit="1" customWidth="1"/>
    <col min="10229" max="10229" width="37.5" style="49" bestFit="1" customWidth="1"/>
    <col min="10230" max="10230" width="6.5" style="49" customWidth="1"/>
    <col min="10231" max="10231" width="6.5" style="49" bestFit="1" customWidth="1"/>
    <col min="10232" max="10232" width="16" style="49" customWidth="1"/>
    <col min="10233" max="10233" width="52.5" style="49" customWidth="1"/>
    <col min="10234" max="10234" width="59" style="49" customWidth="1"/>
    <col min="10235" max="10235" width="10.5" style="49" bestFit="1" customWidth="1"/>
    <col min="10236" max="10236" width="2.5" style="49" customWidth="1"/>
    <col min="10237" max="10237" width="10.5" style="49" customWidth="1"/>
    <col min="10238" max="10238" width="53.5" style="49" customWidth="1"/>
    <col min="10239" max="10239" width="8.5" style="49"/>
    <col min="10240" max="10240" width="14.5" style="49" bestFit="1" customWidth="1"/>
    <col min="10241" max="10241" width="23.5" style="49" bestFit="1" customWidth="1"/>
    <col min="10242" max="10242" width="12.5" style="49" bestFit="1" customWidth="1"/>
    <col min="10243" max="10243" width="9.5" style="49" bestFit="1" customWidth="1"/>
    <col min="10244" max="10244" width="13.5" style="49" bestFit="1" customWidth="1"/>
    <col min="10245" max="10245" width="17.5" style="49" bestFit="1" customWidth="1"/>
    <col min="10246" max="10246" width="18.5" style="49" bestFit="1" customWidth="1"/>
    <col min="10247" max="10247" width="26.5" style="49" bestFit="1" customWidth="1"/>
    <col min="10248" max="10248" width="28.5" style="49" bestFit="1" customWidth="1"/>
    <col min="10249" max="10249" width="26.5" style="49" bestFit="1" customWidth="1"/>
    <col min="10250" max="10250" width="18.5" style="49" bestFit="1" customWidth="1"/>
    <col min="10251" max="10252" width="8.5" style="49"/>
    <col min="10253" max="10253" width="68.5" style="49" bestFit="1" customWidth="1"/>
    <col min="10254" max="10481" width="8.5" style="49"/>
    <col min="10482" max="10482" width="3.5" style="49" bestFit="1" customWidth="1"/>
    <col min="10483" max="10483" width="17.5" style="49" customWidth="1"/>
    <col min="10484" max="10484" width="22.5" style="49" bestFit="1" customWidth="1"/>
    <col min="10485" max="10485" width="37.5" style="49" bestFit="1" customWidth="1"/>
    <col min="10486" max="10486" width="6.5" style="49" customWidth="1"/>
    <col min="10487" max="10487" width="6.5" style="49" bestFit="1" customWidth="1"/>
    <col min="10488" max="10488" width="16" style="49" customWidth="1"/>
    <col min="10489" max="10489" width="52.5" style="49" customWidth="1"/>
    <col min="10490" max="10490" width="59" style="49" customWidth="1"/>
    <col min="10491" max="10491" width="10.5" style="49" bestFit="1" customWidth="1"/>
    <col min="10492" max="10492" width="2.5" style="49" customWidth="1"/>
    <col min="10493" max="10493" width="10.5" style="49" customWidth="1"/>
    <col min="10494" max="10494" width="53.5" style="49" customWidth="1"/>
    <col min="10495" max="10495" width="8.5" style="49"/>
    <col min="10496" max="10496" width="14.5" style="49" bestFit="1" customWidth="1"/>
    <col min="10497" max="10497" width="23.5" style="49" bestFit="1" customWidth="1"/>
    <col min="10498" max="10498" width="12.5" style="49" bestFit="1" customWidth="1"/>
    <col min="10499" max="10499" width="9.5" style="49" bestFit="1" customWidth="1"/>
    <col min="10500" max="10500" width="13.5" style="49" bestFit="1" customWidth="1"/>
    <col min="10501" max="10501" width="17.5" style="49" bestFit="1" customWidth="1"/>
    <col min="10502" max="10502" width="18.5" style="49" bestFit="1" customWidth="1"/>
    <col min="10503" max="10503" width="26.5" style="49" bestFit="1" customWidth="1"/>
    <col min="10504" max="10504" width="28.5" style="49" bestFit="1" customWidth="1"/>
    <col min="10505" max="10505" width="26.5" style="49" bestFit="1" customWidth="1"/>
    <col min="10506" max="10506" width="18.5" style="49" bestFit="1" customWidth="1"/>
    <col min="10507" max="10508" width="8.5" style="49"/>
    <col min="10509" max="10509" width="68.5" style="49" bestFit="1" customWidth="1"/>
    <col min="10510" max="10737" width="8.5" style="49"/>
    <col min="10738" max="10738" width="3.5" style="49" bestFit="1" customWidth="1"/>
    <col min="10739" max="10739" width="17.5" style="49" customWidth="1"/>
    <col min="10740" max="10740" width="22.5" style="49" bestFit="1" customWidth="1"/>
    <col min="10741" max="10741" width="37.5" style="49" bestFit="1" customWidth="1"/>
    <col min="10742" max="10742" width="6.5" style="49" customWidth="1"/>
    <col min="10743" max="10743" width="6.5" style="49" bestFit="1" customWidth="1"/>
    <col min="10744" max="10744" width="16" style="49" customWidth="1"/>
    <col min="10745" max="10745" width="52.5" style="49" customWidth="1"/>
    <col min="10746" max="10746" width="59" style="49" customWidth="1"/>
    <col min="10747" max="10747" width="10.5" style="49" bestFit="1" customWidth="1"/>
    <col min="10748" max="10748" width="2.5" style="49" customWidth="1"/>
    <col min="10749" max="10749" width="10.5" style="49" customWidth="1"/>
    <col min="10750" max="10750" width="53.5" style="49" customWidth="1"/>
    <col min="10751" max="10751" width="8.5" style="49"/>
    <col min="10752" max="10752" width="14.5" style="49" bestFit="1" customWidth="1"/>
    <col min="10753" max="10753" width="23.5" style="49" bestFit="1" customWidth="1"/>
    <col min="10754" max="10754" width="12.5" style="49" bestFit="1" customWidth="1"/>
    <col min="10755" max="10755" width="9.5" style="49" bestFit="1" customWidth="1"/>
    <col min="10756" max="10756" width="13.5" style="49" bestFit="1" customWidth="1"/>
    <col min="10757" max="10757" width="17.5" style="49" bestFit="1" customWidth="1"/>
    <col min="10758" max="10758" width="18.5" style="49" bestFit="1" customWidth="1"/>
    <col min="10759" max="10759" width="26.5" style="49" bestFit="1" customWidth="1"/>
    <col min="10760" max="10760" width="28.5" style="49" bestFit="1" customWidth="1"/>
    <col min="10761" max="10761" width="26.5" style="49" bestFit="1" customWidth="1"/>
    <col min="10762" max="10762" width="18.5" style="49" bestFit="1" customWidth="1"/>
    <col min="10763" max="10764" width="8.5" style="49"/>
    <col min="10765" max="10765" width="68.5" style="49" bestFit="1" customWidth="1"/>
    <col min="10766" max="10993" width="8.5" style="49"/>
    <col min="10994" max="10994" width="3.5" style="49" bestFit="1" customWidth="1"/>
    <col min="10995" max="10995" width="17.5" style="49" customWidth="1"/>
    <col min="10996" max="10996" width="22.5" style="49" bestFit="1" customWidth="1"/>
    <col min="10997" max="10997" width="37.5" style="49" bestFit="1" customWidth="1"/>
    <col min="10998" max="10998" width="6.5" style="49" customWidth="1"/>
    <col min="10999" max="10999" width="6.5" style="49" bestFit="1" customWidth="1"/>
    <col min="11000" max="11000" width="16" style="49" customWidth="1"/>
    <col min="11001" max="11001" width="52.5" style="49" customWidth="1"/>
    <col min="11002" max="11002" width="59" style="49" customWidth="1"/>
    <col min="11003" max="11003" width="10.5" style="49" bestFit="1" customWidth="1"/>
    <col min="11004" max="11004" width="2.5" style="49" customWidth="1"/>
    <col min="11005" max="11005" width="10.5" style="49" customWidth="1"/>
    <col min="11006" max="11006" width="53.5" style="49" customWidth="1"/>
    <col min="11007" max="11007" width="8.5" style="49"/>
    <col min="11008" max="11008" width="14.5" style="49" bestFit="1" customWidth="1"/>
    <col min="11009" max="11009" width="23.5" style="49" bestFit="1" customWidth="1"/>
    <col min="11010" max="11010" width="12.5" style="49" bestFit="1" customWidth="1"/>
    <col min="11011" max="11011" width="9.5" style="49" bestFit="1" customWidth="1"/>
    <col min="11012" max="11012" width="13.5" style="49" bestFit="1" customWidth="1"/>
    <col min="11013" max="11013" width="17.5" style="49" bestFit="1" customWidth="1"/>
    <col min="11014" max="11014" width="18.5" style="49" bestFit="1" customWidth="1"/>
    <col min="11015" max="11015" width="26.5" style="49" bestFit="1" customWidth="1"/>
    <col min="11016" max="11016" width="28.5" style="49" bestFit="1" customWidth="1"/>
    <col min="11017" max="11017" width="26.5" style="49" bestFit="1" customWidth="1"/>
    <col min="11018" max="11018" width="18.5" style="49" bestFit="1" customWidth="1"/>
    <col min="11019" max="11020" width="8.5" style="49"/>
    <col min="11021" max="11021" width="68.5" style="49" bestFit="1" customWidth="1"/>
    <col min="11022" max="11249" width="8.5" style="49"/>
    <col min="11250" max="11250" width="3.5" style="49" bestFit="1" customWidth="1"/>
    <col min="11251" max="11251" width="17.5" style="49" customWidth="1"/>
    <col min="11252" max="11252" width="22.5" style="49" bestFit="1" customWidth="1"/>
    <col min="11253" max="11253" width="37.5" style="49" bestFit="1" customWidth="1"/>
    <col min="11254" max="11254" width="6.5" style="49" customWidth="1"/>
    <col min="11255" max="11255" width="6.5" style="49" bestFit="1" customWidth="1"/>
    <col min="11256" max="11256" width="16" style="49" customWidth="1"/>
    <col min="11257" max="11257" width="52.5" style="49" customWidth="1"/>
    <col min="11258" max="11258" width="59" style="49" customWidth="1"/>
    <col min="11259" max="11259" width="10.5" style="49" bestFit="1" customWidth="1"/>
    <col min="11260" max="11260" width="2.5" style="49" customWidth="1"/>
    <col min="11261" max="11261" width="10.5" style="49" customWidth="1"/>
    <col min="11262" max="11262" width="53.5" style="49" customWidth="1"/>
    <col min="11263" max="11263" width="8.5" style="49"/>
    <col min="11264" max="11264" width="14.5" style="49" bestFit="1" customWidth="1"/>
    <col min="11265" max="11265" width="23.5" style="49" bestFit="1" customWidth="1"/>
    <col min="11266" max="11266" width="12.5" style="49" bestFit="1" customWidth="1"/>
    <col min="11267" max="11267" width="9.5" style="49" bestFit="1" customWidth="1"/>
    <col min="11268" max="11268" width="13.5" style="49" bestFit="1" customWidth="1"/>
    <col min="11269" max="11269" width="17.5" style="49" bestFit="1" customWidth="1"/>
    <col min="11270" max="11270" width="18.5" style="49" bestFit="1" customWidth="1"/>
    <col min="11271" max="11271" width="26.5" style="49" bestFit="1" customWidth="1"/>
    <col min="11272" max="11272" width="28.5" style="49" bestFit="1" customWidth="1"/>
    <col min="11273" max="11273" width="26.5" style="49" bestFit="1" customWidth="1"/>
    <col min="11274" max="11274" width="18.5" style="49" bestFit="1" customWidth="1"/>
    <col min="11275" max="11276" width="8.5" style="49"/>
    <col min="11277" max="11277" width="68.5" style="49" bestFit="1" customWidth="1"/>
    <col min="11278" max="11505" width="8.5" style="49"/>
    <col min="11506" max="11506" width="3.5" style="49" bestFit="1" customWidth="1"/>
    <col min="11507" max="11507" width="17.5" style="49" customWidth="1"/>
    <col min="11508" max="11508" width="22.5" style="49" bestFit="1" customWidth="1"/>
    <col min="11509" max="11509" width="37.5" style="49" bestFit="1" customWidth="1"/>
    <col min="11510" max="11510" width="6.5" style="49" customWidth="1"/>
    <col min="11511" max="11511" width="6.5" style="49" bestFit="1" customWidth="1"/>
    <col min="11512" max="11512" width="16" style="49" customWidth="1"/>
    <col min="11513" max="11513" width="52.5" style="49" customWidth="1"/>
    <col min="11514" max="11514" width="59" style="49" customWidth="1"/>
    <col min="11515" max="11515" width="10.5" style="49" bestFit="1" customWidth="1"/>
    <col min="11516" max="11516" width="2.5" style="49" customWidth="1"/>
    <col min="11517" max="11517" width="10.5" style="49" customWidth="1"/>
    <col min="11518" max="11518" width="53.5" style="49" customWidth="1"/>
    <col min="11519" max="11519" width="8.5" style="49"/>
    <col min="11520" max="11520" width="14.5" style="49" bestFit="1" customWidth="1"/>
    <col min="11521" max="11521" width="23.5" style="49" bestFit="1" customWidth="1"/>
    <col min="11522" max="11522" width="12.5" style="49" bestFit="1" customWidth="1"/>
    <col min="11523" max="11523" width="9.5" style="49" bestFit="1" customWidth="1"/>
    <col min="11524" max="11524" width="13.5" style="49" bestFit="1" customWidth="1"/>
    <col min="11525" max="11525" width="17.5" style="49" bestFit="1" customWidth="1"/>
    <col min="11526" max="11526" width="18.5" style="49" bestFit="1" customWidth="1"/>
    <col min="11527" max="11527" width="26.5" style="49" bestFit="1" customWidth="1"/>
    <col min="11528" max="11528" width="28.5" style="49" bestFit="1" customWidth="1"/>
    <col min="11529" max="11529" width="26.5" style="49" bestFit="1" customWidth="1"/>
    <col min="11530" max="11530" width="18.5" style="49" bestFit="1" customWidth="1"/>
    <col min="11531" max="11532" width="8.5" style="49"/>
    <col min="11533" max="11533" width="68.5" style="49" bestFit="1" customWidth="1"/>
    <col min="11534" max="11761" width="8.5" style="49"/>
    <col min="11762" max="11762" width="3.5" style="49" bestFit="1" customWidth="1"/>
    <col min="11763" max="11763" width="17.5" style="49" customWidth="1"/>
    <col min="11764" max="11764" width="22.5" style="49" bestFit="1" customWidth="1"/>
    <col min="11765" max="11765" width="37.5" style="49" bestFit="1" customWidth="1"/>
    <col min="11766" max="11766" width="6.5" style="49" customWidth="1"/>
    <col min="11767" max="11767" width="6.5" style="49" bestFit="1" customWidth="1"/>
    <col min="11768" max="11768" width="16" style="49" customWidth="1"/>
    <col min="11769" max="11769" width="52.5" style="49" customWidth="1"/>
    <col min="11770" max="11770" width="59" style="49" customWidth="1"/>
    <col min="11771" max="11771" width="10.5" style="49" bestFit="1" customWidth="1"/>
    <col min="11772" max="11772" width="2.5" style="49" customWidth="1"/>
    <col min="11773" max="11773" width="10.5" style="49" customWidth="1"/>
    <col min="11774" max="11774" width="53.5" style="49" customWidth="1"/>
    <col min="11775" max="11775" width="8.5" style="49"/>
    <col min="11776" max="11776" width="14.5" style="49" bestFit="1" customWidth="1"/>
    <col min="11777" max="11777" width="23.5" style="49" bestFit="1" customWidth="1"/>
    <col min="11778" max="11778" width="12.5" style="49" bestFit="1" customWidth="1"/>
    <col min="11779" max="11779" width="9.5" style="49" bestFit="1" customWidth="1"/>
    <col min="11780" max="11780" width="13.5" style="49" bestFit="1" customWidth="1"/>
    <col min="11781" max="11781" width="17.5" style="49" bestFit="1" customWidth="1"/>
    <col min="11782" max="11782" width="18.5" style="49" bestFit="1" customWidth="1"/>
    <col min="11783" max="11783" width="26.5" style="49" bestFit="1" customWidth="1"/>
    <col min="11784" max="11784" width="28.5" style="49" bestFit="1" customWidth="1"/>
    <col min="11785" max="11785" width="26.5" style="49" bestFit="1" customWidth="1"/>
    <col min="11786" max="11786" width="18.5" style="49" bestFit="1" customWidth="1"/>
    <col min="11787" max="11788" width="8.5" style="49"/>
    <col min="11789" max="11789" width="68.5" style="49" bestFit="1" customWidth="1"/>
    <col min="11790" max="12017" width="8.5" style="49"/>
    <col min="12018" max="12018" width="3.5" style="49" bestFit="1" customWidth="1"/>
    <col min="12019" max="12019" width="17.5" style="49" customWidth="1"/>
    <col min="12020" max="12020" width="22.5" style="49" bestFit="1" customWidth="1"/>
    <col min="12021" max="12021" width="37.5" style="49" bestFit="1" customWidth="1"/>
    <col min="12022" max="12022" width="6.5" style="49" customWidth="1"/>
    <col min="12023" max="12023" width="6.5" style="49" bestFit="1" customWidth="1"/>
    <col min="12024" max="12024" width="16" style="49" customWidth="1"/>
    <col min="12025" max="12025" width="52.5" style="49" customWidth="1"/>
    <col min="12026" max="12026" width="59" style="49" customWidth="1"/>
    <col min="12027" max="12027" width="10.5" style="49" bestFit="1" customWidth="1"/>
    <col min="12028" max="12028" width="2.5" style="49" customWidth="1"/>
    <col min="12029" max="12029" width="10.5" style="49" customWidth="1"/>
    <col min="12030" max="12030" width="53.5" style="49" customWidth="1"/>
    <col min="12031" max="12031" width="8.5" style="49"/>
    <col min="12032" max="12032" width="14.5" style="49" bestFit="1" customWidth="1"/>
    <col min="12033" max="12033" width="23.5" style="49" bestFit="1" customWidth="1"/>
    <col min="12034" max="12034" width="12.5" style="49" bestFit="1" customWidth="1"/>
    <col min="12035" max="12035" width="9.5" style="49" bestFit="1" customWidth="1"/>
    <col min="12036" max="12036" width="13.5" style="49" bestFit="1" customWidth="1"/>
    <col min="12037" max="12037" width="17.5" style="49" bestFit="1" customWidth="1"/>
    <col min="12038" max="12038" width="18.5" style="49" bestFit="1" customWidth="1"/>
    <col min="12039" max="12039" width="26.5" style="49" bestFit="1" customWidth="1"/>
    <col min="12040" max="12040" width="28.5" style="49" bestFit="1" customWidth="1"/>
    <col min="12041" max="12041" width="26.5" style="49" bestFit="1" customWidth="1"/>
    <col min="12042" max="12042" width="18.5" style="49" bestFit="1" customWidth="1"/>
    <col min="12043" max="12044" width="8.5" style="49"/>
    <col min="12045" max="12045" width="68.5" style="49" bestFit="1" customWidth="1"/>
    <col min="12046" max="12273" width="8.5" style="49"/>
    <col min="12274" max="12274" width="3.5" style="49" bestFit="1" customWidth="1"/>
    <col min="12275" max="12275" width="17.5" style="49" customWidth="1"/>
    <col min="12276" max="12276" width="22.5" style="49" bestFit="1" customWidth="1"/>
    <col min="12277" max="12277" width="37.5" style="49" bestFit="1" customWidth="1"/>
    <col min="12278" max="12278" width="6.5" style="49" customWidth="1"/>
    <col min="12279" max="12279" width="6.5" style="49" bestFit="1" customWidth="1"/>
    <col min="12280" max="12280" width="16" style="49" customWidth="1"/>
    <col min="12281" max="12281" width="52.5" style="49" customWidth="1"/>
    <col min="12282" max="12282" width="59" style="49" customWidth="1"/>
    <col min="12283" max="12283" width="10.5" style="49" bestFit="1" customWidth="1"/>
    <col min="12284" max="12284" width="2.5" style="49" customWidth="1"/>
    <col min="12285" max="12285" width="10.5" style="49" customWidth="1"/>
    <col min="12286" max="12286" width="53.5" style="49" customWidth="1"/>
    <col min="12287" max="12287" width="8.5" style="49"/>
    <col min="12288" max="12288" width="14.5" style="49" bestFit="1" customWidth="1"/>
    <col min="12289" max="12289" width="23.5" style="49" bestFit="1" customWidth="1"/>
    <col min="12290" max="12290" width="12.5" style="49" bestFit="1" customWidth="1"/>
    <col min="12291" max="12291" width="9.5" style="49" bestFit="1" customWidth="1"/>
    <col min="12292" max="12292" width="13.5" style="49" bestFit="1" customWidth="1"/>
    <col min="12293" max="12293" width="17.5" style="49" bestFit="1" customWidth="1"/>
    <col min="12294" max="12294" width="18.5" style="49" bestFit="1" customWidth="1"/>
    <col min="12295" max="12295" width="26.5" style="49" bestFit="1" customWidth="1"/>
    <col min="12296" max="12296" width="28.5" style="49" bestFit="1" customWidth="1"/>
    <col min="12297" max="12297" width="26.5" style="49" bestFit="1" customWidth="1"/>
    <col min="12298" max="12298" width="18.5" style="49" bestFit="1" customWidth="1"/>
    <col min="12299" max="12300" width="8.5" style="49"/>
    <col min="12301" max="12301" width="68.5" style="49" bestFit="1" customWidth="1"/>
    <col min="12302" max="12529" width="8.5" style="49"/>
    <col min="12530" max="12530" width="3.5" style="49" bestFit="1" customWidth="1"/>
    <col min="12531" max="12531" width="17.5" style="49" customWidth="1"/>
    <col min="12532" max="12532" width="22.5" style="49" bestFit="1" customWidth="1"/>
    <col min="12533" max="12533" width="37.5" style="49" bestFit="1" customWidth="1"/>
    <col min="12534" max="12534" width="6.5" style="49" customWidth="1"/>
    <col min="12535" max="12535" width="6.5" style="49" bestFit="1" customWidth="1"/>
    <col min="12536" max="12536" width="16" style="49" customWidth="1"/>
    <col min="12537" max="12537" width="52.5" style="49" customWidth="1"/>
    <col min="12538" max="12538" width="59" style="49" customWidth="1"/>
    <col min="12539" max="12539" width="10.5" style="49" bestFit="1" customWidth="1"/>
    <col min="12540" max="12540" width="2.5" style="49" customWidth="1"/>
    <col min="12541" max="12541" width="10.5" style="49" customWidth="1"/>
    <col min="12542" max="12542" width="53.5" style="49" customWidth="1"/>
    <col min="12543" max="12543" width="8.5" style="49"/>
    <col min="12544" max="12544" width="14.5" style="49" bestFit="1" customWidth="1"/>
    <col min="12545" max="12545" width="23.5" style="49" bestFit="1" customWidth="1"/>
    <col min="12546" max="12546" width="12.5" style="49" bestFit="1" customWidth="1"/>
    <col min="12547" max="12547" width="9.5" style="49" bestFit="1" customWidth="1"/>
    <col min="12548" max="12548" width="13.5" style="49" bestFit="1" customWidth="1"/>
    <col min="12549" max="12549" width="17.5" style="49" bestFit="1" customWidth="1"/>
    <col min="12550" max="12550" width="18.5" style="49" bestFit="1" customWidth="1"/>
    <col min="12551" max="12551" width="26.5" style="49" bestFit="1" customWidth="1"/>
    <col min="12552" max="12552" width="28.5" style="49" bestFit="1" customWidth="1"/>
    <col min="12553" max="12553" width="26.5" style="49" bestFit="1" customWidth="1"/>
    <col min="12554" max="12554" width="18.5" style="49" bestFit="1" customWidth="1"/>
    <col min="12555" max="12556" width="8.5" style="49"/>
    <col min="12557" max="12557" width="68.5" style="49" bestFit="1" customWidth="1"/>
    <col min="12558" max="12785" width="8.5" style="49"/>
    <col min="12786" max="12786" width="3.5" style="49" bestFit="1" customWidth="1"/>
    <col min="12787" max="12787" width="17.5" style="49" customWidth="1"/>
    <col min="12788" max="12788" width="22.5" style="49" bestFit="1" customWidth="1"/>
    <col min="12789" max="12789" width="37.5" style="49" bestFit="1" customWidth="1"/>
    <col min="12790" max="12790" width="6.5" style="49" customWidth="1"/>
    <col min="12791" max="12791" width="6.5" style="49" bestFit="1" customWidth="1"/>
    <col min="12792" max="12792" width="16" style="49" customWidth="1"/>
    <col min="12793" max="12793" width="52.5" style="49" customWidth="1"/>
    <col min="12794" max="12794" width="59" style="49" customWidth="1"/>
    <col min="12795" max="12795" width="10.5" style="49" bestFit="1" customWidth="1"/>
    <col min="12796" max="12796" width="2.5" style="49" customWidth="1"/>
    <col min="12797" max="12797" width="10.5" style="49" customWidth="1"/>
    <col min="12798" max="12798" width="53.5" style="49" customWidth="1"/>
    <col min="12799" max="12799" width="8.5" style="49"/>
    <col min="12800" max="12800" width="14.5" style="49" bestFit="1" customWidth="1"/>
    <col min="12801" max="12801" width="23.5" style="49" bestFit="1" customWidth="1"/>
    <col min="12802" max="12802" width="12.5" style="49" bestFit="1" customWidth="1"/>
    <col min="12803" max="12803" width="9.5" style="49" bestFit="1" customWidth="1"/>
    <col min="12804" max="12804" width="13.5" style="49" bestFit="1" customWidth="1"/>
    <col min="12805" max="12805" width="17.5" style="49" bestFit="1" customWidth="1"/>
    <col min="12806" max="12806" width="18.5" style="49" bestFit="1" customWidth="1"/>
    <col min="12807" max="12807" width="26.5" style="49" bestFit="1" customWidth="1"/>
    <col min="12808" max="12808" width="28.5" style="49" bestFit="1" customWidth="1"/>
    <col min="12809" max="12809" width="26.5" style="49" bestFit="1" customWidth="1"/>
    <col min="12810" max="12810" width="18.5" style="49" bestFit="1" customWidth="1"/>
    <col min="12811" max="12812" width="8.5" style="49"/>
    <col min="12813" max="12813" width="68.5" style="49" bestFit="1" customWidth="1"/>
    <col min="12814" max="13041" width="8.5" style="49"/>
    <col min="13042" max="13042" width="3.5" style="49" bestFit="1" customWidth="1"/>
    <col min="13043" max="13043" width="17.5" style="49" customWidth="1"/>
    <col min="13044" max="13044" width="22.5" style="49" bestFit="1" customWidth="1"/>
    <col min="13045" max="13045" width="37.5" style="49" bestFit="1" customWidth="1"/>
    <col min="13046" max="13046" width="6.5" style="49" customWidth="1"/>
    <col min="13047" max="13047" width="6.5" style="49" bestFit="1" customWidth="1"/>
    <col min="13048" max="13048" width="16" style="49" customWidth="1"/>
    <col min="13049" max="13049" width="52.5" style="49" customWidth="1"/>
    <col min="13050" max="13050" width="59" style="49" customWidth="1"/>
    <col min="13051" max="13051" width="10.5" style="49" bestFit="1" customWidth="1"/>
    <col min="13052" max="13052" width="2.5" style="49" customWidth="1"/>
    <col min="13053" max="13053" width="10.5" style="49" customWidth="1"/>
    <col min="13054" max="13054" width="53.5" style="49" customWidth="1"/>
    <col min="13055" max="13055" width="8.5" style="49"/>
    <col min="13056" max="13056" width="14.5" style="49" bestFit="1" customWidth="1"/>
    <col min="13057" max="13057" width="23.5" style="49" bestFit="1" customWidth="1"/>
    <col min="13058" max="13058" width="12.5" style="49" bestFit="1" customWidth="1"/>
    <col min="13059" max="13059" width="9.5" style="49" bestFit="1" customWidth="1"/>
    <col min="13060" max="13060" width="13.5" style="49" bestFit="1" customWidth="1"/>
    <col min="13061" max="13061" width="17.5" style="49" bestFit="1" customWidth="1"/>
    <col min="13062" max="13062" width="18.5" style="49" bestFit="1" customWidth="1"/>
    <col min="13063" max="13063" width="26.5" style="49" bestFit="1" customWidth="1"/>
    <col min="13064" max="13064" width="28.5" style="49" bestFit="1" customWidth="1"/>
    <col min="13065" max="13065" width="26.5" style="49" bestFit="1" customWidth="1"/>
    <col min="13066" max="13066" width="18.5" style="49" bestFit="1" customWidth="1"/>
    <col min="13067" max="13068" width="8.5" style="49"/>
    <col min="13069" max="13069" width="68.5" style="49" bestFit="1" customWidth="1"/>
    <col min="13070" max="13297" width="8.5" style="49"/>
    <col min="13298" max="13298" width="3.5" style="49" bestFit="1" customWidth="1"/>
    <col min="13299" max="13299" width="17.5" style="49" customWidth="1"/>
    <col min="13300" max="13300" width="22.5" style="49" bestFit="1" customWidth="1"/>
    <col min="13301" max="13301" width="37.5" style="49" bestFit="1" customWidth="1"/>
    <col min="13302" max="13302" width="6.5" style="49" customWidth="1"/>
    <col min="13303" max="13303" width="6.5" style="49" bestFit="1" customWidth="1"/>
    <col min="13304" max="13304" width="16" style="49" customWidth="1"/>
    <col min="13305" max="13305" width="52.5" style="49" customWidth="1"/>
    <col min="13306" max="13306" width="59" style="49" customWidth="1"/>
    <col min="13307" max="13307" width="10.5" style="49" bestFit="1" customWidth="1"/>
    <col min="13308" max="13308" width="2.5" style="49" customWidth="1"/>
    <col min="13309" max="13309" width="10.5" style="49" customWidth="1"/>
    <col min="13310" max="13310" width="53.5" style="49" customWidth="1"/>
    <col min="13311" max="13311" width="8.5" style="49"/>
    <col min="13312" max="13312" width="14.5" style="49" bestFit="1" customWidth="1"/>
    <col min="13313" max="13313" width="23.5" style="49" bestFit="1" customWidth="1"/>
    <col min="13314" max="13314" width="12.5" style="49" bestFit="1" customWidth="1"/>
    <col min="13315" max="13315" width="9.5" style="49" bestFit="1" customWidth="1"/>
    <col min="13316" max="13316" width="13.5" style="49" bestFit="1" customWidth="1"/>
    <col min="13317" max="13317" width="17.5" style="49" bestFit="1" customWidth="1"/>
    <col min="13318" max="13318" width="18.5" style="49" bestFit="1" customWidth="1"/>
    <col min="13319" max="13319" width="26.5" style="49" bestFit="1" customWidth="1"/>
    <col min="13320" max="13320" width="28.5" style="49" bestFit="1" customWidth="1"/>
    <col min="13321" max="13321" width="26.5" style="49" bestFit="1" customWidth="1"/>
    <col min="13322" max="13322" width="18.5" style="49" bestFit="1" customWidth="1"/>
    <col min="13323" max="13324" width="8.5" style="49"/>
    <col min="13325" max="13325" width="68.5" style="49" bestFit="1" customWidth="1"/>
    <col min="13326" max="13553" width="8.5" style="49"/>
    <col min="13554" max="13554" width="3.5" style="49" bestFit="1" customWidth="1"/>
    <col min="13555" max="13555" width="17.5" style="49" customWidth="1"/>
    <col min="13556" max="13556" width="22.5" style="49" bestFit="1" customWidth="1"/>
    <col min="13557" max="13557" width="37.5" style="49" bestFit="1" customWidth="1"/>
    <col min="13558" max="13558" width="6.5" style="49" customWidth="1"/>
    <col min="13559" max="13559" width="6.5" style="49" bestFit="1" customWidth="1"/>
    <col min="13560" max="13560" width="16" style="49" customWidth="1"/>
    <col min="13561" max="13561" width="52.5" style="49" customWidth="1"/>
    <col min="13562" max="13562" width="59" style="49" customWidth="1"/>
    <col min="13563" max="13563" width="10.5" style="49" bestFit="1" customWidth="1"/>
    <col min="13564" max="13564" width="2.5" style="49" customWidth="1"/>
    <col min="13565" max="13565" width="10.5" style="49" customWidth="1"/>
    <col min="13566" max="13566" width="53.5" style="49" customWidth="1"/>
    <col min="13567" max="13567" width="8.5" style="49"/>
    <col min="13568" max="13568" width="14.5" style="49" bestFit="1" customWidth="1"/>
    <col min="13569" max="13569" width="23.5" style="49" bestFit="1" customWidth="1"/>
    <col min="13570" max="13570" width="12.5" style="49" bestFit="1" customWidth="1"/>
    <col min="13571" max="13571" width="9.5" style="49" bestFit="1" customWidth="1"/>
    <col min="13572" max="13572" width="13.5" style="49" bestFit="1" customWidth="1"/>
    <col min="13573" max="13573" width="17.5" style="49" bestFit="1" customWidth="1"/>
    <col min="13574" max="13574" width="18.5" style="49" bestFit="1" customWidth="1"/>
    <col min="13575" max="13575" width="26.5" style="49" bestFit="1" customWidth="1"/>
    <col min="13576" max="13576" width="28.5" style="49" bestFit="1" customWidth="1"/>
    <col min="13577" max="13577" width="26.5" style="49" bestFit="1" customWidth="1"/>
    <col min="13578" max="13578" width="18.5" style="49" bestFit="1" customWidth="1"/>
    <col min="13579" max="13580" width="8.5" style="49"/>
    <col min="13581" max="13581" width="68.5" style="49" bestFit="1" customWidth="1"/>
    <col min="13582" max="13809" width="8.5" style="49"/>
    <col min="13810" max="13810" width="3.5" style="49" bestFit="1" customWidth="1"/>
    <col min="13811" max="13811" width="17.5" style="49" customWidth="1"/>
    <col min="13812" max="13812" width="22.5" style="49" bestFit="1" customWidth="1"/>
    <col min="13813" max="13813" width="37.5" style="49" bestFit="1" customWidth="1"/>
    <col min="13814" max="13814" width="6.5" style="49" customWidth="1"/>
    <col min="13815" max="13815" width="6.5" style="49" bestFit="1" customWidth="1"/>
    <col min="13816" max="13816" width="16" style="49" customWidth="1"/>
    <col min="13817" max="13817" width="52.5" style="49" customWidth="1"/>
    <col min="13818" max="13818" width="59" style="49" customWidth="1"/>
    <col min="13819" max="13819" width="10.5" style="49" bestFit="1" customWidth="1"/>
    <col min="13820" max="13820" width="2.5" style="49" customWidth="1"/>
    <col min="13821" max="13821" width="10.5" style="49" customWidth="1"/>
    <col min="13822" max="13822" width="53.5" style="49" customWidth="1"/>
    <col min="13823" max="13823" width="8.5" style="49"/>
    <col min="13824" max="13824" width="14.5" style="49" bestFit="1" customWidth="1"/>
    <col min="13825" max="13825" width="23.5" style="49" bestFit="1" customWidth="1"/>
    <col min="13826" max="13826" width="12.5" style="49" bestFit="1" customWidth="1"/>
    <col min="13827" max="13827" width="9.5" style="49" bestFit="1" customWidth="1"/>
    <col min="13828" max="13828" width="13.5" style="49" bestFit="1" customWidth="1"/>
    <col min="13829" max="13829" width="17.5" style="49" bestFit="1" customWidth="1"/>
    <col min="13830" max="13830" width="18.5" style="49" bestFit="1" customWidth="1"/>
    <col min="13831" max="13831" width="26.5" style="49" bestFit="1" customWidth="1"/>
    <col min="13832" max="13832" width="28.5" style="49" bestFit="1" customWidth="1"/>
    <col min="13833" max="13833" width="26.5" style="49" bestFit="1" customWidth="1"/>
    <col min="13834" max="13834" width="18.5" style="49" bestFit="1" customWidth="1"/>
    <col min="13835" max="13836" width="8.5" style="49"/>
    <col min="13837" max="13837" width="68.5" style="49" bestFit="1" customWidth="1"/>
    <col min="13838" max="14065" width="8.5" style="49"/>
    <col min="14066" max="14066" width="3.5" style="49" bestFit="1" customWidth="1"/>
    <col min="14067" max="14067" width="17.5" style="49" customWidth="1"/>
    <col min="14068" max="14068" width="22.5" style="49" bestFit="1" customWidth="1"/>
    <col min="14069" max="14069" width="37.5" style="49" bestFit="1" customWidth="1"/>
    <col min="14070" max="14070" width="6.5" style="49" customWidth="1"/>
    <col min="14071" max="14071" width="6.5" style="49" bestFit="1" customWidth="1"/>
    <col min="14072" max="14072" width="16" style="49" customWidth="1"/>
    <col min="14073" max="14073" width="52.5" style="49" customWidth="1"/>
    <col min="14074" max="14074" width="59" style="49" customWidth="1"/>
    <col min="14075" max="14075" width="10.5" style="49" bestFit="1" customWidth="1"/>
    <col min="14076" max="14076" width="2.5" style="49" customWidth="1"/>
    <col min="14077" max="14077" width="10.5" style="49" customWidth="1"/>
    <col min="14078" max="14078" width="53.5" style="49" customWidth="1"/>
    <col min="14079" max="14079" width="8.5" style="49"/>
    <col min="14080" max="14080" width="14.5" style="49" bestFit="1" customWidth="1"/>
    <col min="14081" max="14081" width="23.5" style="49" bestFit="1" customWidth="1"/>
    <col min="14082" max="14082" width="12.5" style="49" bestFit="1" customWidth="1"/>
    <col min="14083" max="14083" width="9.5" style="49" bestFit="1" customWidth="1"/>
    <col min="14084" max="14084" width="13.5" style="49" bestFit="1" customWidth="1"/>
    <col min="14085" max="14085" width="17.5" style="49" bestFit="1" customWidth="1"/>
    <col min="14086" max="14086" width="18.5" style="49" bestFit="1" customWidth="1"/>
    <col min="14087" max="14087" width="26.5" style="49" bestFit="1" customWidth="1"/>
    <col min="14088" max="14088" width="28.5" style="49" bestFit="1" customWidth="1"/>
    <col min="14089" max="14089" width="26.5" style="49" bestFit="1" customWidth="1"/>
    <col min="14090" max="14090" width="18.5" style="49" bestFit="1" customWidth="1"/>
    <col min="14091" max="14092" width="8.5" style="49"/>
    <col min="14093" max="14093" width="68.5" style="49" bestFit="1" customWidth="1"/>
    <col min="14094" max="14321" width="8.5" style="49"/>
    <col min="14322" max="14322" width="3.5" style="49" bestFit="1" customWidth="1"/>
    <col min="14323" max="14323" width="17.5" style="49" customWidth="1"/>
    <col min="14324" max="14324" width="22.5" style="49" bestFit="1" customWidth="1"/>
    <col min="14325" max="14325" width="37.5" style="49" bestFit="1" customWidth="1"/>
    <col min="14326" max="14326" width="6.5" style="49" customWidth="1"/>
    <col min="14327" max="14327" width="6.5" style="49" bestFit="1" customWidth="1"/>
    <col min="14328" max="14328" width="16" style="49" customWidth="1"/>
    <col min="14329" max="14329" width="52.5" style="49" customWidth="1"/>
    <col min="14330" max="14330" width="59" style="49" customWidth="1"/>
    <col min="14331" max="14331" width="10.5" style="49" bestFit="1" customWidth="1"/>
    <col min="14332" max="14332" width="2.5" style="49" customWidth="1"/>
    <col min="14333" max="14333" width="10.5" style="49" customWidth="1"/>
    <col min="14334" max="14334" width="53.5" style="49" customWidth="1"/>
    <col min="14335" max="14335" width="8.5" style="49"/>
    <col min="14336" max="14336" width="14.5" style="49" bestFit="1" customWidth="1"/>
    <col min="14337" max="14337" width="23.5" style="49" bestFit="1" customWidth="1"/>
    <col min="14338" max="14338" width="12.5" style="49" bestFit="1" customWidth="1"/>
    <col min="14339" max="14339" width="9.5" style="49" bestFit="1" customWidth="1"/>
    <col min="14340" max="14340" width="13.5" style="49" bestFit="1" customWidth="1"/>
    <col min="14341" max="14341" width="17.5" style="49" bestFit="1" customWidth="1"/>
    <col min="14342" max="14342" width="18.5" style="49" bestFit="1" customWidth="1"/>
    <col min="14343" max="14343" width="26.5" style="49" bestFit="1" customWidth="1"/>
    <col min="14344" max="14344" width="28.5" style="49" bestFit="1" customWidth="1"/>
    <col min="14345" max="14345" width="26.5" style="49" bestFit="1" customWidth="1"/>
    <col min="14346" max="14346" width="18.5" style="49" bestFit="1" customWidth="1"/>
    <col min="14347" max="14348" width="8.5" style="49"/>
    <col min="14349" max="14349" width="68.5" style="49" bestFit="1" customWidth="1"/>
    <col min="14350" max="14577" width="8.5" style="49"/>
    <col min="14578" max="14578" width="3.5" style="49" bestFit="1" customWidth="1"/>
    <col min="14579" max="14579" width="17.5" style="49" customWidth="1"/>
    <col min="14580" max="14580" width="22.5" style="49" bestFit="1" customWidth="1"/>
    <col min="14581" max="14581" width="37.5" style="49" bestFit="1" customWidth="1"/>
    <col min="14582" max="14582" width="6.5" style="49" customWidth="1"/>
    <col min="14583" max="14583" width="6.5" style="49" bestFit="1" customWidth="1"/>
    <col min="14584" max="14584" width="16" style="49" customWidth="1"/>
    <col min="14585" max="14585" width="52.5" style="49" customWidth="1"/>
    <col min="14586" max="14586" width="59" style="49" customWidth="1"/>
    <col min="14587" max="14587" width="10.5" style="49" bestFit="1" customWidth="1"/>
    <col min="14588" max="14588" width="2.5" style="49" customWidth="1"/>
    <col min="14589" max="14589" width="10.5" style="49" customWidth="1"/>
    <col min="14590" max="14590" width="53.5" style="49" customWidth="1"/>
    <col min="14591" max="14591" width="8.5" style="49"/>
    <col min="14592" max="14592" width="14.5" style="49" bestFit="1" customWidth="1"/>
    <col min="14593" max="14593" width="23.5" style="49" bestFit="1" customWidth="1"/>
    <col min="14594" max="14594" width="12.5" style="49" bestFit="1" customWidth="1"/>
    <col min="14595" max="14595" width="9.5" style="49" bestFit="1" customWidth="1"/>
    <col min="14596" max="14596" width="13.5" style="49" bestFit="1" customWidth="1"/>
    <col min="14597" max="14597" width="17.5" style="49" bestFit="1" customWidth="1"/>
    <col min="14598" max="14598" width="18.5" style="49" bestFit="1" customWidth="1"/>
    <col min="14599" max="14599" width="26.5" style="49" bestFit="1" customWidth="1"/>
    <col min="14600" max="14600" width="28.5" style="49" bestFit="1" customWidth="1"/>
    <col min="14601" max="14601" width="26.5" style="49" bestFit="1" customWidth="1"/>
    <col min="14602" max="14602" width="18.5" style="49" bestFit="1" customWidth="1"/>
    <col min="14603" max="14604" width="8.5" style="49"/>
    <col min="14605" max="14605" width="68.5" style="49" bestFit="1" customWidth="1"/>
    <col min="14606" max="14833" width="8.5" style="49"/>
    <col min="14834" max="14834" width="3.5" style="49" bestFit="1" customWidth="1"/>
    <col min="14835" max="14835" width="17.5" style="49" customWidth="1"/>
    <col min="14836" max="14836" width="22.5" style="49" bestFit="1" customWidth="1"/>
    <col min="14837" max="14837" width="37.5" style="49" bestFit="1" customWidth="1"/>
    <col min="14838" max="14838" width="6.5" style="49" customWidth="1"/>
    <col min="14839" max="14839" width="6.5" style="49" bestFit="1" customWidth="1"/>
    <col min="14840" max="14840" width="16" style="49" customWidth="1"/>
    <col min="14841" max="14841" width="52.5" style="49" customWidth="1"/>
    <col min="14842" max="14842" width="59" style="49" customWidth="1"/>
    <col min="14843" max="14843" width="10.5" style="49" bestFit="1" customWidth="1"/>
    <col min="14844" max="14844" width="2.5" style="49" customWidth="1"/>
    <col min="14845" max="14845" width="10.5" style="49" customWidth="1"/>
    <col min="14846" max="14846" width="53.5" style="49" customWidth="1"/>
    <col min="14847" max="14847" width="8.5" style="49"/>
    <col min="14848" max="14848" width="14.5" style="49" bestFit="1" customWidth="1"/>
    <col min="14849" max="14849" width="23.5" style="49" bestFit="1" customWidth="1"/>
    <col min="14850" max="14850" width="12.5" style="49" bestFit="1" customWidth="1"/>
    <col min="14851" max="14851" width="9.5" style="49" bestFit="1" customWidth="1"/>
    <col min="14852" max="14852" width="13.5" style="49" bestFit="1" customWidth="1"/>
    <col min="14853" max="14853" width="17.5" style="49" bestFit="1" customWidth="1"/>
    <col min="14854" max="14854" width="18.5" style="49" bestFit="1" customWidth="1"/>
    <col min="14855" max="14855" width="26.5" style="49" bestFit="1" customWidth="1"/>
    <col min="14856" max="14856" width="28.5" style="49" bestFit="1" customWidth="1"/>
    <col min="14857" max="14857" width="26.5" style="49" bestFit="1" customWidth="1"/>
    <col min="14858" max="14858" width="18.5" style="49" bestFit="1" customWidth="1"/>
    <col min="14859" max="14860" width="8.5" style="49"/>
    <col min="14861" max="14861" width="68.5" style="49" bestFit="1" customWidth="1"/>
    <col min="14862" max="15089" width="8.5" style="49"/>
    <col min="15090" max="15090" width="3.5" style="49" bestFit="1" customWidth="1"/>
    <col min="15091" max="15091" width="17.5" style="49" customWidth="1"/>
    <col min="15092" max="15092" width="22.5" style="49" bestFit="1" customWidth="1"/>
    <col min="15093" max="15093" width="37.5" style="49" bestFit="1" customWidth="1"/>
    <col min="15094" max="15094" width="6.5" style="49" customWidth="1"/>
    <col min="15095" max="15095" width="6.5" style="49" bestFit="1" customWidth="1"/>
    <col min="15096" max="15096" width="16" style="49" customWidth="1"/>
    <col min="15097" max="15097" width="52.5" style="49" customWidth="1"/>
    <col min="15098" max="15098" width="59" style="49" customWidth="1"/>
    <col min="15099" max="15099" width="10.5" style="49" bestFit="1" customWidth="1"/>
    <col min="15100" max="15100" width="2.5" style="49" customWidth="1"/>
    <col min="15101" max="15101" width="10.5" style="49" customWidth="1"/>
    <col min="15102" max="15102" width="53.5" style="49" customWidth="1"/>
    <col min="15103" max="15103" width="8.5" style="49"/>
    <col min="15104" max="15104" width="14.5" style="49" bestFit="1" customWidth="1"/>
    <col min="15105" max="15105" width="23.5" style="49" bestFit="1" customWidth="1"/>
    <col min="15106" max="15106" width="12.5" style="49" bestFit="1" customWidth="1"/>
    <col min="15107" max="15107" width="9.5" style="49" bestFit="1" customWidth="1"/>
    <col min="15108" max="15108" width="13.5" style="49" bestFit="1" customWidth="1"/>
    <col min="15109" max="15109" width="17.5" style="49" bestFit="1" customWidth="1"/>
    <col min="15110" max="15110" width="18.5" style="49" bestFit="1" customWidth="1"/>
    <col min="15111" max="15111" width="26.5" style="49" bestFit="1" customWidth="1"/>
    <col min="15112" max="15112" width="28.5" style="49" bestFit="1" customWidth="1"/>
    <col min="15113" max="15113" width="26.5" style="49" bestFit="1" customWidth="1"/>
    <col min="15114" max="15114" width="18.5" style="49" bestFit="1" customWidth="1"/>
    <col min="15115" max="15116" width="8.5" style="49"/>
    <col min="15117" max="15117" width="68.5" style="49" bestFit="1" customWidth="1"/>
    <col min="15118" max="15345" width="8.5" style="49"/>
    <col min="15346" max="15346" width="3.5" style="49" bestFit="1" customWidth="1"/>
    <col min="15347" max="15347" width="17.5" style="49" customWidth="1"/>
    <col min="15348" max="15348" width="22.5" style="49" bestFit="1" customWidth="1"/>
    <col min="15349" max="15349" width="37.5" style="49" bestFit="1" customWidth="1"/>
    <col min="15350" max="15350" width="6.5" style="49" customWidth="1"/>
    <col min="15351" max="15351" width="6.5" style="49" bestFit="1" customWidth="1"/>
    <col min="15352" max="15352" width="16" style="49" customWidth="1"/>
    <col min="15353" max="15353" width="52.5" style="49" customWidth="1"/>
    <col min="15354" max="15354" width="59" style="49" customWidth="1"/>
    <col min="15355" max="15355" width="10.5" style="49" bestFit="1" customWidth="1"/>
    <col min="15356" max="15356" width="2.5" style="49" customWidth="1"/>
    <col min="15357" max="15357" width="10.5" style="49" customWidth="1"/>
    <col min="15358" max="15358" width="53.5" style="49" customWidth="1"/>
    <col min="15359" max="15359" width="8.5" style="49"/>
    <col min="15360" max="15360" width="14.5" style="49" bestFit="1" customWidth="1"/>
    <col min="15361" max="15361" width="23.5" style="49" bestFit="1" customWidth="1"/>
    <col min="15362" max="15362" width="12.5" style="49" bestFit="1" customWidth="1"/>
    <col min="15363" max="15363" width="9.5" style="49" bestFit="1" customWidth="1"/>
    <col min="15364" max="15364" width="13.5" style="49" bestFit="1" customWidth="1"/>
    <col min="15365" max="15365" width="17.5" style="49" bestFit="1" customWidth="1"/>
    <col min="15366" max="15366" width="18.5" style="49" bestFit="1" customWidth="1"/>
    <col min="15367" max="15367" width="26.5" style="49" bestFit="1" customWidth="1"/>
    <col min="15368" max="15368" width="28.5" style="49" bestFit="1" customWidth="1"/>
    <col min="15369" max="15369" width="26.5" style="49" bestFit="1" customWidth="1"/>
    <col min="15370" max="15370" width="18.5" style="49" bestFit="1" customWidth="1"/>
    <col min="15371" max="15372" width="8.5" style="49"/>
    <col min="15373" max="15373" width="68.5" style="49" bestFit="1" customWidth="1"/>
    <col min="15374" max="15601" width="8.5" style="49"/>
    <col min="15602" max="15602" width="3.5" style="49" bestFit="1" customWidth="1"/>
    <col min="15603" max="15603" width="17.5" style="49" customWidth="1"/>
    <col min="15604" max="15604" width="22.5" style="49" bestFit="1" customWidth="1"/>
    <col min="15605" max="15605" width="37.5" style="49" bestFit="1" customWidth="1"/>
    <col min="15606" max="15606" width="6.5" style="49" customWidth="1"/>
    <col min="15607" max="15607" width="6.5" style="49" bestFit="1" customWidth="1"/>
    <col min="15608" max="15608" width="16" style="49" customWidth="1"/>
    <col min="15609" max="15609" width="52.5" style="49" customWidth="1"/>
    <col min="15610" max="15610" width="59" style="49" customWidth="1"/>
    <col min="15611" max="15611" width="10.5" style="49" bestFit="1" customWidth="1"/>
    <col min="15612" max="15612" width="2.5" style="49" customWidth="1"/>
    <col min="15613" max="15613" width="10.5" style="49" customWidth="1"/>
    <col min="15614" max="15614" width="53.5" style="49" customWidth="1"/>
    <col min="15615" max="15615" width="8.5" style="49"/>
    <col min="15616" max="15616" width="14.5" style="49" bestFit="1" customWidth="1"/>
    <col min="15617" max="15617" width="23.5" style="49" bestFit="1" customWidth="1"/>
    <col min="15618" max="15618" width="12.5" style="49" bestFit="1" customWidth="1"/>
    <col min="15619" max="15619" width="9.5" style="49" bestFit="1" customWidth="1"/>
    <col min="15620" max="15620" width="13.5" style="49" bestFit="1" customWidth="1"/>
    <col min="15621" max="15621" width="17.5" style="49" bestFit="1" customWidth="1"/>
    <col min="15622" max="15622" width="18.5" style="49" bestFit="1" customWidth="1"/>
    <col min="15623" max="15623" width="26.5" style="49" bestFit="1" customWidth="1"/>
    <col min="15624" max="15624" width="28.5" style="49" bestFit="1" customWidth="1"/>
    <col min="15625" max="15625" width="26.5" style="49" bestFit="1" customWidth="1"/>
    <col min="15626" max="15626" width="18.5" style="49" bestFit="1" customWidth="1"/>
    <col min="15627" max="15628" width="8.5" style="49"/>
    <col min="15629" max="15629" width="68.5" style="49" bestFit="1" customWidth="1"/>
    <col min="15630" max="15857" width="8.5" style="49"/>
    <col min="15858" max="15858" width="3.5" style="49" bestFit="1" customWidth="1"/>
    <col min="15859" max="15859" width="17.5" style="49" customWidth="1"/>
    <col min="15860" max="15860" width="22.5" style="49" bestFit="1" customWidth="1"/>
    <col min="15861" max="15861" width="37.5" style="49" bestFit="1" customWidth="1"/>
    <col min="15862" max="15862" width="6.5" style="49" customWidth="1"/>
    <col min="15863" max="15863" width="6.5" style="49" bestFit="1" customWidth="1"/>
    <col min="15864" max="15864" width="16" style="49" customWidth="1"/>
    <col min="15865" max="15865" width="52.5" style="49" customWidth="1"/>
    <col min="15866" max="15866" width="59" style="49" customWidth="1"/>
    <col min="15867" max="15867" width="10.5" style="49" bestFit="1" customWidth="1"/>
    <col min="15868" max="15868" width="2.5" style="49" customWidth="1"/>
    <col min="15869" max="15869" width="10.5" style="49" customWidth="1"/>
    <col min="15870" max="15870" width="53.5" style="49" customWidth="1"/>
    <col min="15871" max="15871" width="8.5" style="49"/>
    <col min="15872" max="15872" width="14.5" style="49" bestFit="1" customWidth="1"/>
    <col min="15873" max="15873" width="23.5" style="49" bestFit="1" customWidth="1"/>
    <col min="15874" max="15874" width="12.5" style="49" bestFit="1" customWidth="1"/>
    <col min="15875" max="15875" width="9.5" style="49" bestFit="1" customWidth="1"/>
    <col min="15876" max="15876" width="13.5" style="49" bestFit="1" customWidth="1"/>
    <col min="15877" max="15877" width="17.5" style="49" bestFit="1" customWidth="1"/>
    <col min="15878" max="15878" width="18.5" style="49" bestFit="1" customWidth="1"/>
    <col min="15879" max="15879" width="26.5" style="49" bestFit="1" customWidth="1"/>
    <col min="15880" max="15880" width="28.5" style="49" bestFit="1" customWidth="1"/>
    <col min="15881" max="15881" width="26.5" style="49" bestFit="1" customWidth="1"/>
    <col min="15882" max="15882" width="18.5" style="49" bestFit="1" customWidth="1"/>
    <col min="15883" max="15884" width="8.5" style="49"/>
    <col min="15885" max="15885" width="68.5" style="49" bestFit="1" customWidth="1"/>
    <col min="15886" max="16113" width="8.5" style="49"/>
    <col min="16114" max="16114" width="3.5" style="49" bestFit="1" customWidth="1"/>
    <col min="16115" max="16115" width="17.5" style="49" customWidth="1"/>
    <col min="16116" max="16116" width="22.5" style="49" bestFit="1" customWidth="1"/>
    <col min="16117" max="16117" width="37.5" style="49" bestFit="1" customWidth="1"/>
    <col min="16118" max="16118" width="6.5" style="49" customWidth="1"/>
    <col min="16119" max="16119" width="6.5" style="49" bestFit="1" customWidth="1"/>
    <col min="16120" max="16120" width="16" style="49" customWidth="1"/>
    <col min="16121" max="16121" width="52.5" style="49" customWidth="1"/>
    <col min="16122" max="16122" width="59" style="49" customWidth="1"/>
    <col min="16123" max="16123" width="10.5" style="49" bestFit="1" customWidth="1"/>
    <col min="16124" max="16124" width="2.5" style="49" customWidth="1"/>
    <col min="16125" max="16125" width="10.5" style="49" customWidth="1"/>
    <col min="16126" max="16126" width="53.5" style="49" customWidth="1"/>
    <col min="16127" max="16127" width="8.5" style="49"/>
    <col min="16128" max="16128" width="14.5" style="49" bestFit="1" customWidth="1"/>
    <col min="16129" max="16129" width="23.5" style="49" bestFit="1" customWidth="1"/>
    <col min="16130" max="16130" width="12.5" style="49" bestFit="1" customWidth="1"/>
    <col min="16131" max="16131" width="9.5" style="49" bestFit="1" customWidth="1"/>
    <col min="16132" max="16132" width="13.5" style="49" bestFit="1" customWidth="1"/>
    <col min="16133" max="16133" width="17.5" style="49" bestFit="1" customWidth="1"/>
    <col min="16134" max="16134" width="18.5" style="49" bestFit="1" customWidth="1"/>
    <col min="16135" max="16135" width="26.5" style="49" bestFit="1" customWidth="1"/>
    <col min="16136" max="16136" width="28.5" style="49" bestFit="1" customWidth="1"/>
    <col min="16137" max="16137" width="26.5" style="49" bestFit="1" customWidth="1"/>
    <col min="16138" max="16138" width="18.5" style="49" bestFit="1" customWidth="1"/>
    <col min="16139" max="16140" width="8.5" style="49"/>
    <col min="16141" max="16141" width="68.5" style="49" bestFit="1" customWidth="1"/>
    <col min="16142" max="16384" width="8.5" style="49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8" x14ac:dyDescent="0.2">
      <c r="A5" s="96" t="str">
        <f>VLOOKUP(B5,VLOOKUP!D:N,10,FALSE)</f>
        <v>Program Office</v>
      </c>
      <c r="B5" s="89" t="s">
        <v>294</v>
      </c>
      <c r="C5" s="98" t="str">
        <f>VLOOKUP(B5,VLOOKUP!D:E,2,FALSE)</f>
        <v>WYATT, E JAY</v>
      </c>
      <c r="D5" s="90">
        <f>VLOOKUP(B5,VLOOKUP!D:F,3,FALSE)/1000</f>
        <v>7.7273473700000004</v>
      </c>
      <c r="E5" s="91">
        <f>VLOOKUP(B5,VLOOKUP!D:G,4,FALSE)</f>
        <v>5.52638095238095E-2</v>
      </c>
      <c r="F5" s="92">
        <f>VLOOKUP(B5,VLOOKUP!D:H,5,FALSE)/1000</f>
        <v>7.7273473700000004</v>
      </c>
      <c r="G5" s="97"/>
      <c r="H5" s="97"/>
      <c r="I5" s="99"/>
      <c r="J5" s="93">
        <f>VLOOKUP(B5,VLOOKUP!D:H,5,FALSE)/VLOOKUP(B5,VLOOKUP!D:I,6,FALSE)</f>
        <v>0.11788563060695034</v>
      </c>
      <c r="K5" s="43">
        <f>(VLOOKUP(B5,VLOOKUP!D:K,6,FALSE))/1000</f>
        <v>65.549527369999993</v>
      </c>
      <c r="L5" s="75"/>
      <c r="M5" s="9"/>
    </row>
    <row r="6" spans="1:18" x14ac:dyDescent="0.2">
      <c r="A6" s="96" t="str">
        <f>VLOOKUP(B6,VLOOKUP!D:N,10,FALSE)</f>
        <v>Autonomy Evaluation</v>
      </c>
      <c r="B6" s="89" t="s">
        <v>337</v>
      </c>
      <c r="C6" s="98" t="s">
        <v>379</v>
      </c>
      <c r="D6" s="90">
        <f>VLOOKUP(B6,VLOOKUP!D:F,3,FALSE)/1000</f>
        <v>44.424805549999995</v>
      </c>
      <c r="E6" s="91">
        <f>VLOOKUP(B6,VLOOKUP!D:G,4,FALSE)</f>
        <v>0.33241095238095197</v>
      </c>
      <c r="F6" s="92">
        <f>VLOOKUP(B6,VLOOKUP!D:H,5,FALSE)/1000</f>
        <v>44.424805549999995</v>
      </c>
      <c r="G6" s="112"/>
      <c r="H6" s="116"/>
      <c r="I6" s="99"/>
      <c r="J6" s="93">
        <f>VLOOKUP(B6,VLOOKUP!D:H,5,FALSE)/VLOOKUP(B6,VLOOKUP!D:I,6,FALSE)</f>
        <v>0.77225537411281797</v>
      </c>
      <c r="K6" s="43">
        <f>(VLOOKUP(B6,VLOOKUP!D:K,6,FALSE))/1000</f>
        <v>57.526055549999995</v>
      </c>
      <c r="L6" s="125"/>
      <c r="M6" s="9"/>
    </row>
    <row r="7" spans="1:18" x14ac:dyDescent="0.2">
      <c r="A7" s="96" t="str">
        <f>VLOOKUP(B7,VLOOKUP!D:N,10,FALSE)</f>
        <v>AMMOS DTN PILOT IMP</v>
      </c>
      <c r="B7" s="89" t="s">
        <v>297</v>
      </c>
      <c r="C7" s="98" t="str">
        <f>VLOOKUP(B7,VLOOKUP!D:E,2,FALSE)</f>
        <v>TORGERSON, JORDAN L</v>
      </c>
      <c r="D7" s="90">
        <f>VLOOKUP(B7,VLOOKUP!D:F,3,FALSE)/1000</f>
        <v>-0.74388604000000003</v>
      </c>
      <c r="E7" s="91">
        <f>VLOOKUP(B7,VLOOKUP!D:G,4,FALSE)</f>
        <v>3.9969999999999999E-2</v>
      </c>
      <c r="F7" s="92">
        <f>VLOOKUP(B7,VLOOKUP!D:H,5,FALSE)/1000</f>
        <v>-0.74388604000000003</v>
      </c>
      <c r="G7" s="101"/>
      <c r="H7" s="101"/>
      <c r="I7" s="99"/>
      <c r="J7" s="93">
        <f>VLOOKUP(B7,VLOOKUP!D:H,5,FALSE)/VLOOKUP(B7,VLOOKUP!D:I,6,FALSE)</f>
        <v>-1.7097356382473824E-2</v>
      </c>
      <c r="K7" s="43">
        <f>(VLOOKUP(B7,VLOOKUP!D:K,6,FALSE))/1000</f>
        <v>43.508833960000004</v>
      </c>
      <c r="L7" s="75"/>
      <c r="M7" s="9"/>
    </row>
    <row r="8" spans="1:18" x14ac:dyDescent="0.2">
      <c r="A8" s="96" t="str">
        <f>VLOOKUP(B8,VLOOKUP!D:N,10,FALSE)</f>
        <v>Next Gen Plan &amp; Seq</v>
      </c>
      <c r="B8" s="89" t="s">
        <v>300</v>
      </c>
      <c r="C8" s="98" t="s">
        <v>377</v>
      </c>
      <c r="D8" s="90">
        <f>VLOOKUP(B8,VLOOKUP!D:F,3,FALSE)/1000</f>
        <v>22.589891350000002</v>
      </c>
      <c r="E8" s="91">
        <f>VLOOKUP(B8,VLOOKUP!D:G,4,FALSE)</f>
        <v>0.22611000000000001</v>
      </c>
      <c r="F8" s="92">
        <f>VLOOKUP(B8,VLOOKUP!D:H,5,FALSE)/1000</f>
        <v>22.589891350000002</v>
      </c>
      <c r="G8" s="112"/>
      <c r="H8" s="100"/>
      <c r="I8" s="99"/>
      <c r="J8" s="93">
        <f>VLOOKUP(B8,VLOOKUP!D:H,5,FALSE)/VLOOKUP(B8,VLOOKUP!D:I,6,FALSE)</f>
        <v>0.39330741831231802</v>
      </c>
      <c r="K8" s="43">
        <f>(VLOOKUP(B8,VLOOKUP!D:K,6,FALSE))/1000</f>
        <v>57.435711349999998</v>
      </c>
      <c r="L8" s="119"/>
      <c r="M8" s="9"/>
    </row>
    <row r="9" spans="1:18" x14ac:dyDescent="0.2">
      <c r="A9" s="96" t="str">
        <f>VLOOKUP(B9,VLOOKUP!D:N,10,FALSE)</f>
        <v>Low-Thrust Opt</v>
      </c>
      <c r="B9" s="73" t="s">
        <v>305</v>
      </c>
      <c r="C9" s="98" t="str">
        <f>VLOOKUP(B9,VLOOKUP!D:E,2,FALSE)</f>
        <v>ANDERSON, DR. RODNEY L</v>
      </c>
      <c r="D9" s="90">
        <f>VLOOKUP(B9,VLOOKUP!D:F,3,FALSE)/1000</f>
        <v>0.32042631999999999</v>
      </c>
      <c r="E9" s="91">
        <f>VLOOKUP(B9,VLOOKUP!D:G,4,FALSE)</f>
        <v>-1.47566666666666E-2</v>
      </c>
      <c r="F9" s="92">
        <f>VLOOKUP(B9,VLOOKUP!D:H,5,FALSE)/1000</f>
        <v>0.32042631999999999</v>
      </c>
      <c r="G9" s="94"/>
      <c r="H9" s="94"/>
      <c r="I9" s="99"/>
      <c r="J9" s="93">
        <f>VLOOKUP(B9,VLOOKUP!D:H,5,FALSE)/VLOOKUP(B9,VLOOKUP!D:I,6,FALSE)</f>
        <v>6.3770015246102487E-3</v>
      </c>
      <c r="K9" s="43">
        <f>(VLOOKUP(B9,VLOOKUP!D:K,6,FALSE))/1000</f>
        <v>50.247176320000001</v>
      </c>
      <c r="L9" s="75"/>
      <c r="M9" s="9"/>
    </row>
    <row r="10" spans="1:18" x14ac:dyDescent="0.2">
      <c r="A10" s="96" t="str">
        <f>VLOOKUP(B10,VLOOKUP!D:N,10,FALSE)</f>
        <v>Interactive Data Vis</v>
      </c>
      <c r="B10" s="89" t="s">
        <v>308</v>
      </c>
      <c r="C10" s="98" t="str">
        <f>VLOOKUP(B10,VLOOKUP!D:E,2,FALSE)</f>
        <v>STUART, JEFFREY R</v>
      </c>
      <c r="D10" s="90">
        <f>VLOOKUP(B10,VLOOKUP!D:F,3,FALSE)/1000</f>
        <v>-13.137051789999999</v>
      </c>
      <c r="E10" s="91">
        <f>VLOOKUP(B10,VLOOKUP!D:G,4,FALSE)</f>
        <v>0.23345285714285699</v>
      </c>
      <c r="F10" s="92">
        <f>VLOOKUP(B10,VLOOKUP!D:H,5,FALSE)/1000</f>
        <v>3.1153109699999999</v>
      </c>
      <c r="G10" s="94"/>
      <c r="H10" s="94"/>
      <c r="I10" s="82"/>
      <c r="J10" s="93">
        <f>VLOOKUP(B10,VLOOKUP!D:H,5,FALSE)/VLOOKUP(B10,VLOOKUP!D:I,6,FALSE)</f>
        <v>4.6610805915874361E-2</v>
      </c>
      <c r="K10" s="43">
        <f>(VLOOKUP(B10,VLOOKUP!D:K,6,FALSE))/1000</f>
        <v>66.836668209999999</v>
      </c>
      <c r="L10" s="119"/>
      <c r="M10" s="9"/>
    </row>
    <row r="11" spans="1:18" ht="28" x14ac:dyDescent="0.2">
      <c r="A11" s="96" t="str">
        <f>VLOOKUP(B11,VLOOKUP!D:N,10,FALSE)</f>
        <v>DATA DRIVEN EXPLORER</v>
      </c>
      <c r="B11" s="89" t="s">
        <v>313</v>
      </c>
      <c r="C11" s="98" t="s">
        <v>378</v>
      </c>
      <c r="D11" s="90">
        <f>VLOOKUP(B11,VLOOKUP!D:F,3,FALSE)/1000</f>
        <v>-24.903727009999997</v>
      </c>
      <c r="E11" s="91">
        <f>VLOOKUP(B11,VLOOKUP!D:G,4,FALSE)</f>
        <v>-0.15988428571428501</v>
      </c>
      <c r="F11" s="92">
        <f>VLOOKUP(B11,VLOOKUP!D:H,5,FALSE)/1000</f>
        <v>-24.903727009999997</v>
      </c>
      <c r="G11" s="97" t="s">
        <v>389</v>
      </c>
      <c r="H11" s="94" t="s">
        <v>390</v>
      </c>
      <c r="I11" s="99">
        <v>43922</v>
      </c>
      <c r="J11" s="93">
        <f>VLOOKUP(B11,VLOOKUP!D:H,5,FALSE)/VLOOKUP(B11,VLOOKUP!D:I,6,FALSE)</f>
        <v>-0.33953613480249528</v>
      </c>
      <c r="K11" s="43">
        <f>(VLOOKUP(B11,VLOOKUP!D:K,6,FALSE))/1000</f>
        <v>73.346322990000004</v>
      </c>
      <c r="L11" s="119"/>
      <c r="M11" s="9"/>
    </row>
    <row r="12" spans="1:18" ht="14.75" customHeight="1" x14ac:dyDescent="0.2">
      <c r="A12" s="96" t="str">
        <f>VLOOKUP(B12,VLOOKUP!D:N,10,FALSE)</f>
        <v>PATCH</v>
      </c>
      <c r="B12" s="89" t="s">
        <v>323</v>
      </c>
      <c r="C12" s="98" t="str">
        <f>VLOOKUP(B12,VLOOKUP!D:E,2,FALSE)</f>
        <v>RADULESCU, COSTIN</v>
      </c>
      <c r="D12" s="90">
        <f>VLOOKUP(B12,VLOOKUP!D:F,3,FALSE)/1000</f>
        <v>37.777838819999999</v>
      </c>
      <c r="E12" s="91">
        <f>VLOOKUP(B12,VLOOKUP!D:G,4,FALSE)</f>
        <v>0.237254761904761</v>
      </c>
      <c r="F12" s="92">
        <f>VLOOKUP(B12,VLOOKUP!D:H,5,FALSE)/1000</f>
        <v>37.777838819999999</v>
      </c>
      <c r="G12" s="94"/>
      <c r="H12" s="94"/>
      <c r="I12" s="99"/>
      <c r="J12" s="93">
        <f>VLOOKUP(B12,VLOOKUP!D:H,5,FALSE)/VLOOKUP(B12,VLOOKUP!D:I,6,FALSE)</f>
        <v>0.45528902874162569</v>
      </c>
      <c r="K12" s="43">
        <f>(VLOOKUP(B12,VLOOKUP!D:K,6,FALSE))/1000</f>
        <v>82.975508820000002</v>
      </c>
      <c r="L12" s="119"/>
      <c r="M12" s="9"/>
    </row>
    <row r="13" spans="1:18" s="9" customFormat="1" ht="21" x14ac:dyDescent="0.2">
      <c r="A13" s="49"/>
      <c r="B13" s="18"/>
      <c r="C13" s="12" t="s">
        <v>9</v>
      </c>
      <c r="D13" s="49"/>
      <c r="E13" s="49"/>
      <c r="F13" s="21">
        <f>SUM(F5:F12)</f>
        <v>90.308007329999995</v>
      </c>
      <c r="G13" s="14"/>
      <c r="H13" s="49"/>
      <c r="I13" s="49"/>
      <c r="J13" s="49"/>
      <c r="K13" s="49"/>
      <c r="L13" s="29"/>
      <c r="M13" s="49"/>
      <c r="N13" s="49"/>
      <c r="O13" s="49"/>
      <c r="P13" s="49"/>
      <c r="Q13" s="49"/>
      <c r="R13" s="49"/>
    </row>
    <row r="14" spans="1:18" s="9" customFormat="1" ht="16" x14ac:dyDescent="0.2">
      <c r="A14" s="49"/>
      <c r="B14" s="18"/>
      <c r="C14" s="49"/>
      <c r="D14" s="49"/>
      <c r="E14" s="49"/>
      <c r="F14" s="49"/>
      <c r="G14" s="14"/>
      <c r="H14" s="49"/>
      <c r="I14" s="49"/>
      <c r="J14" s="49"/>
      <c r="K14" s="49"/>
      <c r="L14" s="29"/>
      <c r="M14" s="49"/>
      <c r="N14" s="49"/>
      <c r="O14" s="49"/>
      <c r="P14" s="49"/>
      <c r="Q14" s="49"/>
      <c r="R14" s="49"/>
    </row>
    <row r="15" spans="1:18" s="9" customFormat="1" ht="16" x14ac:dyDescent="0.2">
      <c r="A15" s="49"/>
      <c r="B15" s="18"/>
      <c r="C15" s="49"/>
      <c r="D15" s="49"/>
      <c r="E15" s="49"/>
      <c r="F15" s="49"/>
      <c r="G15" s="49"/>
      <c r="H15" s="49"/>
      <c r="I15" s="49"/>
      <c r="J15" s="49"/>
      <c r="K15" s="49"/>
      <c r="L15" s="29"/>
      <c r="M15" s="49"/>
      <c r="N15" s="49"/>
      <c r="O15" s="49"/>
      <c r="P15" s="49"/>
      <c r="Q15" s="49"/>
      <c r="R15" s="49"/>
    </row>
    <row r="16" spans="1:18" s="9" customFormat="1" ht="16" x14ac:dyDescent="0.2">
      <c r="A16" s="49"/>
      <c r="B16" s="18"/>
      <c r="C16" s="49"/>
      <c r="D16" s="49"/>
      <c r="E16" s="49"/>
      <c r="F16" s="49"/>
      <c r="G16" s="49"/>
      <c r="H16" s="49"/>
      <c r="I16" s="49"/>
      <c r="J16" s="49"/>
      <c r="K16" s="49"/>
      <c r="L16" s="29"/>
      <c r="M16" s="49"/>
      <c r="N16" s="49"/>
      <c r="O16" s="49"/>
      <c r="P16" s="49"/>
      <c r="Q16" s="49"/>
      <c r="R16" s="49"/>
    </row>
    <row r="17" spans="1:18" s="9" customFormat="1" ht="16" x14ac:dyDescent="0.2">
      <c r="A17" s="49"/>
      <c r="B17" s="18"/>
      <c r="C17" s="49"/>
      <c r="D17" s="49"/>
      <c r="E17" s="49"/>
      <c r="F17" s="49"/>
      <c r="G17" s="49"/>
      <c r="H17" s="49"/>
      <c r="I17" s="49"/>
      <c r="J17" s="49"/>
      <c r="K17" s="49"/>
      <c r="L17" s="29"/>
      <c r="M17" s="49"/>
      <c r="N17" s="49"/>
      <c r="O17" s="49"/>
      <c r="P17" s="49"/>
      <c r="Q17" s="49"/>
      <c r="R17" s="49"/>
    </row>
    <row r="18" spans="1:18" s="9" customFormat="1" ht="16" x14ac:dyDescent="0.2">
      <c r="A18" s="49"/>
      <c r="B18" s="18"/>
      <c r="C18" s="49"/>
      <c r="D18" s="49"/>
      <c r="E18" s="49"/>
      <c r="F18" s="49"/>
      <c r="G18" s="49"/>
      <c r="H18" s="49"/>
      <c r="I18" s="49"/>
      <c r="J18" s="49"/>
      <c r="K18" s="49"/>
      <c r="L18" s="29"/>
      <c r="M18" s="49"/>
      <c r="N18" s="49"/>
      <c r="O18" s="49"/>
      <c r="P18" s="49"/>
      <c r="Q18" s="49"/>
      <c r="R18" s="49"/>
    </row>
    <row r="19" spans="1:18" s="9" customFormat="1" ht="16" x14ac:dyDescent="0.2">
      <c r="A19" s="49"/>
      <c r="B19" s="18"/>
      <c r="C19" s="49"/>
      <c r="D19" s="49"/>
      <c r="E19" s="49"/>
      <c r="F19" s="49"/>
      <c r="G19" s="49"/>
      <c r="H19" s="49"/>
      <c r="I19" s="49"/>
      <c r="J19" s="49"/>
      <c r="K19" s="49"/>
      <c r="L19" s="29"/>
      <c r="M19" s="49"/>
      <c r="N19" s="49"/>
      <c r="O19" s="49"/>
      <c r="P19" s="49"/>
      <c r="Q19" s="49"/>
      <c r="R19" s="49"/>
    </row>
    <row r="20" spans="1:18" s="9" customFormat="1" ht="16" x14ac:dyDescent="0.2">
      <c r="A20" s="49"/>
      <c r="B20" s="46"/>
      <c r="C20" s="49"/>
      <c r="D20" s="49"/>
      <c r="E20" s="49"/>
      <c r="F20" s="49"/>
      <c r="G20" s="49"/>
      <c r="H20" s="49"/>
      <c r="I20" s="49"/>
      <c r="J20" s="49"/>
      <c r="K20" s="49"/>
      <c r="L20" s="29"/>
      <c r="M20" s="49"/>
      <c r="N20" s="49"/>
      <c r="O20" s="49"/>
      <c r="P20" s="49"/>
      <c r="Q20" s="49"/>
      <c r="R20" s="49"/>
    </row>
    <row r="21" spans="1:18" s="9" customFormat="1" ht="16" x14ac:dyDescent="0.2">
      <c r="A21" s="49"/>
      <c r="B21" s="18"/>
      <c r="C21" s="49"/>
      <c r="D21" s="49"/>
      <c r="E21" s="49"/>
      <c r="F21" s="49"/>
      <c r="G21" s="49"/>
      <c r="H21" s="49"/>
      <c r="I21" s="49"/>
      <c r="J21" s="49"/>
      <c r="K21" s="49"/>
      <c r="L21" s="29"/>
      <c r="M21" s="49"/>
      <c r="N21" s="49"/>
      <c r="O21" s="49"/>
      <c r="P21" s="49"/>
      <c r="Q21" s="49"/>
      <c r="R21" s="49"/>
    </row>
    <row r="22" spans="1:18" s="9" customFormat="1" ht="16" x14ac:dyDescent="0.2">
      <c r="A22" s="49"/>
      <c r="B22" s="18"/>
      <c r="C22" s="49"/>
      <c r="D22" s="49"/>
      <c r="E22" s="49"/>
      <c r="F22" s="49"/>
      <c r="G22" s="49"/>
      <c r="H22" s="49"/>
      <c r="I22" s="49"/>
      <c r="J22" s="49"/>
      <c r="K22" s="49"/>
      <c r="L22" s="29"/>
      <c r="M22" s="49"/>
      <c r="N22" s="49"/>
      <c r="O22" s="49"/>
      <c r="P22" s="49"/>
      <c r="Q22" s="49"/>
      <c r="R22" s="49"/>
    </row>
    <row r="23" spans="1:18" s="9" customFormat="1" ht="16" x14ac:dyDescent="0.2">
      <c r="A23" s="49"/>
      <c r="B23" s="18"/>
      <c r="C23" s="49"/>
      <c r="D23" s="49"/>
      <c r="E23" s="49"/>
      <c r="F23" s="49"/>
      <c r="G23" s="49"/>
      <c r="H23" s="49"/>
      <c r="I23" s="49"/>
      <c r="J23" s="49"/>
      <c r="K23" s="49"/>
      <c r="L23" s="29"/>
      <c r="M23" s="49"/>
      <c r="N23" s="49"/>
      <c r="O23" s="49"/>
      <c r="P23" s="49"/>
      <c r="Q23" s="49"/>
      <c r="R23" s="49"/>
    </row>
    <row r="24" spans="1:18" s="9" customFormat="1" ht="16" x14ac:dyDescent="0.2">
      <c r="A24" s="49"/>
      <c r="B24" s="18"/>
      <c r="C24" s="49"/>
      <c r="D24" s="49"/>
      <c r="E24" s="49"/>
      <c r="F24" s="49"/>
      <c r="G24" s="49"/>
      <c r="H24" s="49"/>
      <c r="I24" s="49"/>
      <c r="J24" s="49"/>
      <c r="K24" s="49"/>
      <c r="L24" s="29"/>
      <c r="M24" s="49"/>
      <c r="N24" s="49"/>
      <c r="O24" s="49"/>
      <c r="P24" s="49"/>
      <c r="Q24" s="49"/>
      <c r="R24" s="49"/>
    </row>
    <row r="25" spans="1:18" s="9" customFormat="1" ht="16" x14ac:dyDescent="0.2">
      <c r="A25" s="49"/>
      <c r="B25" s="18"/>
      <c r="C25" s="49"/>
      <c r="D25" s="49"/>
      <c r="E25" s="49"/>
      <c r="F25" s="49"/>
      <c r="G25" s="49"/>
      <c r="H25" s="49"/>
      <c r="I25" s="49"/>
      <c r="J25" s="49"/>
      <c r="K25" s="49"/>
      <c r="L25" s="29"/>
      <c r="M25" s="49"/>
      <c r="N25" s="49"/>
      <c r="O25" s="49"/>
      <c r="P25" s="49"/>
      <c r="Q25" s="49"/>
      <c r="R25" s="49"/>
    </row>
    <row r="44" spans="14:16" ht="16" x14ac:dyDescent="0.2">
      <c r="N44" s="29"/>
      <c r="O44" s="29"/>
    </row>
    <row r="45" spans="14:16" ht="16" x14ac:dyDescent="0.2">
      <c r="N45" s="29"/>
      <c r="O45" s="29"/>
    </row>
    <row r="46" spans="14:16" ht="16" x14ac:dyDescent="0.2">
      <c r="N46" s="29"/>
      <c r="O46" s="29"/>
    </row>
    <row r="47" spans="14:16" ht="16" x14ac:dyDescent="0.2">
      <c r="N47" s="29"/>
      <c r="O47" s="29"/>
      <c r="P47" s="29"/>
    </row>
    <row r="48" spans="14:16" ht="16" x14ac:dyDescent="0.2">
      <c r="N48" s="29"/>
      <c r="O48" s="29"/>
      <c r="P48" s="29"/>
    </row>
    <row r="49" spans="14:16" ht="16" x14ac:dyDescent="0.2">
      <c r="N49" s="29"/>
      <c r="O49" s="29"/>
      <c r="P49" s="29"/>
    </row>
    <row r="50" spans="14:16" ht="16" x14ac:dyDescent="0.2">
      <c r="N50" s="29"/>
      <c r="O50" s="29"/>
      <c r="P50" s="29"/>
    </row>
    <row r="51" spans="14:16" ht="16" x14ac:dyDescent="0.2">
      <c r="N51" s="29"/>
      <c r="O51" s="29"/>
      <c r="P51" s="29"/>
    </row>
    <row r="52" spans="14:16" ht="16" x14ac:dyDescent="0.2">
      <c r="N52" s="29"/>
      <c r="O52" s="29"/>
      <c r="P52" s="29"/>
    </row>
    <row r="53" spans="14:16" ht="16" x14ac:dyDescent="0.2">
      <c r="N53" s="29"/>
      <c r="O53" s="29"/>
      <c r="P53" s="29"/>
    </row>
    <row r="54" spans="14:16" ht="16" x14ac:dyDescent="0.2">
      <c r="N54" s="29"/>
      <c r="O54" s="29"/>
      <c r="P54" s="29"/>
    </row>
    <row r="55" spans="14:16" ht="16" x14ac:dyDescent="0.2">
      <c r="N55" s="29"/>
      <c r="O55" s="29"/>
      <c r="P55" s="29"/>
    </row>
    <row r="56" spans="14:16" ht="16" x14ac:dyDescent="0.2">
      <c r="N56" s="29"/>
      <c r="O56" s="29"/>
      <c r="P56" s="29"/>
    </row>
    <row r="57" spans="14:16" ht="16" x14ac:dyDescent="0.2">
      <c r="N57" s="29"/>
      <c r="O57" s="29"/>
      <c r="P57" s="29"/>
    </row>
    <row r="58" spans="14:16" ht="16" x14ac:dyDescent="0.2">
      <c r="N58" s="29"/>
      <c r="O58" s="29"/>
      <c r="P58" s="29"/>
    </row>
    <row r="59" spans="14:16" ht="16" x14ac:dyDescent="0.2">
      <c r="N59" s="29"/>
      <c r="O59" s="29"/>
      <c r="P59" s="29"/>
    </row>
    <row r="60" spans="14:16" ht="16" x14ac:dyDescent="0.2">
      <c r="N60" s="29"/>
      <c r="O60" s="29"/>
      <c r="P60" s="29"/>
    </row>
    <row r="61" spans="14:16" ht="16" x14ac:dyDescent="0.2">
      <c r="N61" s="29"/>
      <c r="O61" s="29"/>
      <c r="P61" s="29"/>
    </row>
    <row r="62" spans="14:16" ht="16" x14ac:dyDescent="0.2">
      <c r="N62" s="29"/>
      <c r="O62" s="29"/>
      <c r="P62" s="29"/>
    </row>
    <row r="63" spans="14:16" ht="16" x14ac:dyDescent="0.2">
      <c r="N63" s="29"/>
      <c r="O63" s="29"/>
      <c r="P63" s="29"/>
    </row>
    <row r="64" spans="14:16" ht="16" x14ac:dyDescent="0.2">
      <c r="N64" s="29"/>
      <c r="O64" s="29"/>
      <c r="P64" s="29"/>
    </row>
    <row r="65" spans="14:16" ht="16" x14ac:dyDescent="0.2">
      <c r="N65" s="29"/>
      <c r="O65" s="29"/>
      <c r="P65" s="29"/>
    </row>
    <row r="66" spans="14:16" ht="16" x14ac:dyDescent="0.2">
      <c r="N66" s="29"/>
      <c r="O66" s="29"/>
      <c r="P66" s="29"/>
    </row>
    <row r="67" spans="14:16" ht="16" x14ac:dyDescent="0.2">
      <c r="N67" s="29"/>
      <c r="O67" s="29"/>
      <c r="P67" s="29"/>
    </row>
  </sheetData>
  <mergeCells count="13">
    <mergeCell ref="A1:A3"/>
    <mergeCell ref="B1:B3"/>
    <mergeCell ref="C1:C3"/>
    <mergeCell ref="D1:F1"/>
    <mergeCell ref="G1:G3"/>
    <mergeCell ref="I1:I3"/>
    <mergeCell ref="J1:J3"/>
    <mergeCell ref="K1:K3"/>
    <mergeCell ref="L1:L3"/>
    <mergeCell ref="D2:D3"/>
    <mergeCell ref="E2:E3"/>
    <mergeCell ref="F2:F3"/>
    <mergeCell ref="H1:H3"/>
  </mergeCells>
  <conditionalFormatting sqref="F5:F12">
    <cfRule type="expression" dxfId="21" priority="1">
      <formula>ABS(J5)&gt;0.15</formula>
    </cfRule>
    <cfRule type="expression" dxfId="20" priority="2">
      <formula>ABS(F5)&gt;25</formula>
    </cfRule>
  </conditionalFormatting>
  <printOptions horizontalCentered="1"/>
  <pageMargins left="0.2" right="0.2" top="0.75" bottom="0.75" header="0.3" footer="0.3"/>
  <pageSetup scale="55" orientation="landscape" r:id="rId1"/>
  <headerFooter>
    <oddHeader>&amp;C&amp;26&amp;F</oddHeader>
    <oddFooter>&amp;LFn:  &amp;F
Tab:  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R64"/>
  <sheetViews>
    <sheetView topLeftCell="C1" zoomScale="90" zoomScaleNormal="90" workbookViewId="0">
      <pane ySplit="4" topLeftCell="A5" activePane="bottomLeft" state="frozen"/>
      <selection activeCell="F51" sqref="F51"/>
      <selection pane="bottomLeft" activeCell="A32" sqref="A32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36.83203125" style="1" customWidth="1"/>
    <col min="13" max="13" width="14.5" style="1" bestFit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6"/>
      <c r="H4" s="6"/>
      <c r="I4" s="6"/>
      <c r="J4" s="6"/>
      <c r="K4" s="27"/>
      <c r="L4" s="6"/>
    </row>
    <row r="5" spans="1:18" x14ac:dyDescent="0.2">
      <c r="A5" s="66" t="str">
        <f>VLOOKUP(B5,VLOOKUP!D:N,10,FALSE)</f>
        <v>IDS MGMT</v>
      </c>
      <c r="B5" s="7" t="s">
        <v>93</v>
      </c>
      <c r="C5" s="72" t="str">
        <f>VLOOKUP(B5,VLOOKUP!D:E,2,FALSE)</f>
        <v>DAHL, LUKE B</v>
      </c>
      <c r="D5" s="8">
        <f>VLOOKUP(B5,VLOOKUP!D:F,3,FALSE)/1000</f>
        <v>32.083431130000001</v>
      </c>
      <c r="E5" s="19">
        <f>VLOOKUP(B5,VLOOKUP!D:G,4,FALSE)</f>
        <v>9.8489999999999994E-2</v>
      </c>
      <c r="F5" s="20">
        <f>VLOOKUP(B5,VLOOKUP!D:H,5,FALSE)/1000</f>
        <v>32.083431130000001</v>
      </c>
      <c r="G5" s="80"/>
      <c r="H5" s="81"/>
      <c r="I5" s="74"/>
      <c r="J5" s="24">
        <f>VLOOKUP(B5,VLOOKUP!D:H,5,FALSE)/VLOOKUP(B5,VLOOKUP!D:I,6,FALSE)</f>
        <v>0.17520890352697965</v>
      </c>
      <c r="K5" s="50">
        <f>(VLOOKUP(B5,VLOOKUP!D:K,6,FALSE))/1000</f>
        <v>183.11530113000001</v>
      </c>
      <c r="L5" s="75"/>
      <c r="M5" s="9"/>
    </row>
    <row r="6" spans="1:18" x14ac:dyDescent="0.2">
      <c r="A6" s="66" t="str">
        <f>VLOOKUP(B6,VLOOKUP!D:N,10,FALSE)</f>
        <v>IDS SYS ENG</v>
      </c>
      <c r="B6" s="7" t="s">
        <v>83</v>
      </c>
      <c r="C6" s="72" t="str">
        <f>VLOOKUP(B6,VLOOKUP!D:E,2,FALSE)</f>
        <v>TINIO, ADRIAN W</v>
      </c>
      <c r="D6" s="8">
        <f>VLOOKUP(B6,VLOOKUP!D:F,3,FALSE)/1000</f>
        <v>18.241057820000002</v>
      </c>
      <c r="E6" s="19">
        <f>VLOOKUP(B6,VLOOKUP!D:G,4,FALSE)</f>
        <v>0.33650999999999998</v>
      </c>
      <c r="F6" s="20">
        <f>VLOOKUP(B6,VLOOKUP!D:H,5,FALSE)/1000</f>
        <v>25.575137489999999</v>
      </c>
      <c r="G6" s="80"/>
      <c r="H6" s="81"/>
      <c r="I6" s="74"/>
      <c r="J6" s="24">
        <f>VLOOKUP(B6,VLOOKUP!D:H,5,FALSE)/VLOOKUP(B6,VLOOKUP!D:I,6,FALSE)</f>
        <v>0.13711122697081235</v>
      </c>
      <c r="K6" s="50">
        <f>(VLOOKUP(B6,VLOOKUP!D:K,6,FALSE))/1000</f>
        <v>186.52839782000001</v>
      </c>
      <c r="L6" s="75"/>
      <c r="M6" s="9"/>
    </row>
    <row r="7" spans="1:18" x14ac:dyDescent="0.2">
      <c r="A7" s="66" t="str">
        <f>VLOOKUP(B7,VLOOKUP!D:N,10,FALSE)</f>
        <v>IDS I&amp;T</v>
      </c>
      <c r="B7" s="7" t="s">
        <v>84</v>
      </c>
      <c r="C7" s="72" t="str">
        <f>VLOOKUP(B7,VLOOKUP!D:E,2,FALSE)</f>
        <v>LEE, PHAN</v>
      </c>
      <c r="D7" s="8">
        <f>VLOOKUP(B7,VLOOKUP!D:F,3,FALSE)/1000</f>
        <v>17.465314620000001</v>
      </c>
      <c r="E7" s="19">
        <f>VLOOKUP(B7,VLOOKUP!D:G,4,FALSE)</f>
        <v>0.17135</v>
      </c>
      <c r="F7" s="20">
        <f>VLOOKUP(B7,VLOOKUP!D:H,5,FALSE)/1000</f>
        <v>15.828824619999999</v>
      </c>
      <c r="G7" s="80"/>
      <c r="H7" s="81"/>
      <c r="I7" s="74"/>
      <c r="J7" s="24">
        <f>VLOOKUP(B7,VLOOKUP!D:H,5,FALSE)/VLOOKUP(B7,VLOOKUP!D:I,6,FALSE)</f>
        <v>9.7547079787560151E-2</v>
      </c>
      <c r="K7" s="50">
        <f>(VLOOKUP(B7,VLOOKUP!D:K,6,FALSE))/1000</f>
        <v>162.26856461999998</v>
      </c>
      <c r="L7" s="75"/>
      <c r="M7" s="9"/>
      <c r="N7" s="39"/>
    </row>
    <row r="8" spans="1:18" x14ac:dyDescent="0.2">
      <c r="A8" s="66" t="str">
        <f>VLOOKUP(B8,VLOOKUP!D:N,10,FALSE)</f>
        <v>SYS SW-HW INF M</v>
      </c>
      <c r="B8" s="7" t="s">
        <v>86</v>
      </c>
      <c r="C8" s="72" t="str">
        <f>VLOOKUP(B8,VLOOKUP!D:E,2,FALSE)</f>
        <v>FUNG, JANET G</v>
      </c>
      <c r="D8" s="8">
        <f>VLOOKUP(B8,VLOOKUP!D:F,3,FALSE)/1000</f>
        <v>3.1136487499999999</v>
      </c>
      <c r="E8" s="19">
        <f>VLOOKUP(B8,VLOOKUP!D:G,4,FALSE)</f>
        <v>-2.247E-2</v>
      </c>
      <c r="F8" s="20">
        <f>VLOOKUP(B8,VLOOKUP!D:H,5,FALSE)/1000</f>
        <v>3.1136487499999999</v>
      </c>
      <c r="G8" s="80"/>
      <c r="H8" s="80"/>
      <c r="I8" s="74"/>
      <c r="J8" s="24">
        <f>VLOOKUP(B8,VLOOKUP!D:H,5,FALSE)/VLOOKUP(B8,VLOOKUP!D:I,6,FALSE)</f>
        <v>1.1146918400879195E-2</v>
      </c>
      <c r="K8" s="50">
        <f>(VLOOKUP(B8,VLOOKUP!D:K,6,FALSE))/1000</f>
        <v>279.32820874999999</v>
      </c>
      <c r="L8" s="75"/>
    </row>
    <row r="9" spans="1:18" s="49" customFormat="1" x14ac:dyDescent="0.2">
      <c r="A9" s="66" t="str">
        <f>VLOOKUP(B9,VLOOKUP!D:N,10,FALSE)</f>
        <v>AIT</v>
      </c>
      <c r="B9" s="7" t="s">
        <v>239</v>
      </c>
      <c r="C9" s="72" t="str">
        <f>VLOOKUP(B9,VLOOKUP!D:E,2,FALSE)</f>
        <v>JOYCE, MICHAEL J</v>
      </c>
      <c r="D9" s="8">
        <f>VLOOKUP(B9,VLOOKUP!D:F,3,FALSE)/1000</f>
        <v>-37.107595719999999</v>
      </c>
      <c r="E9" s="19">
        <f>VLOOKUP(B9,VLOOKUP!D:G,4,FALSE)</f>
        <v>-0.60404523809523802</v>
      </c>
      <c r="F9" s="20">
        <f>VLOOKUP(B9,VLOOKUP!D:H,5,FALSE)/1000</f>
        <v>-37.107595719999999</v>
      </c>
      <c r="G9" s="117"/>
      <c r="H9" s="118"/>
      <c r="I9" s="99"/>
      <c r="J9" s="24">
        <f>VLOOKUP(B9,VLOOKUP!D:H,5,FALSE)/VLOOKUP(B9,VLOOKUP!D:I,6,FALSE)</f>
        <v>-0.34968636182212415</v>
      </c>
      <c r="K9" s="50">
        <f>(VLOOKUP(B9,VLOOKUP!D:K,6,FALSE))/1000</f>
        <v>106.11679428000001</v>
      </c>
      <c r="L9" s="119"/>
    </row>
    <row r="10" spans="1:18" s="49" customFormat="1" x14ac:dyDescent="0.2">
      <c r="A10" s="66" t="str">
        <f>VLOOKUP(B10,VLOOKUP!D:N,10,FALSE)</f>
        <v>Sys SW Modernization</v>
      </c>
      <c r="B10" s="7" t="s">
        <v>370</v>
      </c>
      <c r="C10" s="72" t="str">
        <f>VLOOKUP(B10,VLOOKUP!D:E,2,FALSE)</f>
        <v>DAHL, LUKE B</v>
      </c>
      <c r="D10" s="8">
        <f>VLOOKUP(B10,VLOOKUP!D:F,3,FALSE)/1000</f>
        <v>92.646952540000001</v>
      </c>
      <c r="E10" s="19">
        <f>VLOOKUP(B10,VLOOKUP!D:G,4,FALSE)</f>
        <v>0.34516000000000002</v>
      </c>
      <c r="F10" s="20">
        <f>VLOOKUP(B10,VLOOKUP!D:H,5,FALSE)/1000</f>
        <v>56.068274420000002</v>
      </c>
      <c r="G10" s="110"/>
      <c r="H10" s="110"/>
      <c r="I10" s="99"/>
      <c r="J10" s="24">
        <f>VLOOKUP(B10,VLOOKUP!D:H,5,FALSE)/VLOOKUP(B10,VLOOKUP!D:I,6,FALSE)</f>
        <v>0.33750418093537699</v>
      </c>
      <c r="K10" s="50">
        <f>(VLOOKUP(B10,VLOOKUP!D:K,6,FALSE))/1000</f>
        <v>166.12616254</v>
      </c>
      <c r="L10" s="119"/>
    </row>
    <row r="11" spans="1:18" s="10" customFormat="1" ht="16" x14ac:dyDescent="0.2">
      <c r="A11" s="66" t="str">
        <f>VLOOKUP(B11,VLOOKUP!D:N,10,FALSE)</f>
        <v>CWS 2.0</v>
      </c>
      <c r="B11" s="7" t="s">
        <v>199</v>
      </c>
      <c r="C11" s="72" t="str">
        <f>VLOOKUP(B11,VLOOKUP!D:E,2,FALSE)</f>
        <v>HOLLINS, GALEN A</v>
      </c>
      <c r="D11" s="8">
        <f>VLOOKUP(B11,VLOOKUP!D:F,3,FALSE)/1000</f>
        <v>-3.32757134</v>
      </c>
      <c r="E11" s="19">
        <f>VLOOKUP(B11,VLOOKUP!D:G,4,FALSE)</f>
        <v>-5.2310000000000002E-2</v>
      </c>
      <c r="F11" s="20">
        <f>VLOOKUP(B11,VLOOKUP!D:H,5,FALSE)/1000</f>
        <v>-3.32757134</v>
      </c>
      <c r="G11" s="105"/>
      <c r="H11" s="105"/>
      <c r="I11" s="99"/>
      <c r="J11" s="24">
        <f>VLOOKUP(B11,VLOOKUP!D:H,5,FALSE)/VLOOKUP(B11,VLOOKUP!D:I,6,FALSE)</f>
        <v>-8.8209510204534144E-2</v>
      </c>
      <c r="K11" s="50">
        <f>(VLOOKUP(B11,VLOOKUP!D:K,6,FALSE))/1000</f>
        <v>37.723498659999997</v>
      </c>
      <c r="L11" s="78"/>
      <c r="M11" s="1"/>
    </row>
    <row r="12" spans="1:18" s="29" customFormat="1" ht="16" x14ac:dyDescent="0.2">
      <c r="A12" s="66" t="str">
        <f>VLOOKUP(B12,VLOOKUP!D:N,10,FALSE)</f>
        <v>IDS EXP &amp; TAC MAINT</v>
      </c>
      <c r="B12" s="7" t="s">
        <v>90</v>
      </c>
      <c r="C12" s="72" t="str">
        <f>VLOOKUP(B12,VLOOKUP!D:E,2,FALSE)</f>
        <v>TINIO, ADRIAN W</v>
      </c>
      <c r="D12" s="8">
        <f>VLOOKUP(B12,VLOOKUP!D:F,3,FALSE)/1000</f>
        <v>7.1472676799999997</v>
      </c>
      <c r="E12" s="19">
        <f>VLOOKUP(B12,VLOOKUP!D:G,4,FALSE)</f>
        <v>6.5299999999999997E-2</v>
      </c>
      <c r="F12" s="20">
        <f>VLOOKUP(B12,VLOOKUP!D:H,5,FALSE)/1000</f>
        <v>0.85873368000000005</v>
      </c>
      <c r="G12" s="105"/>
      <c r="H12" s="105"/>
      <c r="I12" s="99"/>
      <c r="J12" s="24">
        <f>VLOOKUP(B12,VLOOKUP!D:H,5,FALSE)/VLOOKUP(B12,VLOOKUP!D:I,6,FALSE)</f>
        <v>4.2209322885337292E-3</v>
      </c>
      <c r="K12" s="50">
        <f>(VLOOKUP(B12,VLOOKUP!D:K,6,FALSE))/1000</f>
        <v>203.44644768000001</v>
      </c>
      <c r="L12" s="78"/>
      <c r="M12" s="49"/>
    </row>
    <row r="13" spans="1:18" s="49" customFormat="1" x14ac:dyDescent="0.2">
      <c r="A13" s="66" t="str">
        <f>VLOOKUP(B13,VLOOKUP!D:N,10,FALSE)</f>
        <v>Data Drive</v>
      </c>
      <c r="B13" s="7" t="s">
        <v>228</v>
      </c>
      <c r="C13" s="72" t="str">
        <f>VLOOKUP(B13,VLOOKUP!D:E,2,FALSE)</f>
        <v>ALGERMISSEN, STIRLING S</v>
      </c>
      <c r="D13" s="8">
        <f>VLOOKUP(B13,VLOOKUP!D:F,3,FALSE)/1000</f>
        <v>22.181412950000002</v>
      </c>
      <c r="E13" s="19">
        <f>VLOOKUP(B13,VLOOKUP!D:G,4,FALSE)</f>
        <v>0.32096380952380898</v>
      </c>
      <c r="F13" s="20">
        <f>VLOOKUP(B13,VLOOKUP!D:H,5,FALSE)/1000</f>
        <v>-2.2794888799999997</v>
      </c>
      <c r="G13" s="105"/>
      <c r="H13" s="105"/>
      <c r="I13" s="99"/>
      <c r="J13" s="24">
        <f>VLOOKUP(B13,VLOOKUP!D:H,5,FALSE)/VLOOKUP(B13,VLOOKUP!D:I,6,FALSE)</f>
        <v>-2.1421725568690254E-2</v>
      </c>
      <c r="K13" s="50">
        <f>(VLOOKUP(B13,VLOOKUP!D:K,6,FALSE))/1000</f>
        <v>106.41014294999999</v>
      </c>
      <c r="L13" s="78"/>
    </row>
    <row r="14" spans="1:18" s="9" customFormat="1" x14ac:dyDescent="0.2">
      <c r="A14" s="66" t="str">
        <f>VLOOKUP(B14,VLOOKUP!D:N,10,FALSE)</f>
        <v>USER CONSULTANT</v>
      </c>
      <c r="B14" s="7" t="s">
        <v>92</v>
      </c>
      <c r="C14" s="72" t="str">
        <f>VLOOKUP(B14,VLOOKUP!D:E,2,FALSE)</f>
        <v>DAHL, LUKE B</v>
      </c>
      <c r="D14" s="8">
        <f>VLOOKUP(B14,VLOOKUP!D:F,3,FALSE)/1000</f>
        <v>0.28217950999999997</v>
      </c>
      <c r="E14" s="19">
        <f>VLOOKUP(B14,VLOOKUP!D:G,4,FALSE)</f>
        <v>7.2100000000000003E-3</v>
      </c>
      <c r="F14" s="20">
        <f>VLOOKUP(B14,VLOOKUP!D:H,5,FALSE)/1000</f>
        <v>-0.50040048999999998</v>
      </c>
      <c r="G14" s="105"/>
      <c r="H14" s="81"/>
      <c r="I14" s="99"/>
      <c r="J14" s="24">
        <f>VLOOKUP(B14,VLOOKUP!D:H,5,FALSE)/VLOOKUP(B14,VLOOKUP!D:I,6,FALSE)</f>
        <v>-2.1655525187558013E-2</v>
      </c>
      <c r="K14" s="50">
        <f>(VLOOKUP(B14,VLOOKUP!D:K,6,FALSE))/1000</f>
        <v>23.107289509999998</v>
      </c>
      <c r="L14" s="119"/>
      <c r="M14" s="1"/>
      <c r="N14" s="1"/>
      <c r="O14" s="1"/>
      <c r="P14" s="1"/>
      <c r="Q14" s="1"/>
      <c r="R14" s="1"/>
    </row>
    <row r="15" spans="1:18" s="9" customFormat="1" x14ac:dyDescent="0.2">
      <c r="A15" s="66" t="str">
        <f>VLOOKUP(B15,VLOOKUP!D:N,10,FALSE)</f>
        <v>CARGO</v>
      </c>
      <c r="B15" s="7" t="s">
        <v>372</v>
      </c>
      <c r="C15" s="72" t="str">
        <f>VLOOKUP(B15,VLOOKUP!D:E,2,FALSE)</f>
        <v>RADULESCU, COSTIN</v>
      </c>
      <c r="D15" s="8">
        <f>VLOOKUP(B15,VLOOKUP!D:F,3,FALSE)/1000</f>
        <v>4.7277412500000002</v>
      </c>
      <c r="E15" s="19">
        <f>VLOOKUP(B15,VLOOKUP!D:G,4,FALSE)</f>
        <v>2.8600000000000001E-3</v>
      </c>
      <c r="F15" s="20">
        <f>VLOOKUP(B15,VLOOKUP!D:H,5,FALSE)/1000</f>
        <v>4.7277412500000002</v>
      </c>
      <c r="G15" s="105"/>
      <c r="H15" s="81"/>
      <c r="I15" s="99"/>
      <c r="J15" s="24">
        <f>VLOOKUP(B15,VLOOKUP!D:H,5,FALSE)/VLOOKUP(B15,VLOOKUP!D:I,6,FALSE)</f>
        <v>7.5803749817339727E-2</v>
      </c>
      <c r="K15" s="50">
        <f>(VLOOKUP(B15,VLOOKUP!D:K,6,FALSE))/1000</f>
        <v>62.368171249999996</v>
      </c>
      <c r="L15" s="78"/>
      <c r="M15" s="49"/>
      <c r="N15" s="49"/>
      <c r="O15" s="49"/>
      <c r="P15" s="49"/>
      <c r="Q15" s="49"/>
      <c r="R15" s="49"/>
    </row>
    <row r="16" spans="1:18" s="9" customFormat="1" x14ac:dyDescent="0.2">
      <c r="A16" s="66" t="str">
        <f>VLOOKUP(B16,VLOOKUP!D:N,10,FALSE)</f>
        <v>MIST Restart</v>
      </c>
      <c r="B16" s="7" t="s">
        <v>318</v>
      </c>
      <c r="C16" s="72" t="str">
        <f>VLOOKUP(B16,VLOOKUP!D:E,2,FALSE)</f>
        <v>DAHL, LUKE B</v>
      </c>
      <c r="D16" s="8">
        <f>VLOOKUP(B16,VLOOKUP!D:F,3,FALSE)/1000</f>
        <v>-23.555029229999999</v>
      </c>
      <c r="E16" s="19">
        <f>VLOOKUP(B16,VLOOKUP!D:G,4,FALSE)</f>
        <v>-0.12991428571428501</v>
      </c>
      <c r="F16" s="20">
        <f>VLOOKUP(B16,VLOOKUP!D:H,5,FALSE)/1000</f>
        <v>-13.917445470000001</v>
      </c>
      <c r="G16" s="105"/>
      <c r="H16" s="81"/>
      <c r="I16" s="99"/>
      <c r="J16" s="24">
        <f>VLOOKUP(B16,VLOOKUP!D:H,5,FALSE)/VLOOKUP(B16,VLOOKUP!D:I,6,FALSE)</f>
        <v>-0.53365173212084849</v>
      </c>
      <c r="K16" s="50">
        <f>(VLOOKUP(B16,VLOOKUP!D:K,6,FALSE))/1000</f>
        <v>26.079640770000001</v>
      </c>
      <c r="L16" s="119"/>
      <c r="M16" s="49"/>
      <c r="N16" s="49"/>
      <c r="O16" s="49"/>
      <c r="P16" s="49"/>
      <c r="Q16" s="49"/>
      <c r="R16" s="49"/>
    </row>
    <row r="17" spans="1:18" s="9" customFormat="1" x14ac:dyDescent="0.2">
      <c r="A17" s="66" t="str">
        <f>VLOOKUP(B17,VLOOKUP!D:N,10,FALSE)</f>
        <v>ASTRO Lien</v>
      </c>
      <c r="B17" s="85" t="s">
        <v>329</v>
      </c>
      <c r="C17" s="72" t="str">
        <f>VLOOKUP(B17,VLOOKUP!D:E,2,FALSE)</f>
        <v>DAHL, LUKE B</v>
      </c>
      <c r="D17" s="8">
        <f>VLOOKUP(B17,VLOOKUP!D:F,3,FALSE)/1000</f>
        <v>-9.8626101999999989</v>
      </c>
      <c r="E17" s="19">
        <f>VLOOKUP(B17,VLOOKUP!D:G,4,FALSE)</f>
        <v>0.109080952380952</v>
      </c>
      <c r="F17" s="20">
        <f>VLOOKUP(B17,VLOOKUP!D:H,5,FALSE)/1000</f>
        <v>-9.8626101999999989</v>
      </c>
      <c r="G17" s="105"/>
      <c r="H17" s="81"/>
      <c r="I17" s="99"/>
      <c r="J17" s="24">
        <f>VLOOKUP(B17,VLOOKUP!D:H,5,FALSE)/VLOOKUP(B17,VLOOKUP!D:I,6,FALSE)</f>
        <v>-7.2624450146273681E-2</v>
      </c>
      <c r="K17" s="50">
        <f>(VLOOKUP(B17,VLOOKUP!D:K,6,FALSE))/1000</f>
        <v>135.8028898</v>
      </c>
      <c r="L17" s="78"/>
      <c r="M17" s="49"/>
      <c r="N17" s="49"/>
      <c r="O17" s="49"/>
      <c r="P17" s="49"/>
      <c r="Q17" s="49"/>
      <c r="R17" s="49"/>
    </row>
    <row r="18" spans="1:18" s="9" customFormat="1" ht="14.5" customHeight="1" x14ac:dyDescent="0.2">
      <c r="A18" s="66" t="str">
        <f>VLOOKUP(B18,VLOOKUP!D:N,10,FALSE)</f>
        <v>CCSDS Architecture Support</v>
      </c>
      <c r="B18" s="85" t="s">
        <v>196</v>
      </c>
      <c r="C18" s="72" t="str">
        <f>VLOOKUP(B18,VLOOKUP!D:E,2,FALSE)</f>
        <v>DAHL, LUKE B</v>
      </c>
      <c r="D18" s="8">
        <f>VLOOKUP(B18,VLOOKUP!D:F,3,FALSE)/1000</f>
        <v>19.15652708</v>
      </c>
      <c r="E18" s="19">
        <f>VLOOKUP(B18,VLOOKUP!D:G,4,FALSE)</f>
        <v>0.1477</v>
      </c>
      <c r="F18" s="20">
        <f>VLOOKUP(B18,VLOOKUP!D:H,5,FALSE)/1000</f>
        <v>18.677507079999998</v>
      </c>
      <c r="G18" s="105"/>
      <c r="H18" s="81"/>
      <c r="I18" s="99"/>
      <c r="J18" s="24">
        <f>VLOOKUP(B18,VLOOKUP!D:H,5,FALSE)/VLOOKUP(B18,VLOOKUP!D:I,6,FALSE)</f>
        <v>0.27888648961604312</v>
      </c>
      <c r="K18" s="50">
        <f>(VLOOKUP(B18,VLOOKUP!D:K,6,FALSE))/1000</f>
        <v>66.971717080000005</v>
      </c>
      <c r="L18" s="119"/>
      <c r="M18" s="49"/>
      <c r="N18" s="49"/>
      <c r="O18" s="49"/>
      <c r="P18" s="49"/>
      <c r="Q18" s="49"/>
      <c r="R18" s="49"/>
    </row>
    <row r="19" spans="1:18" s="9" customFormat="1" ht="15" customHeight="1" x14ac:dyDescent="0.2">
      <c r="A19" s="66" t="str">
        <f>VLOOKUP(B19,VLOOKUP!D:N,10,FALSE)</f>
        <v>Data Order via Uncertainty Est</v>
      </c>
      <c r="B19" s="85" t="s">
        <v>376</v>
      </c>
      <c r="C19" s="72" t="str">
        <f>VLOOKUP(B19,VLOOKUP!D:E,2,FALSE)</f>
        <v>RADULESCU, COSTIN</v>
      </c>
      <c r="D19" s="8">
        <f>VLOOKUP(B19,VLOOKUP!D:F,3,FALSE)/1000</f>
        <v>-31.774066859999998</v>
      </c>
      <c r="E19" s="19">
        <f>VLOOKUP(B19,VLOOKUP!D:G,4,FALSE)</f>
        <v>-0.12931000000000001</v>
      </c>
      <c r="F19" s="20">
        <f>VLOOKUP(B19,VLOOKUP!D:H,5,FALSE)/1000</f>
        <v>-31.774066859999998</v>
      </c>
      <c r="G19" s="105"/>
      <c r="H19" s="81"/>
      <c r="I19" s="99"/>
      <c r="J19" s="24">
        <f>VLOOKUP(B19,VLOOKUP!D:H,5,FALSE)/VLOOKUP(B19,VLOOKUP!D:I,6,FALSE)</f>
        <v>-0.53657171291673467</v>
      </c>
      <c r="K19" s="50">
        <f>(VLOOKUP(B19,VLOOKUP!D:K,6,FALSE))/1000</f>
        <v>59.216813139999999</v>
      </c>
      <c r="L19" s="119"/>
      <c r="M19" s="49"/>
      <c r="N19" s="49"/>
      <c r="O19" s="49"/>
      <c r="P19" s="49"/>
      <c r="Q19" s="49"/>
      <c r="R19" s="49"/>
    </row>
    <row r="20" spans="1:18" s="9" customFormat="1" ht="21" x14ac:dyDescent="0.2">
      <c r="A20" s="1"/>
      <c r="B20" s="18"/>
      <c r="C20" s="12" t="s">
        <v>9</v>
      </c>
      <c r="D20" s="1"/>
      <c r="E20" s="1"/>
      <c r="F20" s="21">
        <f>SUM(F5:F19)</f>
        <v>58.164119459999974</v>
      </c>
      <c r="G20" s="14"/>
      <c r="H20" s="1"/>
      <c r="I20" s="1"/>
      <c r="J20" s="1"/>
      <c r="K20" s="40"/>
      <c r="L20" s="10"/>
      <c r="M20" s="1"/>
      <c r="N20" s="1"/>
      <c r="O20" s="1"/>
      <c r="P20" s="1"/>
      <c r="Q20" s="1"/>
      <c r="R20" s="1"/>
    </row>
    <row r="21" spans="1:18" s="9" customFormat="1" ht="16" x14ac:dyDescent="0.2">
      <c r="A21" s="1"/>
      <c r="B21" s="18"/>
      <c r="C21" s="1"/>
      <c r="D21" s="1"/>
      <c r="E21" s="1"/>
      <c r="F21" s="1"/>
      <c r="G21" s="14"/>
      <c r="H21" s="1"/>
      <c r="I21" s="1"/>
      <c r="J21" s="1"/>
      <c r="K21" s="40"/>
      <c r="L21" s="10"/>
      <c r="M21" s="1"/>
      <c r="N21" s="1"/>
      <c r="O21" s="1"/>
      <c r="P21" s="1"/>
      <c r="Q21" s="1"/>
      <c r="R21" s="1"/>
    </row>
    <row r="22" spans="1:18" s="9" customFormat="1" ht="16" x14ac:dyDescent="0.2">
      <c r="A22" s="1"/>
      <c r="B22" s="18"/>
      <c r="C22" s="1"/>
      <c r="D22" s="1"/>
      <c r="E22" s="1"/>
      <c r="F22" s="1"/>
      <c r="G22" s="1"/>
      <c r="H22" s="1"/>
      <c r="I22" s="1"/>
      <c r="J22" s="1"/>
      <c r="K22" s="40"/>
      <c r="L22" s="10"/>
      <c r="M22" s="1"/>
      <c r="N22" s="1"/>
      <c r="O22" s="1"/>
      <c r="P22" s="1"/>
      <c r="Q22" s="1"/>
      <c r="R22" s="1"/>
    </row>
    <row r="23" spans="1:18" x14ac:dyDescent="0.2">
      <c r="A23" s="35"/>
      <c r="G23" s="35"/>
    </row>
    <row r="25" spans="1:18" x14ac:dyDescent="0.2">
      <c r="J25" s="40"/>
      <c r="K25" s="1"/>
    </row>
    <row r="28" spans="1:18" x14ac:dyDescent="0.2">
      <c r="C28"/>
    </row>
    <row r="41" spans="14:16" ht="16" x14ac:dyDescent="0.2">
      <c r="N41" s="10"/>
      <c r="O41" s="10"/>
    </row>
    <row r="42" spans="14:16" ht="16" x14ac:dyDescent="0.2">
      <c r="N42" s="10"/>
      <c r="O42" s="10"/>
    </row>
    <row r="43" spans="14:16" ht="16" x14ac:dyDescent="0.2">
      <c r="N43" s="10"/>
      <c r="O43" s="10"/>
    </row>
    <row r="44" spans="14:16" ht="16" x14ac:dyDescent="0.2">
      <c r="N44" s="10"/>
      <c r="O44" s="10"/>
      <c r="P44" s="10"/>
    </row>
    <row r="45" spans="14:16" ht="16" x14ac:dyDescent="0.2">
      <c r="N45" s="10"/>
      <c r="O45" s="10"/>
      <c r="P45" s="10"/>
    </row>
    <row r="46" spans="14:16" ht="16" x14ac:dyDescent="0.2">
      <c r="N46" s="10"/>
      <c r="O46" s="10"/>
      <c r="P46" s="10"/>
    </row>
    <row r="47" spans="14:16" ht="16" x14ac:dyDescent="0.2">
      <c r="N47" s="10"/>
      <c r="O47" s="10"/>
      <c r="P47" s="10"/>
    </row>
    <row r="48" spans="14:16" ht="16" x14ac:dyDescent="0.2">
      <c r="N48" s="10"/>
      <c r="O48" s="10"/>
      <c r="P48" s="10"/>
    </row>
    <row r="49" spans="14:16" ht="16" x14ac:dyDescent="0.2">
      <c r="N49" s="10"/>
      <c r="O49" s="10"/>
      <c r="P49" s="10"/>
    </row>
    <row r="50" spans="14:16" ht="16" x14ac:dyDescent="0.2">
      <c r="N50" s="10"/>
      <c r="O50" s="10"/>
      <c r="P50" s="10"/>
    </row>
    <row r="51" spans="14:16" ht="16" x14ac:dyDescent="0.2">
      <c r="N51" s="10"/>
      <c r="O51" s="10"/>
      <c r="P51" s="10"/>
    </row>
    <row r="52" spans="14:16" ht="16" x14ac:dyDescent="0.2">
      <c r="N52" s="10"/>
      <c r="O52" s="10"/>
      <c r="P52" s="10"/>
    </row>
    <row r="53" spans="14:16" ht="16" x14ac:dyDescent="0.2">
      <c r="N53" s="10"/>
      <c r="O53" s="10"/>
      <c r="P53" s="10"/>
    </row>
    <row r="54" spans="14:16" ht="16" x14ac:dyDescent="0.2">
      <c r="N54" s="10"/>
      <c r="O54" s="10"/>
      <c r="P54" s="10"/>
    </row>
    <row r="55" spans="14:16" ht="16" x14ac:dyDescent="0.2">
      <c r="N55" s="10"/>
      <c r="O55" s="10"/>
      <c r="P55" s="10"/>
    </row>
    <row r="56" spans="14:16" ht="16" x14ac:dyDescent="0.2">
      <c r="N56" s="10"/>
      <c r="O56" s="10"/>
      <c r="P56" s="10"/>
    </row>
    <row r="57" spans="14:16" ht="16" x14ac:dyDescent="0.2">
      <c r="N57" s="10"/>
      <c r="O57" s="10"/>
      <c r="P57" s="10"/>
    </row>
    <row r="58" spans="14:16" ht="16" x14ac:dyDescent="0.2">
      <c r="N58" s="10"/>
      <c r="O58" s="10"/>
      <c r="P58" s="10"/>
    </row>
    <row r="59" spans="14:16" ht="16" x14ac:dyDescent="0.2">
      <c r="N59" s="10"/>
      <c r="O59" s="10"/>
      <c r="P59" s="10"/>
    </row>
    <row r="60" spans="14:16" ht="16" x14ac:dyDescent="0.2">
      <c r="N60" s="10"/>
      <c r="O60" s="10"/>
      <c r="P60" s="10"/>
    </row>
    <row r="61" spans="14:16" ht="16" x14ac:dyDescent="0.2">
      <c r="N61" s="10"/>
      <c r="O61" s="10"/>
      <c r="P61" s="10"/>
    </row>
    <row r="62" spans="14:16" ht="16" x14ac:dyDescent="0.2">
      <c r="N62" s="10"/>
      <c r="O62" s="10"/>
      <c r="P62" s="10"/>
    </row>
    <row r="63" spans="14:16" ht="16" x14ac:dyDescent="0.2">
      <c r="N63" s="10"/>
      <c r="O63" s="10"/>
      <c r="P63" s="10"/>
    </row>
    <row r="64" spans="14:16" ht="16" x14ac:dyDescent="0.2">
      <c r="N64" s="10"/>
      <c r="O64" s="10"/>
      <c r="P64" s="10"/>
    </row>
  </sheetData>
  <autoFilter ref="A4:L20" xr:uid="{00000000-0009-0000-0000-000009000000}"/>
  <sortState ref="B5:B17">
    <sortCondition ref="B5"/>
  </sortState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5:F19">
    <cfRule type="expression" dxfId="1" priority="5">
      <formula>ABS(J5)&gt;0.15</formula>
    </cfRule>
    <cfRule type="expression" dxfId="0" priority="6">
      <formula>ABS(F5)&gt;25</formula>
    </cfRule>
  </conditionalFormatting>
  <printOptions horizontalCentered="1"/>
  <pageMargins left="0.2" right="0.2" top="0.75" bottom="0.75" header="0.3" footer="0.3"/>
  <pageSetup scale="59" orientation="landscape" r:id="rId1"/>
  <headerFooter>
    <oddHeader>&amp;C&amp;26&amp;F</oddHeader>
    <oddFooter>&amp;LFn:  &amp;F
Tab:  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2:Y157"/>
  <sheetViews>
    <sheetView topLeftCell="A2" zoomScale="90" zoomScaleNormal="90" workbookViewId="0">
      <pane xSplit="1" ySplit="1" topLeftCell="B147" activePane="bottomRight" state="frozen"/>
      <selection activeCell="A2" sqref="A2"/>
      <selection pane="topRight" activeCell="B2" sqref="B2"/>
      <selection pane="bottomLeft" activeCell="A4" sqref="A4"/>
      <selection pane="bottomRight" activeCell="B7" sqref="B7:L157"/>
    </sheetView>
  </sheetViews>
  <sheetFormatPr baseColWidth="10" defaultColWidth="8.83203125" defaultRowHeight="15" x14ac:dyDescent="0.2"/>
  <cols>
    <col min="1" max="1" width="5.5" bestFit="1" customWidth="1"/>
    <col min="2" max="2" width="13.5" bestFit="1" customWidth="1"/>
    <col min="3" max="3" width="23.5" bestFit="1" customWidth="1"/>
    <col min="4" max="4" width="14.5" bestFit="1" customWidth="1"/>
    <col min="5" max="5" width="30.5" bestFit="1" customWidth="1"/>
    <col min="6" max="6" width="20" customWidth="1"/>
    <col min="7" max="7" width="18.5" customWidth="1"/>
    <col min="8" max="8" width="20.5" customWidth="1"/>
    <col min="9" max="10" width="17.5" bestFit="1" customWidth="1"/>
    <col min="11" max="11" width="17.5" customWidth="1"/>
    <col min="12" max="12" width="19.5" hidden="1" customWidth="1"/>
    <col min="13" max="13" width="23.5" bestFit="1" customWidth="1"/>
    <col min="14" max="14" width="23.5" hidden="1" customWidth="1"/>
    <col min="15" max="24" width="8.5" customWidth="1"/>
    <col min="25" max="25" width="15.5" customWidth="1"/>
  </cols>
  <sheetData>
    <row r="2" spans="1:25" x14ac:dyDescent="0.2">
      <c r="B2" t="s">
        <v>10</v>
      </c>
      <c r="C2" t="s">
        <v>11</v>
      </c>
      <c r="D2" t="s">
        <v>1</v>
      </c>
      <c r="E2" t="s">
        <v>2</v>
      </c>
      <c r="F2" t="s">
        <v>12</v>
      </c>
      <c r="G2" t="s">
        <v>13</v>
      </c>
      <c r="H2" t="s">
        <v>14</v>
      </c>
      <c r="I2" t="s">
        <v>104</v>
      </c>
      <c r="J2" t="s">
        <v>15</v>
      </c>
      <c r="K2" t="s">
        <v>185</v>
      </c>
      <c r="L2" t="s">
        <v>107</v>
      </c>
    </row>
    <row r="3" spans="1:25" x14ac:dyDescent="0.2">
      <c r="B3" t="s">
        <v>10</v>
      </c>
      <c r="C3" t="s">
        <v>11</v>
      </c>
      <c r="D3" t="s">
        <v>1</v>
      </c>
      <c r="E3" t="s">
        <v>2</v>
      </c>
      <c r="F3" t="s">
        <v>12</v>
      </c>
      <c r="G3" t="s">
        <v>13</v>
      </c>
      <c r="H3" t="s">
        <v>14</v>
      </c>
      <c r="I3" t="s">
        <v>104</v>
      </c>
      <c r="J3" t="s">
        <v>15</v>
      </c>
      <c r="K3" t="s">
        <v>185</v>
      </c>
      <c r="L3" t="s">
        <v>108</v>
      </c>
    </row>
    <row r="4" spans="1:25" x14ac:dyDescent="0.2">
      <c r="A4" t="s">
        <v>103</v>
      </c>
      <c r="B4">
        <v>1</v>
      </c>
      <c r="D4">
        <v>2</v>
      </c>
    </row>
    <row r="5" spans="1:25" x14ac:dyDescent="0.2">
      <c r="A5" t="s">
        <v>102</v>
      </c>
      <c r="B5" t="s">
        <v>106</v>
      </c>
      <c r="D5" t="s">
        <v>106</v>
      </c>
      <c r="O5" s="147" t="s">
        <v>121</v>
      </c>
      <c r="P5" s="147"/>
      <c r="Q5" s="147"/>
      <c r="R5" s="147"/>
      <c r="S5" s="147"/>
      <c r="T5" s="147"/>
      <c r="U5" s="147"/>
      <c r="V5" s="147"/>
      <c r="W5" s="147"/>
      <c r="X5" s="147"/>
      <c r="Y5" s="147"/>
    </row>
    <row r="6" spans="1:25" ht="16" x14ac:dyDescent="0.2">
      <c r="A6" t="s">
        <v>101</v>
      </c>
      <c r="O6" t="s">
        <v>113</v>
      </c>
      <c r="P6" t="s">
        <v>114</v>
      </c>
      <c r="Q6" t="s">
        <v>115</v>
      </c>
      <c r="R6" t="s">
        <v>116</v>
      </c>
      <c r="S6" t="s">
        <v>117</v>
      </c>
      <c r="T6" t="s">
        <v>118</v>
      </c>
      <c r="U6" t="s">
        <v>119</v>
      </c>
      <c r="V6" t="s">
        <v>120</v>
      </c>
      <c r="W6" t="s">
        <v>288</v>
      </c>
      <c r="X6" t="s">
        <v>316</v>
      </c>
      <c r="Y6" s="67" t="s">
        <v>122</v>
      </c>
    </row>
    <row r="7" spans="1:25" ht="15" customHeight="1" x14ac:dyDescent="0.2">
      <c r="A7">
        <v>59</v>
      </c>
      <c r="B7" s="87">
        <v>106464</v>
      </c>
      <c r="C7" s="87" t="s">
        <v>289</v>
      </c>
      <c r="D7" s="87">
        <v>99</v>
      </c>
      <c r="E7" s="87" t="s">
        <v>290</v>
      </c>
      <c r="F7" s="88">
        <v>0</v>
      </c>
      <c r="G7" s="87">
        <v>0</v>
      </c>
      <c r="H7" s="88">
        <v>0</v>
      </c>
      <c r="I7" s="88">
        <v>0</v>
      </c>
      <c r="J7" s="88">
        <v>0</v>
      </c>
      <c r="K7" s="88">
        <v>0</v>
      </c>
      <c r="L7" s="28">
        <v>44101</v>
      </c>
      <c r="M7" t="str">
        <f t="shared" ref="M7:M38" si="0">C7</f>
        <v>Undistributed Labor</v>
      </c>
      <c r="N7" t="str">
        <f t="shared" ref="N7:N38" si="1">M7</f>
        <v>Undistributed Labor</v>
      </c>
      <c r="O7">
        <f>COUNTIF('MGMT '!A:A,M7)</f>
        <v>0</v>
      </c>
      <c r="P7">
        <f>COUNTIF('BO '!A:A,M7)</f>
        <v>0</v>
      </c>
      <c r="Q7">
        <f>COUNTIF(SEO!A:A,M7)</f>
        <v>0</v>
      </c>
      <c r="R7">
        <f>COUNTIF(SPO!A:A,M7)</f>
        <v>0</v>
      </c>
      <c r="S7">
        <f>COUNTIF(MDN!A:A,M7)</f>
        <v>0</v>
      </c>
      <c r="T7">
        <f>COUNTIF(MMCS!A:A,M7)</f>
        <v>0</v>
      </c>
      <c r="U7">
        <f>COUNTIF(MPSA!A:A,M7)</f>
        <v>0</v>
      </c>
      <c r="V7">
        <f>COUNTIF(IDS!A:A,M7)</f>
        <v>0</v>
      </c>
      <c r="W7">
        <f>COUNTIF(RMO!A:A,M7)</f>
        <v>0</v>
      </c>
      <c r="X7">
        <f>COUNTIF(TECH!A:A,M7)</f>
        <v>0</v>
      </c>
      <c r="Y7">
        <f t="shared" ref="Y7:Y38" si="2">SUM(O7:X7)</f>
        <v>0</v>
      </c>
    </row>
    <row r="8" spans="1:25" x14ac:dyDescent="0.2">
      <c r="A8">
        <v>124</v>
      </c>
      <c r="B8" s="87">
        <v>106410</v>
      </c>
      <c r="C8" s="87" t="s">
        <v>67</v>
      </c>
      <c r="D8" s="87" t="s">
        <v>123</v>
      </c>
      <c r="E8" s="87" t="s">
        <v>258</v>
      </c>
      <c r="F8" s="88">
        <v>98323.827940000003</v>
      </c>
      <c r="G8" s="87">
        <v>0.61739952380952301</v>
      </c>
      <c r="H8" s="88">
        <v>98390.987940000006</v>
      </c>
      <c r="I8" s="88">
        <v>496734.26793999999</v>
      </c>
      <c r="J8" s="88">
        <v>401715.58</v>
      </c>
      <c r="K8" s="88">
        <v>592098.22646000003</v>
      </c>
      <c r="L8" s="28">
        <v>44101</v>
      </c>
      <c r="M8" t="str">
        <f t="shared" si="0"/>
        <v>MISSION INT OFFICE</v>
      </c>
      <c r="N8" t="str">
        <f t="shared" si="1"/>
        <v>MISSION INT OFFICE</v>
      </c>
      <c r="O8">
        <f>COUNTIF('MGMT '!A:A,M8)</f>
        <v>1</v>
      </c>
      <c r="P8">
        <f>COUNTIF('BO '!A:A,M8)</f>
        <v>0</v>
      </c>
      <c r="Q8">
        <f>COUNTIF(SEO!A:A,M8)</f>
        <v>0</v>
      </c>
      <c r="R8">
        <f>COUNTIF(SPO!A:A,M8)</f>
        <v>0</v>
      </c>
      <c r="S8">
        <f>COUNTIF(MDN!A:A,M8)</f>
        <v>0</v>
      </c>
      <c r="T8">
        <f>COUNTIF(MMCS!A:A,M8)</f>
        <v>0</v>
      </c>
      <c r="U8">
        <f>COUNTIF(MPSA!A:A,M8)</f>
        <v>0</v>
      </c>
      <c r="V8">
        <f>COUNTIF(IDS!A:A,M8)</f>
        <v>0</v>
      </c>
      <c r="W8">
        <f>COUNTIF(RMO!A:A,M8)</f>
        <v>0</v>
      </c>
      <c r="X8">
        <f>COUNTIF(TECH!A:A,M8)</f>
        <v>0</v>
      </c>
      <c r="Y8">
        <f t="shared" si="2"/>
        <v>1</v>
      </c>
    </row>
    <row r="9" spans="1:25" x14ac:dyDescent="0.2">
      <c r="A9">
        <v>1</v>
      </c>
      <c r="B9" s="87">
        <v>106411</v>
      </c>
      <c r="C9" s="87" t="s">
        <v>265</v>
      </c>
      <c r="D9" s="87" t="s">
        <v>266</v>
      </c>
      <c r="E9" s="87" t="s">
        <v>244</v>
      </c>
      <c r="F9" s="87">
        <v>-7629.7861300000004</v>
      </c>
      <c r="G9" s="87">
        <v>-3.80523809523809E-2</v>
      </c>
      <c r="H9" s="87">
        <v>-14487.37847</v>
      </c>
      <c r="I9" s="87">
        <v>139431.63386999999</v>
      </c>
      <c r="J9" s="87">
        <v>180327.62854000001</v>
      </c>
      <c r="K9" s="87">
        <v>196925.24426000001</v>
      </c>
      <c r="L9" s="28">
        <v>44101</v>
      </c>
      <c r="M9" t="str">
        <f t="shared" si="0"/>
        <v>Integrated AMMOS</v>
      </c>
      <c r="N9" t="str">
        <f t="shared" si="1"/>
        <v>Integrated AMMOS</v>
      </c>
      <c r="O9">
        <f>COUNTIF('MGMT '!A:A,M9)</f>
        <v>0</v>
      </c>
      <c r="P9">
        <f>COUNTIF('BO '!A:A,M9)</f>
        <v>0</v>
      </c>
      <c r="Q9">
        <f>COUNTIF(SEO!A:A,M9)</f>
        <v>1</v>
      </c>
      <c r="R9">
        <f>COUNTIF(SPO!A:A,M9)</f>
        <v>0</v>
      </c>
      <c r="S9">
        <f>COUNTIF(MDN!A:A,M9)</f>
        <v>0</v>
      </c>
      <c r="T9">
        <f>COUNTIF(MMCS!A:A,M9)</f>
        <v>0</v>
      </c>
      <c r="U9">
        <f>COUNTIF(MPSA!A:A,M9)</f>
        <v>0</v>
      </c>
      <c r="V9">
        <f>COUNTIF(IDS!A:A,M9)</f>
        <v>0</v>
      </c>
      <c r="W9">
        <f>COUNTIF(RMO!A:A,M9)</f>
        <v>0</v>
      </c>
      <c r="X9">
        <f>COUNTIF(TECH!A:A,M9)</f>
        <v>0</v>
      </c>
      <c r="Y9">
        <f t="shared" si="2"/>
        <v>1</v>
      </c>
    </row>
    <row r="10" spans="1:25" x14ac:dyDescent="0.2">
      <c r="A10">
        <v>2</v>
      </c>
      <c r="B10" s="87">
        <v>106410</v>
      </c>
      <c r="C10" s="87" t="s">
        <v>259</v>
      </c>
      <c r="D10" s="87" t="s">
        <v>260</v>
      </c>
      <c r="E10" s="87" t="s">
        <v>252</v>
      </c>
      <c r="F10" s="87">
        <v>-5780.0201500000003</v>
      </c>
      <c r="G10" s="87">
        <v>-2.6980000000000001E-2</v>
      </c>
      <c r="H10" s="87">
        <v>-5780.0201500000003</v>
      </c>
      <c r="I10" s="87">
        <v>192891.63985000001</v>
      </c>
      <c r="J10" s="87">
        <v>198671.66</v>
      </c>
      <c r="K10" s="87">
        <v>211154.36120000001</v>
      </c>
      <c r="L10" s="28">
        <v>44101</v>
      </c>
      <c r="M10" t="str">
        <f t="shared" si="0"/>
        <v>RELAY SYS ENG</v>
      </c>
      <c r="N10" t="str">
        <f t="shared" si="1"/>
        <v>RELAY SYS ENG</v>
      </c>
      <c r="O10">
        <f>COUNTIF('MGMT '!A:A,M10)</f>
        <v>0</v>
      </c>
      <c r="P10">
        <f>COUNTIF('BO '!A:A,M10)</f>
        <v>0</v>
      </c>
      <c r="Q10">
        <f>COUNTIF(SEO!A:A,M10)</f>
        <v>0</v>
      </c>
      <c r="R10">
        <f>COUNTIF(SPO!A:A,M10)</f>
        <v>0</v>
      </c>
      <c r="S10">
        <f>COUNTIF(MDN!A:A,M10)</f>
        <v>0</v>
      </c>
      <c r="T10">
        <f>COUNTIF(MMCS!A:A,M10)</f>
        <v>0</v>
      </c>
      <c r="U10">
        <f>COUNTIF(MPSA!A:A,M10)</f>
        <v>0</v>
      </c>
      <c r="V10">
        <f>COUNTIF(IDS!A:A,M10)</f>
        <v>0</v>
      </c>
      <c r="W10">
        <f>COUNTIF(RMO!A:A,M10)</f>
        <v>1</v>
      </c>
      <c r="X10">
        <f>COUNTIF(TECH!A:A,M10)</f>
        <v>0</v>
      </c>
      <c r="Y10">
        <f t="shared" si="2"/>
        <v>1</v>
      </c>
    </row>
    <row r="11" spans="1:25" ht="15" customHeight="1" x14ac:dyDescent="0.2">
      <c r="A11">
        <v>3</v>
      </c>
      <c r="B11" s="87">
        <v>106413</v>
      </c>
      <c r="C11" s="87" t="s">
        <v>274</v>
      </c>
      <c r="D11" s="87" t="s">
        <v>275</v>
      </c>
      <c r="E11" s="87" t="s">
        <v>184</v>
      </c>
      <c r="F11" s="88">
        <v>60114.099430000002</v>
      </c>
      <c r="G11" s="87">
        <v>0.30362312925169999</v>
      </c>
      <c r="H11" s="88">
        <v>60114.099430000002</v>
      </c>
      <c r="I11" s="88">
        <v>627098.11942999996</v>
      </c>
      <c r="J11" s="88">
        <v>566984.02</v>
      </c>
      <c r="K11" s="88">
        <v>684766.72785000002</v>
      </c>
      <c r="L11" s="28">
        <v>44101</v>
      </c>
      <c r="M11" t="str">
        <f t="shared" si="0"/>
        <v>Advance MPSA</v>
      </c>
      <c r="N11" t="str">
        <f t="shared" si="1"/>
        <v>Advance MPSA</v>
      </c>
      <c r="O11">
        <f>COUNTIF('MGMT '!A:A,M11)</f>
        <v>0</v>
      </c>
      <c r="P11">
        <f>COUNTIF('BO '!A:A,M11)</f>
        <v>0</v>
      </c>
      <c r="Q11">
        <f>COUNTIF(SEO!A:A,M11)</f>
        <v>0</v>
      </c>
      <c r="R11">
        <f>COUNTIF(SPO!A:A,M11)</f>
        <v>0</v>
      </c>
      <c r="S11">
        <f>COUNTIF(MDN!A:A,M11)</f>
        <v>0</v>
      </c>
      <c r="T11">
        <f>COUNTIF(MMCS!A:A,M11)</f>
        <v>0</v>
      </c>
      <c r="U11">
        <f>COUNTIF(MPSA!A:A,M11)</f>
        <v>1</v>
      </c>
      <c r="V11">
        <f>COUNTIF(IDS!A:A,M11)</f>
        <v>0</v>
      </c>
      <c r="W11">
        <f>COUNTIF(RMO!A:A,M11)</f>
        <v>0</v>
      </c>
      <c r="X11">
        <f>COUNTIF(TECH!A:A,M11)</f>
        <v>0</v>
      </c>
      <c r="Y11">
        <f t="shared" si="2"/>
        <v>1</v>
      </c>
    </row>
    <row r="12" spans="1:25" ht="15" customHeight="1" x14ac:dyDescent="0.2">
      <c r="A12">
        <v>4</v>
      </c>
      <c r="B12" s="87">
        <v>106464</v>
      </c>
      <c r="C12" s="87" t="s">
        <v>227</v>
      </c>
      <c r="D12" s="87" t="s">
        <v>228</v>
      </c>
      <c r="E12" s="87" t="s">
        <v>256</v>
      </c>
      <c r="F12" s="88">
        <v>22181.412950000002</v>
      </c>
      <c r="G12" s="87">
        <v>0.32096380952380898</v>
      </c>
      <c r="H12" s="88">
        <v>-2279.4888799999999</v>
      </c>
      <c r="I12" s="88">
        <v>106410.14294999999</v>
      </c>
      <c r="J12" s="88">
        <v>108689.63183</v>
      </c>
      <c r="K12" s="88">
        <v>82626.436690000002</v>
      </c>
      <c r="L12" s="28">
        <v>44101</v>
      </c>
      <c r="M12" t="str">
        <f t="shared" si="0"/>
        <v>Data Drive</v>
      </c>
      <c r="N12" t="str">
        <f t="shared" si="1"/>
        <v>Data Drive</v>
      </c>
      <c r="O12">
        <f>COUNTIF('MGMT '!A:A,M12)</f>
        <v>0</v>
      </c>
      <c r="P12">
        <f>COUNTIF('BO '!A:A,M12)</f>
        <v>0</v>
      </c>
      <c r="Q12">
        <f>COUNTIF(SEO!A:A,M12)</f>
        <v>0</v>
      </c>
      <c r="R12">
        <f>COUNTIF(SPO!A:A,M12)</f>
        <v>0</v>
      </c>
      <c r="S12">
        <f>COUNTIF(MDN!A:A,M12)</f>
        <v>0</v>
      </c>
      <c r="T12">
        <f>COUNTIF(MMCS!A:A,M12)</f>
        <v>0</v>
      </c>
      <c r="U12">
        <f>COUNTIF(MPSA!A:A,M12)</f>
        <v>0</v>
      </c>
      <c r="V12">
        <f>COUNTIF(IDS!A:A,M12)</f>
        <v>1</v>
      </c>
      <c r="W12">
        <f>COUNTIF(RMO!A:A,M12)</f>
        <v>0</v>
      </c>
      <c r="X12">
        <f>COUNTIF(TECH!A:A,M12)</f>
        <v>0</v>
      </c>
      <c r="Y12">
        <f t="shared" si="2"/>
        <v>1</v>
      </c>
    </row>
    <row r="13" spans="1:25" ht="15" customHeight="1" x14ac:dyDescent="0.2">
      <c r="A13">
        <v>5</v>
      </c>
      <c r="B13" s="87">
        <v>106412</v>
      </c>
      <c r="C13" s="87" t="s">
        <v>209</v>
      </c>
      <c r="D13" s="87" t="s">
        <v>32</v>
      </c>
      <c r="E13" s="87" t="s">
        <v>33</v>
      </c>
      <c r="F13" s="88">
        <v>0</v>
      </c>
      <c r="G13" s="87">
        <v>0</v>
      </c>
      <c r="H13" s="88">
        <v>0</v>
      </c>
      <c r="I13" s="88">
        <v>0</v>
      </c>
      <c r="J13" s="88">
        <v>0</v>
      </c>
      <c r="K13" s="88">
        <v>0</v>
      </c>
      <c r="L13" s="28">
        <v>44101</v>
      </c>
      <c r="M13" t="str">
        <f t="shared" si="0"/>
        <v>SPICE MAINT</v>
      </c>
      <c r="N13" t="str">
        <f t="shared" si="1"/>
        <v>SPICE MAINT</v>
      </c>
      <c r="O13">
        <f>COUNTIF('MGMT '!A:A,M13)</f>
        <v>0</v>
      </c>
      <c r="P13">
        <f>COUNTIF('BO '!A:A,M13)</f>
        <v>0</v>
      </c>
      <c r="Q13">
        <f>COUNTIF(SEO!A:A,M13)</f>
        <v>0</v>
      </c>
      <c r="R13">
        <f>COUNTIF(SPO!A:A,M13)</f>
        <v>0</v>
      </c>
      <c r="S13">
        <f>COUNTIF(MDN!A:A,M13)</f>
        <v>0</v>
      </c>
      <c r="T13">
        <f>COUNTIF(MMCS!A:A,M13)</f>
        <v>0</v>
      </c>
      <c r="U13">
        <f>COUNTIF(MPSA!A:A,M13)</f>
        <v>0</v>
      </c>
      <c r="V13">
        <f>COUNTIF(IDS!A:A,M13)</f>
        <v>0</v>
      </c>
      <c r="W13">
        <f>COUNTIF(RMO!A:A,M13)</f>
        <v>0</v>
      </c>
      <c r="X13">
        <f>COUNTIF(TECH!A:A,M13)</f>
        <v>0</v>
      </c>
      <c r="Y13">
        <f t="shared" si="2"/>
        <v>0</v>
      </c>
    </row>
    <row r="14" spans="1:25" x14ac:dyDescent="0.2">
      <c r="A14">
        <v>6</v>
      </c>
      <c r="B14" s="87">
        <v>106413</v>
      </c>
      <c r="C14" s="87" t="s">
        <v>253</v>
      </c>
      <c r="D14" s="87" t="s">
        <v>254</v>
      </c>
      <c r="E14" s="87" t="s">
        <v>184</v>
      </c>
      <c r="F14" s="87">
        <v>-1080.6500000000001</v>
      </c>
      <c r="G14" s="87">
        <v>0</v>
      </c>
      <c r="H14" s="87">
        <v>-1080.6500000000001</v>
      </c>
      <c r="I14" s="88">
        <v>0</v>
      </c>
      <c r="J14" s="88">
        <v>1080.6500000000001</v>
      </c>
      <c r="K14" s="88">
        <v>0</v>
      </c>
      <c r="L14" s="28">
        <v>44101</v>
      </c>
      <c r="M14" t="str">
        <f t="shared" si="0"/>
        <v>Web Interface</v>
      </c>
      <c r="N14" t="str">
        <f t="shared" si="1"/>
        <v>Web Interface</v>
      </c>
      <c r="O14">
        <f>COUNTIF('MGMT '!A:A,M14)</f>
        <v>0</v>
      </c>
      <c r="P14">
        <f>COUNTIF('BO '!A:A,M14)</f>
        <v>0</v>
      </c>
      <c r="Q14">
        <f>COUNTIF(SEO!A:A,M14)</f>
        <v>0</v>
      </c>
      <c r="R14">
        <f>COUNTIF(SPO!A:A,M14)</f>
        <v>0</v>
      </c>
      <c r="S14">
        <f>COUNTIF(MDN!A:A,M14)</f>
        <v>0</v>
      </c>
      <c r="T14">
        <f>COUNTIF(MMCS!A:A,M14)</f>
        <v>0</v>
      </c>
      <c r="U14">
        <f>COUNTIF(MPSA!A:A,M14)</f>
        <v>1</v>
      </c>
      <c r="V14">
        <f>COUNTIF(IDS!A:A,M14)</f>
        <v>0</v>
      </c>
      <c r="W14">
        <f>COUNTIF(RMO!A:A,M14)</f>
        <v>0</v>
      </c>
      <c r="X14">
        <f>COUNTIF(TECH!A:A,M14)</f>
        <v>0</v>
      </c>
      <c r="Y14">
        <f t="shared" si="2"/>
        <v>1</v>
      </c>
    </row>
    <row r="15" spans="1:25" x14ac:dyDescent="0.2">
      <c r="A15">
        <v>7</v>
      </c>
      <c r="B15" s="87">
        <v>106412</v>
      </c>
      <c r="C15" s="87" t="s">
        <v>205</v>
      </c>
      <c r="D15" s="87" t="s">
        <v>206</v>
      </c>
      <c r="E15" s="87" t="s">
        <v>257</v>
      </c>
      <c r="F15" s="87">
        <v>-19397.01539</v>
      </c>
      <c r="G15" s="87">
        <v>-5.0860000000000002E-2</v>
      </c>
      <c r="H15" s="87">
        <v>-54771.277220000004</v>
      </c>
      <c r="I15" s="88">
        <v>68704.104609999995</v>
      </c>
      <c r="J15" s="88">
        <v>123475.38183</v>
      </c>
      <c r="K15" s="88">
        <v>80330.726890000005</v>
      </c>
      <c r="L15" s="28">
        <v>44101</v>
      </c>
      <c r="M15" t="str">
        <f t="shared" si="0"/>
        <v>Primitive Body Nav</v>
      </c>
      <c r="N15" t="str">
        <f t="shared" si="1"/>
        <v>Primitive Body Nav</v>
      </c>
      <c r="O15">
        <f>COUNTIF('MGMT '!A:A,M15)</f>
        <v>0</v>
      </c>
      <c r="P15">
        <f>COUNTIF('BO '!A:A,M15)</f>
        <v>0</v>
      </c>
      <c r="Q15">
        <f>COUNTIF(SEO!A:A,M15)</f>
        <v>0</v>
      </c>
      <c r="R15">
        <f>COUNTIF(SPO!A:A,M15)</f>
        <v>0</v>
      </c>
      <c r="S15">
        <f>COUNTIF(MDN!A:A,M15)</f>
        <v>1</v>
      </c>
      <c r="T15">
        <f>COUNTIF(MMCS!A:A,M15)</f>
        <v>0</v>
      </c>
      <c r="U15">
        <f>COUNTIF(MPSA!A:A,M15)</f>
        <v>0</v>
      </c>
      <c r="V15">
        <f>COUNTIF(IDS!A:A,M15)</f>
        <v>0</v>
      </c>
      <c r="W15">
        <f>COUNTIF(RMO!A:A,M15)</f>
        <v>0</v>
      </c>
      <c r="X15">
        <f>COUNTIF(TECH!A:A,M15)</f>
        <v>0</v>
      </c>
      <c r="Y15">
        <f t="shared" si="2"/>
        <v>1</v>
      </c>
    </row>
    <row r="16" spans="1:25" x14ac:dyDescent="0.2">
      <c r="A16">
        <v>8</v>
      </c>
      <c r="B16" s="87">
        <v>106464</v>
      </c>
      <c r="C16" s="87" t="s">
        <v>375</v>
      </c>
      <c r="D16" s="87" t="s">
        <v>376</v>
      </c>
      <c r="E16" s="87" t="s">
        <v>89</v>
      </c>
      <c r="F16" s="88">
        <v>-31774.066859999999</v>
      </c>
      <c r="G16" s="87">
        <v>-0.12931000000000001</v>
      </c>
      <c r="H16" s="88">
        <v>-31774.066859999999</v>
      </c>
      <c r="I16" s="88">
        <v>59216.813139999998</v>
      </c>
      <c r="J16" s="88">
        <v>90990.88</v>
      </c>
      <c r="K16" s="88">
        <v>69512.818299999999</v>
      </c>
      <c r="L16" s="28">
        <v>44101</v>
      </c>
      <c r="M16" t="str">
        <f t="shared" si="0"/>
        <v>Data Order via Uncertainty Est</v>
      </c>
      <c r="N16" t="str">
        <f t="shared" si="1"/>
        <v>Data Order via Uncertainty Est</v>
      </c>
      <c r="O16">
        <f>COUNTIF('MGMT '!A:A,M16)</f>
        <v>0</v>
      </c>
      <c r="P16">
        <f>COUNTIF('BO '!A:A,M16)</f>
        <v>0</v>
      </c>
      <c r="Q16">
        <f>COUNTIF(SEO!A:A,M16)</f>
        <v>0</v>
      </c>
      <c r="R16">
        <f>COUNTIF(SPO!A:A,M16)</f>
        <v>0</v>
      </c>
      <c r="S16">
        <f>COUNTIF(MDN!A:A,M16)</f>
        <v>0</v>
      </c>
      <c r="T16">
        <f>COUNTIF(MMCS!A:A,M16)</f>
        <v>0</v>
      </c>
      <c r="U16">
        <f>COUNTIF(MPSA!A:A,M16)</f>
        <v>0</v>
      </c>
      <c r="V16">
        <f>COUNTIF(IDS!A:A,M16)</f>
        <v>1</v>
      </c>
      <c r="W16">
        <f>COUNTIF(RMO!A:A,M16)</f>
        <v>0</v>
      </c>
      <c r="X16">
        <f>COUNTIF(TECH!A:A,M16)</f>
        <v>0</v>
      </c>
      <c r="Y16">
        <f t="shared" si="2"/>
        <v>1</v>
      </c>
    </row>
    <row r="17" spans="1:25" ht="15" customHeight="1" x14ac:dyDescent="0.2">
      <c r="A17">
        <v>9</v>
      </c>
      <c r="B17" s="87">
        <v>106413</v>
      </c>
      <c r="C17" s="87" t="s">
        <v>56</v>
      </c>
      <c r="D17" s="87" t="s">
        <v>57</v>
      </c>
      <c r="E17" s="87" t="s">
        <v>184</v>
      </c>
      <c r="F17" s="87">
        <v>35610.669909999997</v>
      </c>
      <c r="G17" s="87">
        <v>0.15698999999999999</v>
      </c>
      <c r="H17" s="87">
        <v>35610.669909999997</v>
      </c>
      <c r="I17" s="87">
        <v>187299.07991</v>
      </c>
      <c r="J17" s="87">
        <v>151688.41</v>
      </c>
      <c r="K17" s="87">
        <v>232869.54689999999</v>
      </c>
      <c r="L17" s="28">
        <v>44101</v>
      </c>
      <c r="M17" t="str">
        <f t="shared" si="0"/>
        <v>MPS MGMT</v>
      </c>
      <c r="N17" t="str">
        <f t="shared" si="1"/>
        <v>MPS MGMT</v>
      </c>
      <c r="O17">
        <f>COUNTIF('MGMT '!A:A,M17)</f>
        <v>0</v>
      </c>
      <c r="P17">
        <f>COUNTIF('BO '!A:A,M17)</f>
        <v>0</v>
      </c>
      <c r="Q17">
        <f>COUNTIF(SEO!A:A,M17)</f>
        <v>0</v>
      </c>
      <c r="R17">
        <f>COUNTIF(SPO!A:A,M17)</f>
        <v>0</v>
      </c>
      <c r="S17">
        <f>COUNTIF(MDN!A:A,M17)</f>
        <v>0</v>
      </c>
      <c r="T17">
        <f>COUNTIF(MMCS!A:A,M17)</f>
        <v>0</v>
      </c>
      <c r="U17">
        <f>COUNTIF(MPSA!A:A,M17)</f>
        <v>1</v>
      </c>
      <c r="V17">
        <f>COUNTIF(IDS!A:A,M17)</f>
        <v>0</v>
      </c>
      <c r="W17">
        <f>COUNTIF(RMO!A:A,M17)</f>
        <v>0</v>
      </c>
      <c r="X17">
        <f>COUNTIF(TECH!A:A,M17)</f>
        <v>0</v>
      </c>
      <c r="Y17">
        <f t="shared" si="2"/>
        <v>1</v>
      </c>
    </row>
    <row r="18" spans="1:25" x14ac:dyDescent="0.2">
      <c r="A18">
        <v>10</v>
      </c>
      <c r="B18" s="87">
        <v>106463</v>
      </c>
      <c r="C18" s="87" t="s">
        <v>181</v>
      </c>
      <c r="D18" s="87" t="s">
        <v>75</v>
      </c>
      <c r="E18" s="87" t="s">
        <v>197</v>
      </c>
      <c r="F18" s="88">
        <v>-80921.965549999994</v>
      </c>
      <c r="G18" s="87">
        <v>-0.46872000000000003</v>
      </c>
      <c r="H18" s="88">
        <v>-79489.862150000001</v>
      </c>
      <c r="I18" s="88">
        <v>231909.39444999999</v>
      </c>
      <c r="J18" s="88">
        <v>312831.35999999999</v>
      </c>
      <c r="K18" s="88">
        <v>259588.7856</v>
      </c>
      <c r="L18" s="28">
        <v>44101</v>
      </c>
      <c r="M18" t="str">
        <f t="shared" si="0"/>
        <v>MCS SYS ENG</v>
      </c>
      <c r="N18" t="str">
        <f t="shared" si="1"/>
        <v>MCS SYS ENG</v>
      </c>
      <c r="O18">
        <f>COUNTIF('MGMT '!A:A,M18)</f>
        <v>0</v>
      </c>
      <c r="P18">
        <f>COUNTIF('BO '!A:A,M18)</f>
        <v>0</v>
      </c>
      <c r="Q18">
        <f>COUNTIF(SEO!A:A,M18)</f>
        <v>0</v>
      </c>
      <c r="R18">
        <f>COUNTIF(SPO!A:A,M18)</f>
        <v>0</v>
      </c>
      <c r="S18">
        <f>COUNTIF(MDN!A:A,M18)</f>
        <v>0</v>
      </c>
      <c r="T18">
        <f>COUNTIF(MMCS!A:A,M18)</f>
        <v>1</v>
      </c>
      <c r="U18">
        <f>COUNTIF(MPSA!A:A,M18)</f>
        <v>0</v>
      </c>
      <c r="V18">
        <f>COUNTIF(IDS!A:A,M18)</f>
        <v>0</v>
      </c>
      <c r="W18">
        <f>COUNTIF(RMO!A:A,M18)</f>
        <v>0</v>
      </c>
      <c r="X18">
        <f>COUNTIF(TECH!A:A,M18)</f>
        <v>0</v>
      </c>
      <c r="Y18">
        <f t="shared" si="2"/>
        <v>1</v>
      </c>
    </row>
    <row r="19" spans="1:25" x14ac:dyDescent="0.2">
      <c r="A19">
        <v>11</v>
      </c>
      <c r="B19" s="87">
        <v>106463</v>
      </c>
      <c r="C19" s="87" t="s">
        <v>182</v>
      </c>
      <c r="D19" s="87" t="s">
        <v>76</v>
      </c>
      <c r="E19" s="87" t="s">
        <v>77</v>
      </c>
      <c r="F19" s="87">
        <v>-30164.164850000001</v>
      </c>
      <c r="G19" s="87">
        <v>-0.31023000000000001</v>
      </c>
      <c r="H19" s="87">
        <v>-22450.362949999999</v>
      </c>
      <c r="I19" s="88">
        <v>248716.55515</v>
      </c>
      <c r="J19" s="88">
        <v>293637.40732</v>
      </c>
      <c r="K19" s="88">
        <v>326273.60041999997</v>
      </c>
      <c r="L19" s="28">
        <v>44101</v>
      </c>
      <c r="M19" t="str">
        <f t="shared" si="0"/>
        <v>MCS TEST ENG</v>
      </c>
      <c r="N19" t="str">
        <f t="shared" si="1"/>
        <v>MCS TEST ENG</v>
      </c>
      <c r="O19">
        <f>COUNTIF('MGMT '!A:A,M19)</f>
        <v>0</v>
      </c>
      <c r="P19">
        <f>COUNTIF('BO '!A:A,M19)</f>
        <v>0</v>
      </c>
      <c r="Q19">
        <f>COUNTIF(SEO!A:A,M19)</f>
        <v>0</v>
      </c>
      <c r="R19">
        <f>COUNTIF(SPO!A:A,M19)</f>
        <v>0</v>
      </c>
      <c r="S19">
        <f>COUNTIF(MDN!A:A,M19)</f>
        <v>0</v>
      </c>
      <c r="T19">
        <f>COUNTIF(MMCS!A:A,M19)</f>
        <v>1</v>
      </c>
      <c r="U19">
        <f>COUNTIF(MPSA!A:A,M19)</f>
        <v>0</v>
      </c>
      <c r="V19">
        <f>COUNTIF(IDS!A:A,M19)</f>
        <v>0</v>
      </c>
      <c r="W19">
        <f>COUNTIF(RMO!A:A,M19)</f>
        <v>0</v>
      </c>
      <c r="X19">
        <f>COUNTIF(TECH!A:A,M19)</f>
        <v>0</v>
      </c>
      <c r="Y19">
        <f t="shared" si="2"/>
        <v>1</v>
      </c>
    </row>
    <row r="20" spans="1:25" x14ac:dyDescent="0.2">
      <c r="A20">
        <v>12</v>
      </c>
      <c r="B20" s="87">
        <v>106464</v>
      </c>
      <c r="C20" s="87" t="s">
        <v>171</v>
      </c>
      <c r="D20" s="87" t="s">
        <v>83</v>
      </c>
      <c r="E20" s="87" t="s">
        <v>88</v>
      </c>
      <c r="F20" s="88">
        <v>18241.057820000002</v>
      </c>
      <c r="G20" s="87">
        <v>0.33650999999999998</v>
      </c>
      <c r="H20" s="88">
        <v>25575.137490000001</v>
      </c>
      <c r="I20" s="88">
        <v>186528.39782000001</v>
      </c>
      <c r="J20" s="88">
        <v>160953.26032999999</v>
      </c>
      <c r="K20" s="88">
        <v>213391.05707000001</v>
      </c>
      <c r="L20" s="28">
        <v>44101</v>
      </c>
      <c r="M20" t="str">
        <f t="shared" si="0"/>
        <v>IDS SYS ENG</v>
      </c>
      <c r="N20" t="str">
        <f t="shared" si="1"/>
        <v>IDS SYS ENG</v>
      </c>
      <c r="O20">
        <f>COUNTIF('MGMT '!A:A,M20)</f>
        <v>0</v>
      </c>
      <c r="P20">
        <f>COUNTIF('BO '!A:A,M20)</f>
        <v>0</v>
      </c>
      <c r="Q20">
        <f>COUNTIF(SEO!A:A,M20)</f>
        <v>0</v>
      </c>
      <c r="R20">
        <f>COUNTIF(SPO!A:A,M20)</f>
        <v>0</v>
      </c>
      <c r="S20">
        <f>COUNTIF(MDN!A:A,M20)</f>
        <v>0</v>
      </c>
      <c r="T20">
        <f>COUNTIF(MMCS!A:A,M20)</f>
        <v>0</v>
      </c>
      <c r="U20">
        <f>COUNTIF(MPSA!A:A,M20)</f>
        <v>0</v>
      </c>
      <c r="V20">
        <f>COUNTIF(IDS!A:A,M20)</f>
        <v>1</v>
      </c>
      <c r="W20">
        <f>COUNTIF(RMO!A:A,M20)</f>
        <v>0</v>
      </c>
      <c r="X20">
        <f>COUNTIF(TECH!A:A,M20)</f>
        <v>0</v>
      </c>
      <c r="Y20">
        <f t="shared" si="2"/>
        <v>1</v>
      </c>
    </row>
    <row r="21" spans="1:25" ht="15" customHeight="1" x14ac:dyDescent="0.2">
      <c r="A21">
        <v>13</v>
      </c>
      <c r="B21" s="87">
        <v>106410</v>
      </c>
      <c r="C21" s="87" t="s">
        <v>42</v>
      </c>
      <c r="D21" s="87" t="s">
        <v>43</v>
      </c>
      <c r="E21" s="87" t="s">
        <v>18</v>
      </c>
      <c r="F21" s="88">
        <v>12613.756310000001</v>
      </c>
      <c r="G21" s="87">
        <v>6.1690000000000002E-2</v>
      </c>
      <c r="H21" s="88">
        <v>12613.756310000001</v>
      </c>
      <c r="I21" s="88">
        <v>134127.41631</v>
      </c>
      <c r="J21" s="88">
        <v>121513.66</v>
      </c>
      <c r="K21" s="88">
        <v>149030.37359999999</v>
      </c>
      <c r="L21" s="28">
        <v>44101</v>
      </c>
      <c r="M21" t="str">
        <f t="shared" si="0"/>
        <v>BUSINESS  MGT</v>
      </c>
      <c r="N21" t="str">
        <f t="shared" si="1"/>
        <v>BUSINESS  MGT</v>
      </c>
      <c r="O21">
        <f>COUNTIF('MGMT '!A:A,M21)</f>
        <v>0</v>
      </c>
      <c r="P21">
        <f>COUNTIF('BO '!A:A,M21)</f>
        <v>1</v>
      </c>
      <c r="Q21">
        <f>COUNTIF(SEO!A:A,M21)</f>
        <v>0</v>
      </c>
      <c r="R21">
        <f>COUNTIF(SPO!A:A,M21)</f>
        <v>0</v>
      </c>
      <c r="S21">
        <f>COUNTIF(MDN!A:A,M21)</f>
        <v>0</v>
      </c>
      <c r="T21">
        <f>COUNTIF(MMCS!A:A,M21)</f>
        <v>0</v>
      </c>
      <c r="U21">
        <f>COUNTIF(MPSA!A:A,M21)</f>
        <v>0</v>
      </c>
      <c r="V21">
        <f>COUNTIF(IDS!A:A,M21)</f>
        <v>0</v>
      </c>
      <c r="W21">
        <f>COUNTIF(RMO!A:A,M21)</f>
        <v>0</v>
      </c>
      <c r="X21">
        <f>COUNTIF(TECH!A:A,M21)</f>
        <v>0</v>
      </c>
      <c r="Y21">
        <f t="shared" si="2"/>
        <v>1</v>
      </c>
    </row>
    <row r="22" spans="1:25" ht="15" customHeight="1" x14ac:dyDescent="0.2">
      <c r="A22">
        <v>14</v>
      </c>
      <c r="B22" s="87">
        <v>106410</v>
      </c>
      <c r="C22" s="87" t="s">
        <v>46</v>
      </c>
      <c r="D22" s="87" t="s">
        <v>47</v>
      </c>
      <c r="E22" s="87" t="s">
        <v>18</v>
      </c>
      <c r="F22" s="88">
        <v>-3229.1272300000001</v>
      </c>
      <c r="G22" s="87">
        <v>2.49E-3</v>
      </c>
      <c r="H22" s="88">
        <v>-3229.1272300000001</v>
      </c>
      <c r="I22" s="88">
        <v>208361.24277000001</v>
      </c>
      <c r="J22" s="88">
        <v>211590.37</v>
      </c>
      <c r="K22" s="88">
        <v>201717.72808999999</v>
      </c>
      <c r="L22" s="28">
        <v>44101</v>
      </c>
      <c r="M22" t="str">
        <f t="shared" si="0"/>
        <v>BUSINESS SCHED</v>
      </c>
      <c r="N22" t="str">
        <f t="shared" si="1"/>
        <v>BUSINESS SCHED</v>
      </c>
      <c r="O22">
        <f>COUNTIF('MGMT '!A:A,M22)</f>
        <v>0</v>
      </c>
      <c r="P22">
        <f>COUNTIF('BO '!A:A,M22)</f>
        <v>1</v>
      </c>
      <c r="Q22">
        <f>COUNTIF(SEO!A:A,M22)</f>
        <v>0</v>
      </c>
      <c r="R22">
        <f>COUNTIF(SPO!A:A,M22)</f>
        <v>0</v>
      </c>
      <c r="S22">
        <f>COUNTIF(MDN!A:A,M22)</f>
        <v>0</v>
      </c>
      <c r="T22">
        <f>COUNTIF(MMCS!A:A,M22)</f>
        <v>0</v>
      </c>
      <c r="U22">
        <f>COUNTIF(MPSA!A:A,M22)</f>
        <v>0</v>
      </c>
      <c r="V22">
        <f>COUNTIF(IDS!A:A,M22)</f>
        <v>0</v>
      </c>
      <c r="W22">
        <f>COUNTIF(RMO!A:A,M22)</f>
        <v>0</v>
      </c>
      <c r="X22">
        <f>COUNTIF(TECH!A:A,M22)</f>
        <v>0</v>
      </c>
      <c r="Y22">
        <f t="shared" si="2"/>
        <v>1</v>
      </c>
    </row>
    <row r="23" spans="1:25" ht="15" customHeight="1" x14ac:dyDescent="0.2">
      <c r="A23">
        <v>15</v>
      </c>
      <c r="B23" s="87">
        <v>106412</v>
      </c>
      <c r="C23" s="87" t="s">
        <v>34</v>
      </c>
      <c r="D23" s="87" t="s">
        <v>35</v>
      </c>
      <c r="E23" s="87" t="s">
        <v>29</v>
      </c>
      <c r="F23" s="88">
        <v>7374.1116899999997</v>
      </c>
      <c r="G23" s="87">
        <v>-9.2646666666666599E-2</v>
      </c>
      <c r="H23" s="88">
        <v>6797.6398399999998</v>
      </c>
      <c r="I23" s="88">
        <v>282540.81169</v>
      </c>
      <c r="J23" s="88">
        <v>322074.07744999998</v>
      </c>
      <c r="K23" s="88">
        <v>396793.65506000002</v>
      </c>
      <c r="L23" s="28">
        <v>44101</v>
      </c>
      <c r="M23" t="str">
        <f t="shared" si="0"/>
        <v>PLANETARY EPHEMERIS</v>
      </c>
      <c r="N23" t="str">
        <f t="shared" si="1"/>
        <v>PLANETARY EPHEMERIS</v>
      </c>
      <c r="O23">
        <f>COUNTIF('MGMT '!A:A,M23)</f>
        <v>0</v>
      </c>
      <c r="P23">
        <f>COUNTIF('BO '!A:A,M23)</f>
        <v>0</v>
      </c>
      <c r="Q23">
        <f>COUNTIF(SEO!A:A,M23)</f>
        <v>0</v>
      </c>
      <c r="R23">
        <f>COUNTIF(SPO!A:A,M23)</f>
        <v>0</v>
      </c>
      <c r="S23">
        <f>COUNTIF(MDN!A:A,M23)</f>
        <v>1</v>
      </c>
      <c r="T23">
        <f>COUNTIF(MMCS!A:A,M23)</f>
        <v>0</v>
      </c>
      <c r="U23">
        <f>COUNTIF(MPSA!A:A,M23)</f>
        <v>0</v>
      </c>
      <c r="V23">
        <f>COUNTIF(IDS!A:A,M23)</f>
        <v>0</v>
      </c>
      <c r="W23">
        <f>COUNTIF(RMO!A:A,M23)</f>
        <v>0</v>
      </c>
      <c r="X23">
        <f>COUNTIF(TECH!A:A,M23)</f>
        <v>0</v>
      </c>
      <c r="Y23">
        <f t="shared" si="2"/>
        <v>1</v>
      </c>
    </row>
    <row r="24" spans="1:25" ht="15" customHeight="1" x14ac:dyDescent="0.2">
      <c r="A24">
        <v>16</v>
      </c>
      <c r="B24" s="87">
        <v>106412</v>
      </c>
      <c r="C24" s="87" t="s">
        <v>40</v>
      </c>
      <c r="D24" s="87" t="s">
        <v>41</v>
      </c>
      <c r="E24" s="87" t="s">
        <v>29</v>
      </c>
      <c r="F24" s="88">
        <v>-15876.620360000001</v>
      </c>
      <c r="G24" s="87">
        <v>-0.34271476190476102</v>
      </c>
      <c r="H24" s="88">
        <v>-29285.806550000001</v>
      </c>
      <c r="I24" s="88">
        <v>103395.95964</v>
      </c>
      <c r="J24" s="88">
        <v>179012.67178999999</v>
      </c>
      <c r="K24" s="88">
        <v>185958.03218000001</v>
      </c>
      <c r="L24" s="28">
        <v>44101</v>
      </c>
      <c r="M24" t="str">
        <f t="shared" si="0"/>
        <v>GRAVITY MODELLING</v>
      </c>
      <c r="N24" t="str">
        <f t="shared" si="1"/>
        <v>GRAVITY MODELLING</v>
      </c>
      <c r="O24">
        <f>COUNTIF('MGMT '!A:A,M24)</f>
        <v>0</v>
      </c>
      <c r="P24">
        <f>COUNTIF('BO '!A:A,M24)</f>
        <v>0</v>
      </c>
      <c r="Q24">
        <f>COUNTIF(SEO!A:A,M24)</f>
        <v>0</v>
      </c>
      <c r="R24">
        <f>COUNTIF(SPO!A:A,M24)</f>
        <v>0</v>
      </c>
      <c r="S24">
        <f>COUNTIF(MDN!A:A,M24)</f>
        <v>1</v>
      </c>
      <c r="T24">
        <f>COUNTIF(MMCS!A:A,M24)</f>
        <v>0</v>
      </c>
      <c r="U24">
        <f>COUNTIF(MPSA!A:A,M24)</f>
        <v>0</v>
      </c>
      <c r="V24">
        <f>COUNTIF(IDS!A:A,M24)</f>
        <v>0</v>
      </c>
      <c r="W24">
        <f>COUNTIF(RMO!A:A,M24)</f>
        <v>0</v>
      </c>
      <c r="X24">
        <f>COUNTIF(TECH!A:A,M24)</f>
        <v>0</v>
      </c>
      <c r="Y24">
        <f t="shared" si="2"/>
        <v>1</v>
      </c>
    </row>
    <row r="25" spans="1:25" ht="15" customHeight="1" x14ac:dyDescent="0.2">
      <c r="A25">
        <v>17</v>
      </c>
      <c r="B25" s="87">
        <v>106413</v>
      </c>
      <c r="C25" s="87" t="s">
        <v>365</v>
      </c>
      <c r="D25" s="87" t="s">
        <v>366</v>
      </c>
      <c r="E25" s="87" t="s">
        <v>184</v>
      </c>
      <c r="F25" s="88">
        <v>0</v>
      </c>
      <c r="G25" s="87">
        <v>0</v>
      </c>
      <c r="H25" s="88">
        <v>0</v>
      </c>
      <c r="I25" s="88">
        <v>0</v>
      </c>
      <c r="J25" s="88">
        <v>0</v>
      </c>
      <c r="K25" s="88">
        <v>0</v>
      </c>
      <c r="L25" s="28">
        <v>44101</v>
      </c>
      <c r="M25" t="str">
        <f t="shared" si="0"/>
        <v>SEQUENCING FOR CUBES</v>
      </c>
      <c r="N25" t="str">
        <f t="shared" si="1"/>
        <v>SEQUENCING FOR CUBES</v>
      </c>
      <c r="O25">
        <f>COUNTIF('MGMT '!A:A,M25)</f>
        <v>0</v>
      </c>
      <c r="P25">
        <f>COUNTIF('BO '!A:A,M25)</f>
        <v>0</v>
      </c>
      <c r="Q25">
        <f>COUNTIF(SEO!A:A,M25)</f>
        <v>0</v>
      </c>
      <c r="R25">
        <f>COUNTIF(SPO!A:A,M25)</f>
        <v>0</v>
      </c>
      <c r="S25">
        <f>COUNTIF(MDN!A:A,M25)</f>
        <v>0</v>
      </c>
      <c r="T25">
        <f>COUNTIF(MMCS!A:A,M25)</f>
        <v>0</v>
      </c>
      <c r="U25">
        <f>COUNTIF(MPSA!A:A,M25)</f>
        <v>0</v>
      </c>
      <c r="V25">
        <f>COUNTIF(IDS!A:A,M25)</f>
        <v>0</v>
      </c>
      <c r="W25">
        <f>COUNTIF(RMO!A:A,M25)</f>
        <v>0</v>
      </c>
      <c r="X25">
        <f>COUNTIF(TECH!A:A,M25)</f>
        <v>0</v>
      </c>
      <c r="Y25">
        <f t="shared" si="2"/>
        <v>0</v>
      </c>
    </row>
    <row r="26" spans="1:25" ht="15" customHeight="1" x14ac:dyDescent="0.2">
      <c r="A26">
        <v>18</v>
      </c>
      <c r="B26" s="87">
        <v>106412</v>
      </c>
      <c r="C26" s="87" t="s">
        <v>96</v>
      </c>
      <c r="D26" s="87" t="s">
        <v>95</v>
      </c>
      <c r="E26" s="87" t="s">
        <v>33</v>
      </c>
      <c r="F26" s="88">
        <v>0</v>
      </c>
      <c r="G26" s="87">
        <v>0</v>
      </c>
      <c r="H26" s="88">
        <v>0</v>
      </c>
      <c r="I26" s="88">
        <v>0</v>
      </c>
      <c r="J26" s="88">
        <v>0</v>
      </c>
      <c r="K26" s="88">
        <v>0</v>
      </c>
      <c r="L26" s="28">
        <v>44101</v>
      </c>
      <c r="M26" t="str">
        <f t="shared" si="0"/>
        <v>MODERNIZING SPICE</v>
      </c>
      <c r="N26" t="str">
        <f t="shared" si="1"/>
        <v>MODERNIZING SPICE</v>
      </c>
      <c r="O26">
        <f>COUNTIF('MGMT '!A:A,M26)</f>
        <v>0</v>
      </c>
      <c r="P26">
        <f>COUNTIF('BO '!A:A,M26)</f>
        <v>0</v>
      </c>
      <c r="Q26">
        <f>COUNTIF(SEO!A:A,M26)</f>
        <v>0</v>
      </c>
      <c r="R26">
        <f>COUNTIF(SPO!A:A,M26)</f>
        <v>0</v>
      </c>
      <c r="S26">
        <f>COUNTIF(MDN!A:A,M26)</f>
        <v>0</v>
      </c>
      <c r="T26">
        <f>COUNTIF(MMCS!A:A,M26)</f>
        <v>0</v>
      </c>
      <c r="U26">
        <f>COUNTIF(MPSA!A:A,M26)</f>
        <v>0</v>
      </c>
      <c r="V26">
        <f>COUNTIF(IDS!A:A,M26)</f>
        <v>0</v>
      </c>
      <c r="W26">
        <f>COUNTIF(RMO!A:A,M26)</f>
        <v>0</v>
      </c>
      <c r="X26">
        <f>COUNTIF(TECH!A:A,M26)</f>
        <v>0</v>
      </c>
      <c r="Y26">
        <f t="shared" si="2"/>
        <v>0</v>
      </c>
    </row>
    <row r="27" spans="1:25" ht="15" customHeight="1" x14ac:dyDescent="0.2">
      <c r="A27">
        <v>24</v>
      </c>
      <c r="B27" s="87">
        <v>106464</v>
      </c>
      <c r="C27" s="87" t="s">
        <v>233</v>
      </c>
      <c r="D27" s="87" t="s">
        <v>330</v>
      </c>
      <c r="E27" s="87" t="s">
        <v>256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28">
        <v>44101</v>
      </c>
      <c r="M27" t="str">
        <f t="shared" si="0"/>
        <v>Search Data Driven Analytics</v>
      </c>
      <c r="N27" t="str">
        <f t="shared" si="1"/>
        <v>Search Data Driven Analytics</v>
      </c>
      <c r="O27">
        <f>COUNTIF('MGMT '!A:A,M27)</f>
        <v>0</v>
      </c>
      <c r="P27">
        <f>COUNTIF('BO '!A:A,M27)</f>
        <v>0</v>
      </c>
      <c r="Q27">
        <f>COUNTIF(SEO!A:A,M27)</f>
        <v>0</v>
      </c>
      <c r="R27">
        <f>COUNTIF(SPO!A:A,M27)</f>
        <v>0</v>
      </c>
      <c r="S27">
        <f>COUNTIF(MDN!A:A,M27)</f>
        <v>0</v>
      </c>
      <c r="T27">
        <f>COUNTIF(MMCS!A:A,M27)</f>
        <v>0</v>
      </c>
      <c r="U27">
        <f>COUNTIF(MPSA!A:A,M27)</f>
        <v>0</v>
      </c>
      <c r="V27">
        <f>COUNTIF(IDS!A:A,M27)</f>
        <v>0</v>
      </c>
      <c r="W27">
        <f>COUNTIF(RMO!A:A,M27)</f>
        <v>0</v>
      </c>
      <c r="X27">
        <f>COUNTIF(TECH!A:A,M27)</f>
        <v>0</v>
      </c>
      <c r="Y27">
        <f t="shared" si="2"/>
        <v>0</v>
      </c>
    </row>
    <row r="28" spans="1:25" ht="15" customHeight="1" x14ac:dyDescent="0.2">
      <c r="A28">
        <v>25</v>
      </c>
      <c r="B28" s="87">
        <v>106463</v>
      </c>
      <c r="C28" s="87" t="s">
        <v>383</v>
      </c>
      <c r="D28" s="87" t="s">
        <v>220</v>
      </c>
      <c r="E28" s="87" t="s">
        <v>195</v>
      </c>
      <c r="F28" s="88">
        <v>0</v>
      </c>
      <c r="G28" s="87">
        <v>0</v>
      </c>
      <c r="H28" s="88">
        <v>0</v>
      </c>
      <c r="I28" s="88">
        <v>0</v>
      </c>
      <c r="J28" s="88">
        <v>0</v>
      </c>
      <c r="K28" s="88">
        <v>0</v>
      </c>
      <c r="L28" s="28">
        <v>44101</v>
      </c>
      <c r="M28" t="str">
        <f t="shared" si="0"/>
        <v>Ref Msn T/C Closed Loop Framewrk</v>
      </c>
      <c r="N28" t="str">
        <f t="shared" si="1"/>
        <v>Ref Msn T/C Closed Loop Framewrk</v>
      </c>
      <c r="O28">
        <f>COUNTIF('MGMT '!A:A,M28)</f>
        <v>0</v>
      </c>
      <c r="P28">
        <f>COUNTIF('BO '!A:A,M28)</f>
        <v>0</v>
      </c>
      <c r="Q28">
        <f>COUNTIF(SEO!A:A,M28)</f>
        <v>0</v>
      </c>
      <c r="R28">
        <f>COUNTIF(SPO!A:A,M28)</f>
        <v>0</v>
      </c>
      <c r="S28">
        <f>COUNTIF(MDN!A:A,M28)</f>
        <v>0</v>
      </c>
      <c r="T28">
        <f>COUNTIF(MMCS!A:A,M28)</f>
        <v>0</v>
      </c>
      <c r="U28">
        <f>COUNTIF(MPSA!A:A,M28)</f>
        <v>0</v>
      </c>
      <c r="V28">
        <f>COUNTIF(IDS!A:A,M28)</f>
        <v>0</v>
      </c>
      <c r="W28">
        <f>COUNTIF(RMO!A:A,M28)</f>
        <v>0</v>
      </c>
      <c r="X28">
        <f>COUNTIF(TECH!A:A,M28)</f>
        <v>0</v>
      </c>
      <c r="Y28">
        <f t="shared" si="2"/>
        <v>0</v>
      </c>
    </row>
    <row r="29" spans="1:25" ht="15" customHeight="1" x14ac:dyDescent="0.2">
      <c r="A29">
        <v>26</v>
      </c>
      <c r="B29" s="87">
        <v>106463</v>
      </c>
      <c r="C29" s="87" t="s">
        <v>219</v>
      </c>
      <c r="D29" s="87" t="s">
        <v>78</v>
      </c>
      <c r="E29" s="87" t="s">
        <v>197</v>
      </c>
      <c r="F29" s="88">
        <v>-141492.79246</v>
      </c>
      <c r="G29" s="87">
        <v>-1.26389857142857</v>
      </c>
      <c r="H29" s="88">
        <v>-141492.79246</v>
      </c>
      <c r="I29" s="88">
        <v>324093.90753999999</v>
      </c>
      <c r="J29" s="88">
        <v>465586.7</v>
      </c>
      <c r="K29" s="88">
        <v>340421.73905999999</v>
      </c>
      <c r="L29" s="28">
        <v>44101</v>
      </c>
      <c r="M29" t="str">
        <f t="shared" si="0"/>
        <v>MCS SYS LVL MAINT</v>
      </c>
      <c r="N29" t="str">
        <f t="shared" si="1"/>
        <v>MCS SYS LVL MAINT</v>
      </c>
      <c r="O29">
        <f>COUNTIF('MGMT '!A:A,M29)</f>
        <v>0</v>
      </c>
      <c r="P29">
        <f>COUNTIF('BO '!A:A,M29)</f>
        <v>0</v>
      </c>
      <c r="Q29">
        <f>COUNTIF(SEO!A:A,M29)</f>
        <v>0</v>
      </c>
      <c r="R29">
        <f>COUNTIF(SPO!A:A,M29)</f>
        <v>0</v>
      </c>
      <c r="S29">
        <f>COUNTIF(MDN!A:A,M29)</f>
        <v>0</v>
      </c>
      <c r="T29">
        <f>COUNTIF(MMCS!A:A,M29)</f>
        <v>1</v>
      </c>
      <c r="U29">
        <f>COUNTIF(MPSA!A:A,M29)</f>
        <v>0</v>
      </c>
      <c r="V29">
        <f>COUNTIF(IDS!A:A,M29)</f>
        <v>0</v>
      </c>
      <c r="W29">
        <f>COUNTIF(RMO!A:A,M29)</f>
        <v>0</v>
      </c>
      <c r="X29">
        <f>COUNTIF(TECH!A:A,M29)</f>
        <v>0</v>
      </c>
      <c r="Y29">
        <f t="shared" si="2"/>
        <v>1</v>
      </c>
    </row>
    <row r="30" spans="1:25" ht="15" customHeight="1" x14ac:dyDescent="0.2">
      <c r="A30">
        <v>27</v>
      </c>
      <c r="B30" s="87">
        <v>106463</v>
      </c>
      <c r="C30" s="87" t="s">
        <v>165</v>
      </c>
      <c r="D30" s="87" t="s">
        <v>166</v>
      </c>
      <c r="E30" s="87" t="s">
        <v>81</v>
      </c>
      <c r="F30" s="88">
        <v>-14198.73</v>
      </c>
      <c r="G30" s="87">
        <v>0</v>
      </c>
      <c r="H30" s="88">
        <v>-2725.0001099999999</v>
      </c>
      <c r="I30" s="88">
        <v>0</v>
      </c>
      <c r="J30" s="88">
        <v>2725.0001099999999</v>
      </c>
      <c r="K30" s="88">
        <v>0</v>
      </c>
      <c r="L30" s="28">
        <v>44101</v>
      </c>
      <c r="M30" t="str">
        <f t="shared" si="0"/>
        <v>MC D/L PROC PERF IMP</v>
      </c>
      <c r="N30" t="str">
        <f t="shared" si="1"/>
        <v>MC D/L PROC PERF IMP</v>
      </c>
      <c r="O30">
        <f>COUNTIF('MGMT '!A:A,M30)</f>
        <v>0</v>
      </c>
      <c r="P30">
        <f>COUNTIF('BO '!A:A,M30)</f>
        <v>0</v>
      </c>
      <c r="Q30">
        <f>COUNTIF(SEO!A:A,M30)</f>
        <v>0</v>
      </c>
      <c r="R30">
        <f>COUNTIF(SPO!A:A,M30)</f>
        <v>0</v>
      </c>
      <c r="S30">
        <f>COUNTIF(MDN!A:A,M30)</f>
        <v>0</v>
      </c>
      <c r="T30">
        <f>COUNTIF(MMCS!A:A,M30)</f>
        <v>1</v>
      </c>
      <c r="U30">
        <f>COUNTIF(MPSA!A:A,M30)</f>
        <v>0</v>
      </c>
      <c r="V30">
        <f>COUNTIF(IDS!A:A,M30)</f>
        <v>0</v>
      </c>
      <c r="W30">
        <f>COUNTIF(RMO!A:A,M30)</f>
        <v>0</v>
      </c>
      <c r="X30">
        <f>COUNTIF(TECH!A:A,M30)</f>
        <v>0</v>
      </c>
      <c r="Y30">
        <f t="shared" si="2"/>
        <v>1</v>
      </c>
    </row>
    <row r="31" spans="1:25" x14ac:dyDescent="0.2">
      <c r="A31">
        <v>28</v>
      </c>
      <c r="B31" s="87">
        <v>106463</v>
      </c>
      <c r="C31" s="87" t="s">
        <v>221</v>
      </c>
      <c r="D31" s="87" t="s">
        <v>222</v>
      </c>
      <c r="E31" s="87" t="s">
        <v>197</v>
      </c>
      <c r="F31" s="88">
        <v>7587.4396999999999</v>
      </c>
      <c r="G31" s="87">
        <v>5.48309523809523E-2</v>
      </c>
      <c r="H31" s="88">
        <v>7587.4396999999999</v>
      </c>
      <c r="I31" s="88">
        <v>37490.799700000003</v>
      </c>
      <c r="J31" s="88">
        <v>29903.360000000001</v>
      </c>
      <c r="K31" s="88">
        <v>68602.519020000007</v>
      </c>
      <c r="L31" s="28">
        <v>44101</v>
      </c>
      <c r="M31" t="str">
        <f t="shared" si="0"/>
        <v>TDAC - Maintenance</v>
      </c>
      <c r="N31" t="str">
        <f t="shared" si="1"/>
        <v>TDAC - Maintenance</v>
      </c>
      <c r="O31">
        <f>COUNTIF('MGMT '!A:A,M31)</f>
        <v>0</v>
      </c>
      <c r="P31">
        <f>COUNTIF('BO '!A:A,M31)</f>
        <v>0</v>
      </c>
      <c r="Q31">
        <f>COUNTIF(SEO!A:A,M31)</f>
        <v>0</v>
      </c>
      <c r="R31">
        <f>COUNTIF(SPO!A:A,M31)</f>
        <v>0</v>
      </c>
      <c r="S31">
        <f>COUNTIF(MDN!A:A,M31)</f>
        <v>0</v>
      </c>
      <c r="T31">
        <f>COUNTIF(MMCS!A:A,M31)</f>
        <v>1</v>
      </c>
      <c r="U31">
        <f>COUNTIF(MPSA!A:A,M31)</f>
        <v>0</v>
      </c>
      <c r="V31">
        <f>COUNTIF(IDS!A:A,M31)</f>
        <v>0</v>
      </c>
      <c r="W31">
        <f>COUNTIF(RMO!A:A,M31)</f>
        <v>0</v>
      </c>
      <c r="X31">
        <f>COUNTIF(TECH!A:A,M31)</f>
        <v>0</v>
      </c>
      <c r="Y31">
        <f t="shared" si="2"/>
        <v>1</v>
      </c>
    </row>
    <row r="32" spans="1:25" ht="15" customHeight="1" x14ac:dyDescent="0.2">
      <c r="A32">
        <v>29</v>
      </c>
      <c r="B32" s="87">
        <v>106463</v>
      </c>
      <c r="C32" s="87" t="s">
        <v>236</v>
      </c>
      <c r="D32" s="87" t="s">
        <v>237</v>
      </c>
      <c r="E32" s="87" t="s">
        <v>197</v>
      </c>
      <c r="F32" s="87">
        <v>17310.473610000001</v>
      </c>
      <c r="G32" s="87">
        <v>0.18659952380952299</v>
      </c>
      <c r="H32" s="87">
        <v>17310.473610000001</v>
      </c>
      <c r="I32" s="87">
        <v>29100.873609999999</v>
      </c>
      <c r="J32" s="87">
        <v>11790.4</v>
      </c>
      <c r="K32" s="87">
        <v>36398.715600000003</v>
      </c>
      <c r="L32" s="28">
        <v>44101</v>
      </c>
      <c r="M32" t="str">
        <f t="shared" si="0"/>
        <v>Chill Mon Rep Dev Testing</v>
      </c>
      <c r="N32" t="str">
        <f t="shared" si="1"/>
        <v>Chill Mon Rep Dev Testing</v>
      </c>
      <c r="O32">
        <f>COUNTIF('MGMT '!A:A,M32)</f>
        <v>0</v>
      </c>
      <c r="P32">
        <f>COUNTIF('BO '!A:A,M32)</f>
        <v>0</v>
      </c>
      <c r="Q32">
        <f>COUNTIF(SEO!A:A,M32)</f>
        <v>0</v>
      </c>
      <c r="R32">
        <f>COUNTIF(SPO!A:A,M32)</f>
        <v>0</v>
      </c>
      <c r="S32">
        <f>COUNTIF(MDN!A:A,M32)</f>
        <v>0</v>
      </c>
      <c r="T32">
        <f>COUNTIF(MMCS!A:A,M32)</f>
        <v>1</v>
      </c>
      <c r="U32">
        <f>COUNTIF(MPSA!A:A,M32)</f>
        <v>0</v>
      </c>
      <c r="V32">
        <f>COUNTIF(IDS!A:A,M32)</f>
        <v>0</v>
      </c>
      <c r="W32">
        <f>COUNTIF(RMO!A:A,M32)</f>
        <v>0</v>
      </c>
      <c r="X32">
        <f>COUNTIF(TECH!A:A,M32)</f>
        <v>0</v>
      </c>
      <c r="Y32">
        <f t="shared" si="2"/>
        <v>1</v>
      </c>
    </row>
    <row r="33" spans="1:25" x14ac:dyDescent="0.2">
      <c r="A33">
        <v>30</v>
      </c>
      <c r="B33" s="87">
        <v>106464</v>
      </c>
      <c r="C33" s="87" t="s">
        <v>241</v>
      </c>
      <c r="D33" s="87" t="s">
        <v>242</v>
      </c>
      <c r="E33" s="87" t="s">
        <v>243</v>
      </c>
      <c r="F33" s="88">
        <v>0</v>
      </c>
      <c r="G33" s="87">
        <v>0</v>
      </c>
      <c r="H33" s="88">
        <v>0</v>
      </c>
      <c r="I33" s="88">
        <v>0</v>
      </c>
      <c r="J33" s="88">
        <v>0</v>
      </c>
      <c r="K33" s="88">
        <v>0</v>
      </c>
      <c r="L33" s="28">
        <v>44101</v>
      </c>
      <c r="M33" t="str">
        <f t="shared" si="0"/>
        <v>AFIDS Follow-On</v>
      </c>
      <c r="N33" t="str">
        <f t="shared" si="1"/>
        <v>AFIDS Follow-On</v>
      </c>
      <c r="O33">
        <f>COUNTIF('MGMT '!A:A,M33)</f>
        <v>0</v>
      </c>
      <c r="P33">
        <f>COUNTIF('BO '!A:A,M33)</f>
        <v>0</v>
      </c>
      <c r="Q33">
        <f>COUNTIF(SEO!A:A,M33)</f>
        <v>0</v>
      </c>
      <c r="R33">
        <f>COUNTIF(SPO!A:A,M33)</f>
        <v>0</v>
      </c>
      <c r="S33">
        <f>COUNTIF(MDN!A:A,M33)</f>
        <v>0</v>
      </c>
      <c r="T33">
        <f>COUNTIF(MMCS!A:A,M33)</f>
        <v>0</v>
      </c>
      <c r="U33">
        <f>COUNTIF(MPSA!A:A,M33)</f>
        <v>0</v>
      </c>
      <c r="V33">
        <f>COUNTIF(IDS!A:A,M33)</f>
        <v>0</v>
      </c>
      <c r="W33">
        <f>COUNTIF(RMO!A:A,M33)</f>
        <v>0</v>
      </c>
      <c r="X33">
        <f>COUNTIF(TECH!A:A,M33)</f>
        <v>0</v>
      </c>
      <c r="Y33">
        <f t="shared" si="2"/>
        <v>0</v>
      </c>
    </row>
    <row r="34" spans="1:25" x14ac:dyDescent="0.2">
      <c r="A34">
        <v>31</v>
      </c>
      <c r="B34" s="87">
        <v>106464</v>
      </c>
      <c r="C34" s="87" t="s">
        <v>238</v>
      </c>
      <c r="D34" s="87" t="s">
        <v>239</v>
      </c>
      <c r="E34" s="87" t="s">
        <v>240</v>
      </c>
      <c r="F34" s="87">
        <v>-37107.595719999998</v>
      </c>
      <c r="G34" s="87">
        <v>-0.60404523809523802</v>
      </c>
      <c r="H34" s="87">
        <v>-37107.595719999998</v>
      </c>
      <c r="I34" s="87">
        <v>106116.79428</v>
      </c>
      <c r="J34" s="87">
        <v>143224.39000000001</v>
      </c>
      <c r="K34" s="87">
        <v>83147.204389999999</v>
      </c>
      <c r="L34" s="28">
        <v>44101</v>
      </c>
      <c r="M34" t="str">
        <f t="shared" si="0"/>
        <v>AIT</v>
      </c>
      <c r="N34" t="str">
        <f t="shared" si="1"/>
        <v>AIT</v>
      </c>
      <c r="O34">
        <f>COUNTIF('MGMT '!A:A,M34)</f>
        <v>0</v>
      </c>
      <c r="P34">
        <f>COUNTIF('BO '!A:A,M34)</f>
        <v>0</v>
      </c>
      <c r="Q34">
        <f>COUNTIF(SEO!A:A,M34)</f>
        <v>0</v>
      </c>
      <c r="R34">
        <f>COUNTIF(SPO!A:A,M34)</f>
        <v>0</v>
      </c>
      <c r="S34">
        <f>COUNTIF(MDN!A:A,M34)</f>
        <v>0</v>
      </c>
      <c r="T34">
        <f>COUNTIF(MMCS!A:A,M34)</f>
        <v>0</v>
      </c>
      <c r="U34">
        <f>COUNTIF(MPSA!A:A,M34)</f>
        <v>0</v>
      </c>
      <c r="V34">
        <f>COUNTIF(IDS!A:A,M34)</f>
        <v>1</v>
      </c>
      <c r="W34">
        <f>COUNTIF(RMO!A:A,M34)</f>
        <v>0</v>
      </c>
      <c r="X34">
        <f>COUNTIF(TECH!A:A,M34)</f>
        <v>0</v>
      </c>
      <c r="Y34">
        <f t="shared" si="2"/>
        <v>1</v>
      </c>
    </row>
    <row r="35" spans="1:25" x14ac:dyDescent="0.2">
      <c r="A35">
        <v>32</v>
      </c>
      <c r="B35" s="87">
        <v>106412</v>
      </c>
      <c r="C35" s="87" t="s">
        <v>384</v>
      </c>
      <c r="D35" s="87" t="s">
        <v>354</v>
      </c>
      <c r="E35" s="87" t="s">
        <v>355</v>
      </c>
      <c r="F35" s="88">
        <v>68539.910910000006</v>
      </c>
      <c r="G35" s="87">
        <v>0.41271000000000002</v>
      </c>
      <c r="H35" s="88">
        <v>68539.910910000006</v>
      </c>
      <c r="I35" s="88">
        <v>106542.16091000001</v>
      </c>
      <c r="J35" s="88">
        <v>38002.25</v>
      </c>
      <c r="K35" s="88">
        <v>170407.66054000001</v>
      </c>
      <c r="L35" s="28">
        <v>44101</v>
      </c>
      <c r="M35" t="str">
        <f t="shared" si="0"/>
        <v>Automated RMM Design &amp; Implemntn</v>
      </c>
      <c r="N35" t="str">
        <f t="shared" si="1"/>
        <v>Automated RMM Design &amp; Implemntn</v>
      </c>
      <c r="O35">
        <f>COUNTIF('MGMT '!A:A,M35)</f>
        <v>0</v>
      </c>
      <c r="P35">
        <f>COUNTIF('BO '!A:A,M35)</f>
        <v>0</v>
      </c>
      <c r="Q35">
        <f>COUNTIF(SEO!A:A,M35)</f>
        <v>0</v>
      </c>
      <c r="R35">
        <f>COUNTIF(SPO!A:A,M35)</f>
        <v>0</v>
      </c>
      <c r="S35">
        <f>COUNTIF(MDN!A:A,M35)</f>
        <v>1</v>
      </c>
      <c r="T35">
        <f>COUNTIF(MMCS!A:A,M35)</f>
        <v>0</v>
      </c>
      <c r="U35">
        <f>COUNTIF(MPSA!A:A,M35)</f>
        <v>0</v>
      </c>
      <c r="V35">
        <f>COUNTIF(IDS!A:A,M35)</f>
        <v>0</v>
      </c>
      <c r="W35">
        <f>COUNTIF(RMO!A:A,M35)</f>
        <v>0</v>
      </c>
      <c r="X35">
        <f>COUNTIF(TECH!A:A,M35)</f>
        <v>0</v>
      </c>
      <c r="Y35">
        <f t="shared" si="2"/>
        <v>1</v>
      </c>
    </row>
    <row r="36" spans="1:25" x14ac:dyDescent="0.2">
      <c r="A36">
        <v>33</v>
      </c>
      <c r="B36" s="87">
        <v>106464</v>
      </c>
      <c r="C36" s="87" t="s">
        <v>286</v>
      </c>
      <c r="D36" s="87" t="s">
        <v>287</v>
      </c>
      <c r="E36" s="87" t="s">
        <v>247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28">
        <v>44101</v>
      </c>
      <c r="M36" t="str">
        <f t="shared" si="0"/>
        <v>3D Polygonal Mesh &amp; Points</v>
      </c>
      <c r="N36" t="str">
        <f t="shared" si="1"/>
        <v>3D Polygonal Mesh &amp; Points</v>
      </c>
      <c r="O36">
        <f>COUNTIF('MGMT '!A:A,M36)</f>
        <v>0</v>
      </c>
      <c r="P36">
        <f>COUNTIF('BO '!A:A,M36)</f>
        <v>0</v>
      </c>
      <c r="Q36">
        <f>COUNTIF(SEO!A:A,M36)</f>
        <v>0</v>
      </c>
      <c r="R36">
        <f>COUNTIF(SPO!A:A,M36)</f>
        <v>0</v>
      </c>
      <c r="S36">
        <f>COUNTIF(MDN!A:A,M36)</f>
        <v>0</v>
      </c>
      <c r="T36">
        <f>COUNTIF(MMCS!A:A,M36)</f>
        <v>0</v>
      </c>
      <c r="U36">
        <f>COUNTIF(MPSA!A:A,M36)</f>
        <v>0</v>
      </c>
      <c r="V36">
        <f>COUNTIF(IDS!A:A,M36)</f>
        <v>0</v>
      </c>
      <c r="W36">
        <f>COUNTIF(RMO!A:A,M36)</f>
        <v>0</v>
      </c>
      <c r="X36">
        <f>COUNTIF(TECH!A:A,M36)</f>
        <v>0</v>
      </c>
      <c r="Y36">
        <f t="shared" si="2"/>
        <v>0</v>
      </c>
    </row>
    <row r="37" spans="1:25" x14ac:dyDescent="0.2">
      <c r="A37">
        <v>34</v>
      </c>
      <c r="B37" s="87">
        <v>106409</v>
      </c>
      <c r="C37" s="87" t="s">
        <v>307</v>
      </c>
      <c r="D37" s="87" t="s">
        <v>308</v>
      </c>
      <c r="E37" s="87" t="s">
        <v>309</v>
      </c>
      <c r="F37" s="88">
        <v>-13137.05179</v>
      </c>
      <c r="G37" s="87">
        <v>0.23345285714285699</v>
      </c>
      <c r="H37" s="88">
        <v>3115.31097</v>
      </c>
      <c r="I37" s="88">
        <v>66836.668210000003</v>
      </c>
      <c r="J37" s="88">
        <v>63721.357239999998</v>
      </c>
      <c r="K37" s="88">
        <v>71504.138179999994</v>
      </c>
      <c r="L37" s="28">
        <v>44101</v>
      </c>
      <c r="M37" t="str">
        <f t="shared" si="0"/>
        <v>Interactive Data Vis</v>
      </c>
      <c r="N37" t="str">
        <f t="shared" si="1"/>
        <v>Interactive Data Vis</v>
      </c>
      <c r="O37">
        <f>COUNTIF('MGMT '!A:A,M37)</f>
        <v>0</v>
      </c>
      <c r="P37">
        <f>COUNTIF('BO '!A:A,M37)</f>
        <v>0</v>
      </c>
      <c r="Q37">
        <f>COUNTIF(SEO!A:A,M37)</f>
        <v>0</v>
      </c>
      <c r="R37">
        <f>COUNTIF(SPO!A:A,M37)</f>
        <v>0</v>
      </c>
      <c r="S37">
        <f>COUNTIF(MDN!A:A,M37)</f>
        <v>0</v>
      </c>
      <c r="T37">
        <f>COUNTIF(MMCS!A:A,M37)</f>
        <v>0</v>
      </c>
      <c r="U37">
        <f>COUNTIF(MPSA!A:A,M37)</f>
        <v>0</v>
      </c>
      <c r="V37">
        <f>COUNTIF(IDS!A:A,M37)</f>
        <v>0</v>
      </c>
      <c r="W37">
        <f>COUNTIF(RMO!A:A,M37)</f>
        <v>0</v>
      </c>
      <c r="X37">
        <f>COUNTIF(TECH!A:A,M37)</f>
        <v>1</v>
      </c>
      <c r="Y37">
        <f t="shared" si="2"/>
        <v>1</v>
      </c>
    </row>
    <row r="38" spans="1:25" x14ac:dyDescent="0.2">
      <c r="A38">
        <v>35</v>
      </c>
      <c r="B38" s="87">
        <v>106464</v>
      </c>
      <c r="C38" s="87" t="s">
        <v>91</v>
      </c>
      <c r="D38" s="87" t="s">
        <v>92</v>
      </c>
      <c r="E38" s="87" t="s">
        <v>247</v>
      </c>
      <c r="F38" s="88">
        <v>282.17950999999999</v>
      </c>
      <c r="G38" s="87">
        <v>7.2100000000000003E-3</v>
      </c>
      <c r="H38" s="88">
        <v>-500.40048999999999</v>
      </c>
      <c r="I38" s="88">
        <v>23107.289509999999</v>
      </c>
      <c r="J38" s="88">
        <v>23607.69</v>
      </c>
      <c r="K38" s="88">
        <v>28578.712960000001</v>
      </c>
      <c r="L38" s="28">
        <v>44101</v>
      </c>
      <c r="M38" t="str">
        <f t="shared" si="0"/>
        <v>USER CONSULTANT</v>
      </c>
      <c r="N38" t="str">
        <f t="shared" si="1"/>
        <v>USER CONSULTANT</v>
      </c>
      <c r="O38">
        <f>COUNTIF('MGMT '!A:A,M38)</f>
        <v>0</v>
      </c>
      <c r="P38">
        <f>COUNTIF('BO '!A:A,M38)</f>
        <v>0</v>
      </c>
      <c r="Q38">
        <f>COUNTIF(SEO!A:A,M38)</f>
        <v>0</v>
      </c>
      <c r="R38">
        <f>COUNTIF(SPO!A:A,M38)</f>
        <v>0</v>
      </c>
      <c r="S38">
        <f>COUNTIF(MDN!A:A,M38)</f>
        <v>0</v>
      </c>
      <c r="T38">
        <f>COUNTIF(MMCS!A:A,M38)</f>
        <v>0</v>
      </c>
      <c r="U38">
        <f>COUNTIF(MPSA!A:A,M38)</f>
        <v>0</v>
      </c>
      <c r="V38">
        <f>COUNTIF(IDS!A:A,M38)</f>
        <v>1</v>
      </c>
      <c r="W38">
        <f>COUNTIF(RMO!A:A,M38)</f>
        <v>0</v>
      </c>
      <c r="X38">
        <f>COUNTIF(TECH!A:A,M38)</f>
        <v>0</v>
      </c>
      <c r="Y38">
        <f t="shared" si="2"/>
        <v>1</v>
      </c>
    </row>
    <row r="39" spans="1:25" ht="15" customHeight="1" x14ac:dyDescent="0.2">
      <c r="A39">
        <v>36</v>
      </c>
      <c r="B39" s="87">
        <v>106411</v>
      </c>
      <c r="C39" s="87" t="s">
        <v>144</v>
      </c>
      <c r="D39" s="87" t="s">
        <v>124</v>
      </c>
      <c r="E39" s="87" t="s">
        <v>145</v>
      </c>
      <c r="F39" s="88">
        <v>-8950.7620499999994</v>
      </c>
      <c r="G39" s="87">
        <v>-0.102289523809523</v>
      </c>
      <c r="H39" s="88">
        <v>-9635.3420499999993</v>
      </c>
      <c r="I39" s="88">
        <v>158461.83794999999</v>
      </c>
      <c r="J39" s="88">
        <v>168097.18</v>
      </c>
      <c r="K39" s="88">
        <v>190017.07908</v>
      </c>
      <c r="L39" s="28">
        <v>44101</v>
      </c>
      <c r="M39" t="str">
        <f t="shared" ref="M39:M70" si="3">C39</f>
        <v>MM GDS ENG</v>
      </c>
      <c r="N39" t="str">
        <f t="shared" ref="N39:N70" si="4">M39</f>
        <v>MM GDS ENG</v>
      </c>
      <c r="O39">
        <f>COUNTIF('MGMT '!A:A,M39)</f>
        <v>0</v>
      </c>
      <c r="P39">
        <f>COUNTIF('BO '!A:A,M39)</f>
        <v>0</v>
      </c>
      <c r="Q39">
        <f>COUNTIF(SEO!A:A,M39)</f>
        <v>1</v>
      </c>
      <c r="R39">
        <f>COUNTIF(SPO!A:A,M39)</f>
        <v>0</v>
      </c>
      <c r="S39">
        <f>COUNTIF(MDN!A:A,M39)</f>
        <v>0</v>
      </c>
      <c r="T39">
        <f>COUNTIF(MMCS!A:A,M39)</f>
        <v>0</v>
      </c>
      <c r="U39">
        <f>COUNTIF(MPSA!A:A,M39)</f>
        <v>0</v>
      </c>
      <c r="V39">
        <f>COUNTIF(IDS!A:A,M39)</f>
        <v>0</v>
      </c>
      <c r="W39">
        <f>COUNTIF(RMO!A:A,M39)</f>
        <v>0</v>
      </c>
      <c r="X39">
        <f>COUNTIF(TECH!A:A,M39)</f>
        <v>0</v>
      </c>
      <c r="Y39">
        <f t="shared" ref="Y39:Y70" si="5">SUM(O39:X39)</f>
        <v>1</v>
      </c>
    </row>
    <row r="40" spans="1:25" x14ac:dyDescent="0.2">
      <c r="A40">
        <v>37</v>
      </c>
      <c r="B40" s="87">
        <v>106411</v>
      </c>
      <c r="C40" s="87" t="s">
        <v>54</v>
      </c>
      <c r="D40" s="87" t="s">
        <v>55</v>
      </c>
      <c r="E40" s="87" t="s">
        <v>145</v>
      </c>
      <c r="F40" s="88">
        <v>0</v>
      </c>
      <c r="G40" s="87">
        <v>0</v>
      </c>
      <c r="H40" s="88">
        <v>0</v>
      </c>
      <c r="I40" s="88">
        <v>0</v>
      </c>
      <c r="J40" s="88">
        <v>0</v>
      </c>
      <c r="K40" s="88">
        <v>0</v>
      </c>
      <c r="L40" s="28">
        <v>44101</v>
      </c>
      <c r="M40" t="str">
        <f t="shared" si="3"/>
        <v>MGSS Tools Maint &amp; R</v>
      </c>
      <c r="N40" t="str">
        <f t="shared" si="4"/>
        <v>MGSS Tools Maint &amp; R</v>
      </c>
      <c r="O40">
        <f>COUNTIF('MGMT '!A:A,M40)</f>
        <v>0</v>
      </c>
      <c r="P40">
        <f>COUNTIF('BO '!A:A,M40)</f>
        <v>0</v>
      </c>
      <c r="Q40">
        <f>COUNTIF(SEO!A:A,M40)</f>
        <v>0</v>
      </c>
      <c r="R40">
        <f>COUNTIF(SPO!A:A,M40)</f>
        <v>0</v>
      </c>
      <c r="S40">
        <f>COUNTIF(MDN!A:A,M40)</f>
        <v>0</v>
      </c>
      <c r="T40">
        <f>COUNTIF(MMCS!A:A,M40)</f>
        <v>0</v>
      </c>
      <c r="U40">
        <f>COUNTIF(MPSA!A:A,M40)</f>
        <v>0</v>
      </c>
      <c r="V40">
        <f>COUNTIF(IDS!A:A,M40)</f>
        <v>0</v>
      </c>
      <c r="W40">
        <f>COUNTIF(RMO!A:A,M40)</f>
        <v>0</v>
      </c>
      <c r="X40">
        <f>COUNTIF(TECH!A:A,M40)</f>
        <v>0</v>
      </c>
      <c r="Y40">
        <f t="shared" si="5"/>
        <v>0</v>
      </c>
    </row>
    <row r="41" spans="1:25" x14ac:dyDescent="0.2">
      <c r="A41">
        <v>38</v>
      </c>
      <c r="B41" s="87">
        <v>106411</v>
      </c>
      <c r="C41" s="87" t="s">
        <v>151</v>
      </c>
      <c r="D41" s="87" t="s">
        <v>129</v>
      </c>
      <c r="E41" s="87" t="s">
        <v>50</v>
      </c>
      <c r="F41" s="88">
        <v>10069.767519999999</v>
      </c>
      <c r="G41" s="87">
        <v>6.6919999999999993E-2</v>
      </c>
      <c r="H41" s="88">
        <v>10069.767519999999</v>
      </c>
      <c r="I41" s="88">
        <v>175272.02752</v>
      </c>
      <c r="J41" s="88">
        <v>165202.26</v>
      </c>
      <c r="K41" s="88">
        <v>212105.81961999999</v>
      </c>
      <c r="L41" s="28">
        <v>44101</v>
      </c>
      <c r="M41" t="str">
        <f t="shared" si="3"/>
        <v>MM INT &amp; TEST DEP SE</v>
      </c>
      <c r="N41" t="str">
        <f t="shared" si="4"/>
        <v>MM INT &amp; TEST DEP SE</v>
      </c>
      <c r="O41">
        <f>COUNTIF('MGMT '!A:A,M41)</f>
        <v>0</v>
      </c>
      <c r="P41">
        <f>COUNTIF('BO '!A:A,M41)</f>
        <v>0</v>
      </c>
      <c r="Q41">
        <f>COUNTIF(SEO!A:A,M41)</f>
        <v>1</v>
      </c>
      <c r="R41">
        <f>COUNTIF(SPO!A:A,M41)</f>
        <v>0</v>
      </c>
      <c r="S41">
        <f>COUNTIF(MDN!A:A,M41)</f>
        <v>0</v>
      </c>
      <c r="T41">
        <f>COUNTIF(MMCS!A:A,M41)</f>
        <v>0</v>
      </c>
      <c r="U41">
        <f>COUNTIF(MPSA!A:A,M41)</f>
        <v>0</v>
      </c>
      <c r="V41">
        <f>COUNTIF(IDS!A:A,M41)</f>
        <v>0</v>
      </c>
      <c r="W41">
        <f>COUNTIF(RMO!A:A,M41)</f>
        <v>0</v>
      </c>
      <c r="X41">
        <f>COUNTIF(TECH!A:A,M41)</f>
        <v>0</v>
      </c>
      <c r="Y41">
        <f t="shared" si="5"/>
        <v>1</v>
      </c>
    </row>
    <row r="42" spans="1:25" x14ac:dyDescent="0.2">
      <c r="A42">
        <v>39</v>
      </c>
      <c r="B42" s="87">
        <v>106412</v>
      </c>
      <c r="C42" s="87" t="s">
        <v>160</v>
      </c>
      <c r="D42" s="87" t="s">
        <v>138</v>
      </c>
      <c r="E42" s="87" t="s">
        <v>29</v>
      </c>
      <c r="F42" s="88">
        <v>0</v>
      </c>
      <c r="G42" s="87">
        <v>0</v>
      </c>
      <c r="H42" s="87">
        <v>0</v>
      </c>
      <c r="I42" s="88">
        <v>0</v>
      </c>
      <c r="J42" s="88">
        <v>0</v>
      </c>
      <c r="K42" s="88">
        <v>0</v>
      </c>
      <c r="L42" s="28">
        <v>44101</v>
      </c>
      <c r="M42" t="str">
        <f t="shared" si="3"/>
        <v>MIRAGE MONTE MIGRATI</v>
      </c>
      <c r="N42" t="str">
        <f t="shared" si="4"/>
        <v>MIRAGE MONTE MIGRATI</v>
      </c>
      <c r="O42">
        <f>COUNTIF('MGMT '!A:A,M42)</f>
        <v>0</v>
      </c>
      <c r="P42">
        <f>COUNTIF('BO '!A:A,M42)</f>
        <v>0</v>
      </c>
      <c r="Q42">
        <f>COUNTIF(SEO!A:A,M42)</f>
        <v>0</v>
      </c>
      <c r="R42">
        <f>COUNTIF(SPO!A:A,M42)</f>
        <v>0</v>
      </c>
      <c r="S42">
        <f>COUNTIF(MDN!A:A,M42)</f>
        <v>0</v>
      </c>
      <c r="T42">
        <f>COUNTIF(MMCS!A:A,M42)</f>
        <v>0</v>
      </c>
      <c r="U42">
        <f>COUNTIF(MPSA!A:A,M42)</f>
        <v>0</v>
      </c>
      <c r="V42">
        <f>COUNTIF(IDS!A:A,M42)</f>
        <v>0</v>
      </c>
      <c r="W42">
        <f>COUNTIF(RMO!A:A,M42)</f>
        <v>0</v>
      </c>
      <c r="X42">
        <f>COUNTIF(TECH!A:A,M42)</f>
        <v>0</v>
      </c>
      <c r="Y42">
        <f t="shared" si="5"/>
        <v>0</v>
      </c>
    </row>
    <row r="43" spans="1:25" x14ac:dyDescent="0.2">
      <c r="A43">
        <v>40</v>
      </c>
      <c r="B43" s="87">
        <v>106411</v>
      </c>
      <c r="C43" s="87" t="s">
        <v>202</v>
      </c>
      <c r="D43" s="87" t="s">
        <v>203</v>
      </c>
      <c r="E43" s="87" t="s">
        <v>147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28">
        <v>44101</v>
      </c>
      <c r="M43" t="str">
        <f t="shared" si="3"/>
        <v>GDS Security</v>
      </c>
      <c r="N43" t="str">
        <f t="shared" si="4"/>
        <v>GDS Security</v>
      </c>
      <c r="O43">
        <f>COUNTIF('MGMT '!A:A,M43)</f>
        <v>0</v>
      </c>
      <c r="P43">
        <f>COUNTIF('BO '!A:A,M43)</f>
        <v>0</v>
      </c>
      <c r="Q43">
        <f>COUNTIF(SEO!A:A,M43)</f>
        <v>1</v>
      </c>
      <c r="R43">
        <f>COUNTIF(SPO!A:A,M43)</f>
        <v>0</v>
      </c>
      <c r="S43">
        <f>COUNTIF(MDN!A:A,M43)</f>
        <v>0</v>
      </c>
      <c r="T43">
        <f>COUNTIF(MMCS!A:A,M43)</f>
        <v>0</v>
      </c>
      <c r="U43">
        <f>COUNTIF(MPSA!A:A,M43)</f>
        <v>0</v>
      </c>
      <c r="V43">
        <f>COUNTIF(IDS!A:A,M43)</f>
        <v>0</v>
      </c>
      <c r="W43">
        <f>COUNTIF(RMO!A:A,M43)</f>
        <v>0</v>
      </c>
      <c r="X43">
        <f>COUNTIF(TECH!A:A,M43)</f>
        <v>0</v>
      </c>
      <c r="Y43">
        <f t="shared" si="5"/>
        <v>1</v>
      </c>
    </row>
    <row r="44" spans="1:25" x14ac:dyDescent="0.2">
      <c r="A44">
        <v>41</v>
      </c>
      <c r="B44" s="87">
        <v>106464</v>
      </c>
      <c r="C44" s="87" t="s">
        <v>328</v>
      </c>
      <c r="D44" s="87" t="s">
        <v>329</v>
      </c>
      <c r="E44" s="87" t="s">
        <v>247</v>
      </c>
      <c r="F44" s="88">
        <v>-9862.6101999999992</v>
      </c>
      <c r="G44" s="87">
        <v>0.109080952380952</v>
      </c>
      <c r="H44" s="88">
        <v>-9862.6101999999992</v>
      </c>
      <c r="I44" s="88">
        <v>135802.8898</v>
      </c>
      <c r="J44" s="88">
        <v>145665.5</v>
      </c>
      <c r="K44" s="88">
        <v>144028.09669000001</v>
      </c>
      <c r="L44" s="28">
        <v>44101</v>
      </c>
      <c r="M44" t="str">
        <f t="shared" si="3"/>
        <v>ASTRO Lien</v>
      </c>
      <c r="N44" t="str">
        <f t="shared" si="4"/>
        <v>ASTRO Lien</v>
      </c>
      <c r="O44">
        <f>COUNTIF('MGMT '!A:A,M44)</f>
        <v>0</v>
      </c>
      <c r="P44">
        <f>COUNTIF('BO '!A:A,M44)</f>
        <v>0</v>
      </c>
      <c r="Q44">
        <f>COUNTIF(SEO!A:A,M44)</f>
        <v>0</v>
      </c>
      <c r="R44">
        <f>COUNTIF(SPO!A:A,M44)</f>
        <v>0</v>
      </c>
      <c r="S44">
        <f>COUNTIF(MDN!A:A,M44)</f>
        <v>0</v>
      </c>
      <c r="T44">
        <f>COUNTIF(MMCS!A:A,M44)</f>
        <v>0</v>
      </c>
      <c r="U44">
        <f>COUNTIF(MPSA!A:A,M44)</f>
        <v>0</v>
      </c>
      <c r="V44">
        <f>COUNTIF(IDS!A:A,M44)</f>
        <v>1</v>
      </c>
      <c r="W44">
        <f>COUNTIF(RMO!A:A,M44)</f>
        <v>0</v>
      </c>
      <c r="X44">
        <f>COUNTIF(TECH!A:A,M44)</f>
        <v>0</v>
      </c>
      <c r="Y44">
        <f t="shared" si="5"/>
        <v>1</v>
      </c>
    </row>
    <row r="45" spans="1:25" ht="15" customHeight="1" x14ac:dyDescent="0.2">
      <c r="A45">
        <v>42</v>
      </c>
      <c r="B45" s="87">
        <v>106413</v>
      </c>
      <c r="C45" s="87" t="s">
        <v>358</v>
      </c>
      <c r="D45" s="87" t="s">
        <v>359</v>
      </c>
      <c r="E45" s="87" t="s">
        <v>184</v>
      </c>
      <c r="F45" s="88">
        <v>0</v>
      </c>
      <c r="G45" s="87">
        <v>0</v>
      </c>
      <c r="H45" s="88">
        <v>0</v>
      </c>
      <c r="I45" s="88">
        <v>0</v>
      </c>
      <c r="J45" s="88">
        <v>0</v>
      </c>
      <c r="K45" s="88">
        <v>0</v>
      </c>
      <c r="L45" s="28">
        <v>44101</v>
      </c>
      <c r="M45" t="str">
        <f t="shared" si="3"/>
        <v>Automated Planning</v>
      </c>
      <c r="N45" t="str">
        <f t="shared" si="4"/>
        <v>Automated Planning</v>
      </c>
      <c r="O45">
        <f>COUNTIF('MGMT '!A:A,M45)</f>
        <v>0</v>
      </c>
      <c r="P45">
        <f>COUNTIF('BO '!A:A,M45)</f>
        <v>0</v>
      </c>
      <c r="Q45">
        <f>COUNTIF(SEO!A:A,M45)</f>
        <v>0</v>
      </c>
      <c r="R45">
        <f>COUNTIF(SPO!A:A,M45)</f>
        <v>0</v>
      </c>
      <c r="S45">
        <f>COUNTIF(MDN!A:A,M45)</f>
        <v>0</v>
      </c>
      <c r="T45">
        <f>COUNTIF(MMCS!A:A,M45)</f>
        <v>0</v>
      </c>
      <c r="U45">
        <f>COUNTIF(MPSA!A:A,M45)</f>
        <v>0</v>
      </c>
      <c r="V45">
        <f>COUNTIF(IDS!A:A,M45)</f>
        <v>0</v>
      </c>
      <c r="W45">
        <f>COUNTIF(RMO!A:A,M45)</f>
        <v>0</v>
      </c>
      <c r="X45">
        <f>COUNTIF(TECH!A:A,M45)</f>
        <v>0</v>
      </c>
      <c r="Y45">
        <f t="shared" si="5"/>
        <v>0</v>
      </c>
    </row>
    <row r="46" spans="1:25" x14ac:dyDescent="0.2">
      <c r="A46">
        <v>43</v>
      </c>
      <c r="B46" s="87">
        <v>106413</v>
      </c>
      <c r="C46" s="87" t="s">
        <v>385</v>
      </c>
      <c r="D46" s="87" t="s">
        <v>364</v>
      </c>
      <c r="E46" s="87" t="s">
        <v>184</v>
      </c>
      <c r="F46" s="88">
        <v>0</v>
      </c>
      <c r="G46" s="87">
        <v>0</v>
      </c>
      <c r="H46" s="88">
        <v>0</v>
      </c>
      <c r="I46" s="88">
        <v>0</v>
      </c>
      <c r="J46" s="88">
        <v>0</v>
      </c>
      <c r="K46" s="88">
        <v>0</v>
      </c>
      <c r="L46" s="28">
        <v>44101</v>
      </c>
      <c r="M46" t="str">
        <f t="shared" si="3"/>
        <v>Activity Plng Fidelity &amp; Speed Enhance</v>
      </c>
      <c r="N46" t="str">
        <f t="shared" si="4"/>
        <v>Activity Plng Fidelity &amp; Speed Enhance</v>
      </c>
      <c r="O46">
        <f>COUNTIF('MGMT '!A:A,M46)</f>
        <v>0</v>
      </c>
      <c r="P46">
        <f>COUNTIF('BO '!A:A,M46)</f>
        <v>0</v>
      </c>
      <c r="Q46">
        <f>COUNTIF(SEO!A:A,M46)</f>
        <v>0</v>
      </c>
      <c r="R46">
        <f>COUNTIF(SPO!A:A,M46)</f>
        <v>0</v>
      </c>
      <c r="S46">
        <f>COUNTIF(MDN!A:A,M46)</f>
        <v>0</v>
      </c>
      <c r="T46">
        <f>COUNTIF(MMCS!A:A,M46)</f>
        <v>0</v>
      </c>
      <c r="U46">
        <f>COUNTIF(MPSA!A:A,M46)</f>
        <v>0</v>
      </c>
      <c r="V46">
        <f>COUNTIF(IDS!A:A,M46)</f>
        <v>0</v>
      </c>
      <c r="W46">
        <f>COUNTIF(RMO!A:A,M46)</f>
        <v>0</v>
      </c>
      <c r="X46">
        <f>COUNTIF(TECH!A:A,M46)</f>
        <v>0</v>
      </c>
      <c r="Y46">
        <f t="shared" si="5"/>
        <v>0</v>
      </c>
    </row>
    <row r="47" spans="1:25" x14ac:dyDescent="0.2">
      <c r="A47">
        <v>44</v>
      </c>
      <c r="B47" s="87">
        <v>106413</v>
      </c>
      <c r="C47" s="87" t="s">
        <v>360</v>
      </c>
      <c r="D47" s="87" t="s">
        <v>361</v>
      </c>
      <c r="E47" s="87" t="s">
        <v>184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28">
        <v>44101</v>
      </c>
      <c r="M47" t="str">
        <f t="shared" si="3"/>
        <v>Automated Plan Expansion</v>
      </c>
      <c r="N47" t="str">
        <f t="shared" si="4"/>
        <v>Automated Plan Expansion</v>
      </c>
      <c r="O47">
        <f>COUNTIF('MGMT '!A:A,M47)</f>
        <v>0</v>
      </c>
      <c r="P47">
        <f>COUNTIF('BO '!A:A,M47)</f>
        <v>0</v>
      </c>
      <c r="Q47">
        <f>COUNTIF(SEO!A:A,M47)</f>
        <v>0</v>
      </c>
      <c r="R47">
        <f>COUNTIF(SPO!A:A,M47)</f>
        <v>0</v>
      </c>
      <c r="S47">
        <f>COUNTIF(MDN!A:A,M47)</f>
        <v>0</v>
      </c>
      <c r="T47">
        <f>COUNTIF(MMCS!A:A,M47)</f>
        <v>0</v>
      </c>
      <c r="U47">
        <f>COUNTIF(MPSA!A:A,M47)</f>
        <v>0</v>
      </c>
      <c r="V47">
        <f>COUNTIF(IDS!A:A,M47)</f>
        <v>0</v>
      </c>
      <c r="W47">
        <f>COUNTIF(RMO!A:A,M47)</f>
        <v>0</v>
      </c>
      <c r="X47">
        <f>COUNTIF(TECH!A:A,M47)</f>
        <v>0</v>
      </c>
      <c r="Y47">
        <f t="shared" si="5"/>
        <v>0</v>
      </c>
    </row>
    <row r="48" spans="1:25" ht="15" customHeight="1" x14ac:dyDescent="0.2">
      <c r="A48">
        <v>45</v>
      </c>
      <c r="B48" s="87">
        <v>106410</v>
      </c>
      <c r="C48" s="87" t="s">
        <v>261</v>
      </c>
      <c r="D48" s="87" t="s">
        <v>262</v>
      </c>
      <c r="E48" s="87" t="s">
        <v>252</v>
      </c>
      <c r="F48" s="88">
        <v>13263.70787</v>
      </c>
      <c r="G48" s="87">
        <v>-0.11881</v>
      </c>
      <c r="H48" s="88">
        <v>13263.70787</v>
      </c>
      <c r="I48" s="88">
        <v>129203.52787000001</v>
      </c>
      <c r="J48" s="88">
        <v>115939.82</v>
      </c>
      <c r="K48" s="88">
        <v>143132.35178999999</v>
      </c>
      <c r="L48" s="28">
        <v>44101</v>
      </c>
      <c r="M48" t="str">
        <f t="shared" si="3"/>
        <v>RELAY I&amp;T</v>
      </c>
      <c r="N48" t="str">
        <f t="shared" si="4"/>
        <v>RELAY I&amp;T</v>
      </c>
      <c r="O48">
        <f>COUNTIF('MGMT '!A:A,M48)</f>
        <v>0</v>
      </c>
      <c r="P48">
        <f>COUNTIF('BO '!A:A,M48)</f>
        <v>0</v>
      </c>
      <c r="Q48">
        <f>COUNTIF(SEO!A:A,M48)</f>
        <v>0</v>
      </c>
      <c r="R48">
        <f>COUNTIF(SPO!A:A,M48)</f>
        <v>0</v>
      </c>
      <c r="S48">
        <f>COUNTIF(MDN!A:A,M48)</f>
        <v>0</v>
      </c>
      <c r="T48">
        <f>COUNTIF(MMCS!A:A,M48)</f>
        <v>0</v>
      </c>
      <c r="U48">
        <f>COUNTIF(MPSA!A:A,M48)</f>
        <v>0</v>
      </c>
      <c r="V48">
        <f>COUNTIF(IDS!A:A,M48)</f>
        <v>0</v>
      </c>
      <c r="W48">
        <f>COUNTIF(RMO!A:A,M48)</f>
        <v>1</v>
      </c>
      <c r="X48">
        <f>COUNTIF(TECH!A:A,M48)</f>
        <v>0</v>
      </c>
      <c r="Y48">
        <f t="shared" si="5"/>
        <v>1</v>
      </c>
    </row>
    <row r="49" spans="1:25" ht="15" customHeight="1" x14ac:dyDescent="0.2">
      <c r="A49">
        <v>46</v>
      </c>
      <c r="B49" s="87">
        <v>106409</v>
      </c>
      <c r="C49" s="87" t="s">
        <v>320</v>
      </c>
      <c r="D49" s="87" t="s">
        <v>321</v>
      </c>
      <c r="E49" s="87" t="s">
        <v>303</v>
      </c>
      <c r="F49" s="88">
        <v>0</v>
      </c>
      <c r="G49" s="87">
        <v>0</v>
      </c>
      <c r="H49" s="88">
        <v>0</v>
      </c>
      <c r="I49" s="88">
        <v>0</v>
      </c>
      <c r="J49" s="88">
        <v>0</v>
      </c>
      <c r="K49" s="88">
        <v>0</v>
      </c>
      <c r="L49" s="28">
        <v>44101</v>
      </c>
      <c r="M49" t="str">
        <f t="shared" si="3"/>
        <v>Miss Ops Desg and Analysis</v>
      </c>
      <c r="N49" t="str">
        <f t="shared" si="4"/>
        <v>Miss Ops Desg and Analysis</v>
      </c>
      <c r="O49">
        <f>COUNTIF('MGMT '!A:A,M49)</f>
        <v>0</v>
      </c>
      <c r="P49">
        <f>COUNTIF('BO '!A:A,M49)</f>
        <v>0</v>
      </c>
      <c r="Q49">
        <f>COUNTIF(SEO!A:A,M49)</f>
        <v>0</v>
      </c>
      <c r="R49">
        <f>COUNTIF(SPO!A:A,M49)</f>
        <v>0</v>
      </c>
      <c r="S49">
        <f>COUNTIF(MDN!A:A,M49)</f>
        <v>0</v>
      </c>
      <c r="T49">
        <f>COUNTIF(MMCS!A:A,M49)</f>
        <v>0</v>
      </c>
      <c r="U49">
        <f>COUNTIF(MPSA!A:A,M49)</f>
        <v>0</v>
      </c>
      <c r="V49">
        <f>COUNTIF(IDS!A:A,M49)</f>
        <v>0</v>
      </c>
      <c r="W49">
        <f>COUNTIF(RMO!A:A,M49)</f>
        <v>0</v>
      </c>
      <c r="X49">
        <f>COUNTIF(TECH!A:A,M49)</f>
        <v>0</v>
      </c>
      <c r="Y49">
        <f t="shared" si="5"/>
        <v>0</v>
      </c>
    </row>
    <row r="50" spans="1:25" ht="15" customHeight="1" x14ac:dyDescent="0.2">
      <c r="A50">
        <v>47</v>
      </c>
      <c r="B50" s="87">
        <v>106463</v>
      </c>
      <c r="C50" s="87" t="s">
        <v>169</v>
      </c>
      <c r="D50" s="87" t="s">
        <v>141</v>
      </c>
      <c r="E50" s="87" t="s">
        <v>81</v>
      </c>
      <c r="F50" s="88">
        <v>0</v>
      </c>
      <c r="G50" s="87">
        <v>0</v>
      </c>
      <c r="H50" s="88">
        <v>0</v>
      </c>
      <c r="I50" s="88">
        <v>0</v>
      </c>
      <c r="J50" s="88">
        <v>0</v>
      </c>
      <c r="K50" s="88">
        <v>0</v>
      </c>
      <c r="L50" s="28">
        <v>44101</v>
      </c>
      <c r="M50" t="str">
        <f t="shared" si="3"/>
        <v>HI PERF TELEM QUERY</v>
      </c>
      <c r="N50" t="str">
        <f t="shared" si="4"/>
        <v>HI PERF TELEM QUERY</v>
      </c>
      <c r="O50">
        <f>COUNTIF('MGMT '!A:A,M50)</f>
        <v>0</v>
      </c>
      <c r="P50">
        <f>COUNTIF('BO '!A:A,M50)</f>
        <v>0</v>
      </c>
      <c r="Q50">
        <f>COUNTIF(SEO!A:A,M50)</f>
        <v>0</v>
      </c>
      <c r="R50">
        <f>COUNTIF(SPO!A:A,M50)</f>
        <v>0</v>
      </c>
      <c r="S50">
        <f>COUNTIF(MDN!A:A,M50)</f>
        <v>0</v>
      </c>
      <c r="T50">
        <f>COUNTIF(MMCS!A:A,M50)</f>
        <v>0</v>
      </c>
      <c r="U50">
        <f>COUNTIF(MPSA!A:A,M50)</f>
        <v>0</v>
      </c>
      <c r="V50">
        <f>COUNTIF(IDS!A:A,M50)</f>
        <v>0</v>
      </c>
      <c r="W50">
        <f>COUNTIF(RMO!A:A,M50)</f>
        <v>0</v>
      </c>
      <c r="X50">
        <f>COUNTIF(TECH!A:A,M50)</f>
        <v>0</v>
      </c>
      <c r="Y50">
        <f t="shared" si="5"/>
        <v>0</v>
      </c>
    </row>
    <row r="51" spans="1:25" x14ac:dyDescent="0.2">
      <c r="A51">
        <v>48</v>
      </c>
      <c r="B51" s="87">
        <v>106413</v>
      </c>
      <c r="C51" s="87" t="s">
        <v>362</v>
      </c>
      <c r="D51" s="87" t="s">
        <v>363</v>
      </c>
      <c r="E51" s="87" t="s">
        <v>184</v>
      </c>
      <c r="F51" s="88">
        <v>7131.3506900000002</v>
      </c>
      <c r="G51" s="87">
        <v>3.61975510204081E-2</v>
      </c>
      <c r="H51" s="88">
        <v>7131.3506900000002</v>
      </c>
      <c r="I51" s="88">
        <v>28446.060689999998</v>
      </c>
      <c r="J51" s="88">
        <v>21314.71</v>
      </c>
      <c r="K51" s="88">
        <v>20368.571390000001</v>
      </c>
      <c r="L51" s="28">
        <v>44101</v>
      </c>
      <c r="M51" t="str">
        <f t="shared" si="3"/>
        <v>SOA Rearchitecture</v>
      </c>
      <c r="N51" t="str">
        <f t="shared" si="4"/>
        <v>SOA Rearchitecture</v>
      </c>
      <c r="O51">
        <f>COUNTIF('MGMT '!A:A,M51)</f>
        <v>0</v>
      </c>
      <c r="P51">
        <f>COUNTIF('BO '!A:A,M51)</f>
        <v>0</v>
      </c>
      <c r="Q51">
        <f>COUNTIF(SEO!A:A,M51)</f>
        <v>0</v>
      </c>
      <c r="R51">
        <f>COUNTIF(SPO!A:A,M51)</f>
        <v>0</v>
      </c>
      <c r="S51">
        <f>COUNTIF(MDN!A:A,M51)</f>
        <v>0</v>
      </c>
      <c r="T51">
        <f>COUNTIF(MMCS!A:A,M51)</f>
        <v>0</v>
      </c>
      <c r="U51">
        <f>COUNTIF(MPSA!A:A,M51)</f>
        <v>1</v>
      </c>
      <c r="V51">
        <f>COUNTIF(IDS!A:A,M51)</f>
        <v>0</v>
      </c>
      <c r="W51">
        <f>COUNTIF(RMO!A:A,M51)</f>
        <v>0</v>
      </c>
      <c r="X51">
        <f>COUNTIF(TECH!A:A,M51)</f>
        <v>0</v>
      </c>
      <c r="Y51">
        <f t="shared" si="5"/>
        <v>1</v>
      </c>
    </row>
    <row r="52" spans="1:25" ht="15" customHeight="1" x14ac:dyDescent="0.2">
      <c r="A52">
        <v>49</v>
      </c>
      <c r="B52" s="87">
        <v>106412</v>
      </c>
      <c r="C52" s="87" t="s">
        <v>210</v>
      </c>
      <c r="D52" s="87" t="s">
        <v>211</v>
      </c>
      <c r="E52" s="87" t="s">
        <v>28</v>
      </c>
      <c r="F52" s="87">
        <v>-65797.141669999997</v>
      </c>
      <c r="G52" s="87">
        <v>-0.33794000000000002</v>
      </c>
      <c r="H52" s="88">
        <v>-65797.141669999997</v>
      </c>
      <c r="I52" s="88">
        <v>85849.478329999998</v>
      </c>
      <c r="J52" s="88">
        <v>151646.62</v>
      </c>
      <c r="K52" s="88">
        <v>102929.63463</v>
      </c>
      <c r="L52" s="28">
        <v>44101</v>
      </c>
      <c r="M52" t="str">
        <f t="shared" si="3"/>
        <v>Astrodynamics Tech Infusion</v>
      </c>
      <c r="N52" t="str">
        <f t="shared" si="4"/>
        <v>Astrodynamics Tech Infusion</v>
      </c>
      <c r="O52">
        <f>COUNTIF('MGMT '!A:A,M52)</f>
        <v>0</v>
      </c>
      <c r="P52">
        <f>COUNTIF('BO '!A:A,M52)</f>
        <v>0</v>
      </c>
      <c r="Q52">
        <f>COUNTIF(SEO!A:A,M52)</f>
        <v>0</v>
      </c>
      <c r="R52">
        <f>COUNTIF(SPO!A:A,M52)</f>
        <v>0</v>
      </c>
      <c r="S52">
        <f>COUNTIF(MDN!A:A,M52)</f>
        <v>1</v>
      </c>
      <c r="T52">
        <f>COUNTIF(MMCS!A:A,M52)</f>
        <v>0</v>
      </c>
      <c r="U52">
        <f>COUNTIF(MPSA!A:A,M52)</f>
        <v>0</v>
      </c>
      <c r="V52">
        <f>COUNTIF(IDS!A:A,M52)</f>
        <v>0</v>
      </c>
      <c r="W52">
        <f>COUNTIF(RMO!A:A,M52)</f>
        <v>0</v>
      </c>
      <c r="X52">
        <f>COUNTIF(TECH!A:A,M52)</f>
        <v>0</v>
      </c>
      <c r="Y52">
        <f t="shared" si="5"/>
        <v>1</v>
      </c>
    </row>
    <row r="53" spans="1:25" ht="15" customHeight="1" x14ac:dyDescent="0.2">
      <c r="A53">
        <v>50</v>
      </c>
      <c r="B53" s="87">
        <v>106409</v>
      </c>
      <c r="C53" s="87" t="s">
        <v>310</v>
      </c>
      <c r="D53" s="87" t="s">
        <v>311</v>
      </c>
      <c r="E53" s="87" t="s">
        <v>298</v>
      </c>
      <c r="F53" s="88">
        <v>0</v>
      </c>
      <c r="G53" s="87">
        <v>0</v>
      </c>
      <c r="H53" s="88">
        <v>0</v>
      </c>
      <c r="I53" s="88">
        <v>0</v>
      </c>
      <c r="J53" s="88">
        <v>0</v>
      </c>
      <c r="K53" s="88">
        <v>0</v>
      </c>
      <c r="L53" s="28">
        <v>44101</v>
      </c>
      <c r="M53" t="str">
        <f t="shared" si="3"/>
        <v>Deep LRN and PRO ID</v>
      </c>
      <c r="N53" t="str">
        <f t="shared" si="4"/>
        <v>Deep LRN and PRO ID</v>
      </c>
      <c r="O53">
        <f>COUNTIF('MGMT '!A:A,M53)</f>
        <v>0</v>
      </c>
      <c r="P53">
        <f>COUNTIF('BO '!A:A,M53)</f>
        <v>0</v>
      </c>
      <c r="Q53">
        <f>COUNTIF(SEO!A:A,M53)</f>
        <v>0</v>
      </c>
      <c r="R53">
        <f>COUNTIF(SPO!A:A,M53)</f>
        <v>0</v>
      </c>
      <c r="S53">
        <f>COUNTIF(MDN!A:A,M53)</f>
        <v>0</v>
      </c>
      <c r="T53">
        <f>COUNTIF(MMCS!A:A,M53)</f>
        <v>0</v>
      </c>
      <c r="U53">
        <f>COUNTIF(MPSA!A:A,M53)</f>
        <v>0</v>
      </c>
      <c r="V53">
        <f>COUNTIF(IDS!A:A,M53)</f>
        <v>0</v>
      </c>
      <c r="W53">
        <f>COUNTIF(RMO!A:A,M53)</f>
        <v>0</v>
      </c>
      <c r="X53">
        <f>COUNTIF(TECH!A:A,M53)</f>
        <v>0</v>
      </c>
      <c r="Y53">
        <f t="shared" si="5"/>
        <v>0</v>
      </c>
    </row>
    <row r="54" spans="1:25" x14ac:dyDescent="0.2">
      <c r="A54">
        <v>51</v>
      </c>
      <c r="B54" s="87">
        <v>106413</v>
      </c>
      <c r="C54" s="87" t="s">
        <v>60</v>
      </c>
      <c r="D54" s="87" t="s">
        <v>61</v>
      </c>
      <c r="E54" s="87" t="s">
        <v>184</v>
      </c>
      <c r="F54" s="87">
        <v>143424.23420000001</v>
      </c>
      <c r="G54" s="87">
        <v>1.1037090476190401</v>
      </c>
      <c r="H54" s="87">
        <v>143424.23420000001</v>
      </c>
      <c r="I54" s="87">
        <v>438500.17420000001</v>
      </c>
      <c r="J54" s="87">
        <v>295075.94</v>
      </c>
      <c r="K54" s="87">
        <v>418685.63241999998</v>
      </c>
      <c r="L54" s="28">
        <v>44101</v>
      </c>
      <c r="M54" t="str">
        <f t="shared" si="3"/>
        <v>SEQ SUBSYSTEM TEST</v>
      </c>
      <c r="N54" t="str">
        <f t="shared" si="4"/>
        <v>SEQ SUBSYSTEM TEST</v>
      </c>
      <c r="O54">
        <f>COUNTIF('MGMT '!A:A,M54)</f>
        <v>0</v>
      </c>
      <c r="P54">
        <f>COUNTIF('BO '!A:A,M54)</f>
        <v>0</v>
      </c>
      <c r="Q54">
        <f>COUNTIF(SEO!A:A,M54)</f>
        <v>0</v>
      </c>
      <c r="R54">
        <f>COUNTIF(SPO!A:A,M54)</f>
        <v>0</v>
      </c>
      <c r="S54">
        <f>COUNTIF(MDN!A:A,M54)</f>
        <v>0</v>
      </c>
      <c r="T54">
        <f>COUNTIF(MMCS!A:A,M54)</f>
        <v>0</v>
      </c>
      <c r="U54">
        <f>COUNTIF(MPSA!A:A,M54)</f>
        <v>1</v>
      </c>
      <c r="V54">
        <f>COUNTIF(IDS!A:A,M54)</f>
        <v>0</v>
      </c>
      <c r="W54">
        <f>COUNTIF(RMO!A:A,M54)</f>
        <v>0</v>
      </c>
      <c r="X54">
        <f>COUNTIF(TECH!A:A,M54)</f>
        <v>0</v>
      </c>
      <c r="Y54">
        <f t="shared" si="5"/>
        <v>1</v>
      </c>
    </row>
    <row r="55" spans="1:25" x14ac:dyDescent="0.2">
      <c r="A55">
        <v>52</v>
      </c>
      <c r="B55" s="87">
        <v>106463</v>
      </c>
      <c r="C55" s="87" t="s">
        <v>180</v>
      </c>
      <c r="D55" s="87" t="s">
        <v>74</v>
      </c>
      <c r="E55" s="87" t="s">
        <v>197</v>
      </c>
      <c r="F55" s="87">
        <v>2991.0239799999999</v>
      </c>
      <c r="G55" s="87">
        <v>-3.2140000000000002E-2</v>
      </c>
      <c r="H55" s="87">
        <v>2991.0239799999999</v>
      </c>
      <c r="I55" s="87">
        <v>153074.50398000001</v>
      </c>
      <c r="J55" s="87">
        <v>150083.48000000001</v>
      </c>
      <c r="K55" s="87">
        <v>184918.7464</v>
      </c>
      <c r="L55" s="28">
        <v>44101</v>
      </c>
      <c r="M55" t="str">
        <f t="shared" si="3"/>
        <v>MCS MGT</v>
      </c>
      <c r="N55" t="str">
        <f t="shared" si="4"/>
        <v>MCS MGT</v>
      </c>
      <c r="O55">
        <f>COUNTIF('MGMT '!A:A,M55)</f>
        <v>0</v>
      </c>
      <c r="P55">
        <f>COUNTIF('BO '!A:A,M55)</f>
        <v>0</v>
      </c>
      <c r="Q55">
        <f>COUNTIF(SEO!A:A,M55)</f>
        <v>0</v>
      </c>
      <c r="R55">
        <f>COUNTIF(SPO!A:A,M55)</f>
        <v>0</v>
      </c>
      <c r="S55">
        <f>COUNTIF(MDN!A:A,M55)</f>
        <v>0</v>
      </c>
      <c r="T55">
        <f>COUNTIF(MMCS!A:A,M55)</f>
        <v>1</v>
      </c>
      <c r="U55">
        <f>COUNTIF(MPSA!A:A,M55)</f>
        <v>0</v>
      </c>
      <c r="V55">
        <f>COUNTIF(IDS!A:A,M55)</f>
        <v>0</v>
      </c>
      <c r="W55">
        <f>COUNTIF(RMO!A:A,M55)</f>
        <v>0</v>
      </c>
      <c r="X55">
        <f>COUNTIF(TECH!A:A,M55)</f>
        <v>0</v>
      </c>
      <c r="Y55">
        <f t="shared" si="5"/>
        <v>1</v>
      </c>
    </row>
    <row r="56" spans="1:25" x14ac:dyDescent="0.2">
      <c r="A56">
        <v>53</v>
      </c>
      <c r="B56" s="87">
        <v>106463</v>
      </c>
      <c r="C56" s="87" t="s">
        <v>381</v>
      </c>
      <c r="D56" s="87" t="s">
        <v>382</v>
      </c>
      <c r="E56" s="87" t="s">
        <v>197</v>
      </c>
      <c r="F56" s="88">
        <v>27434.523089999999</v>
      </c>
      <c r="G56" s="87">
        <v>0.33498333333333302</v>
      </c>
      <c r="H56" s="88">
        <v>27434.523089999999</v>
      </c>
      <c r="I56" s="88">
        <v>122813.72309</v>
      </c>
      <c r="J56" s="88">
        <v>95379.199999999997</v>
      </c>
      <c r="K56" s="88">
        <v>49674.775450000001</v>
      </c>
      <c r="L56" s="28">
        <v>44101</v>
      </c>
      <c r="M56" t="str">
        <f t="shared" si="3"/>
        <v>TSDB Integration</v>
      </c>
      <c r="N56" t="str">
        <f t="shared" si="4"/>
        <v>TSDB Integration</v>
      </c>
      <c r="O56">
        <f>COUNTIF('MGMT '!A:A,M56)</f>
        <v>0</v>
      </c>
      <c r="P56">
        <f>COUNTIF('BO '!A:A,M56)</f>
        <v>0</v>
      </c>
      <c r="Q56">
        <f>COUNTIF(SEO!A:A,M56)</f>
        <v>0</v>
      </c>
      <c r="R56">
        <f>COUNTIF(SPO!A:A,M56)</f>
        <v>0</v>
      </c>
      <c r="S56">
        <f>COUNTIF(MDN!A:A,M56)</f>
        <v>0</v>
      </c>
      <c r="T56">
        <f>COUNTIF(MMCS!A:A,M56)</f>
        <v>1</v>
      </c>
      <c r="U56">
        <f>COUNTIF(MPSA!A:A,M56)</f>
        <v>0</v>
      </c>
      <c r="V56">
        <f>COUNTIF(IDS!A:A,M56)</f>
        <v>0</v>
      </c>
      <c r="W56">
        <f>COUNTIF(RMO!A:A,M56)</f>
        <v>0</v>
      </c>
      <c r="X56">
        <f>COUNTIF(TECH!A:A,M56)</f>
        <v>0</v>
      </c>
      <c r="Y56">
        <f t="shared" si="5"/>
        <v>1</v>
      </c>
    </row>
    <row r="57" spans="1:25" ht="15" customHeight="1" x14ac:dyDescent="0.2">
      <c r="A57">
        <v>54</v>
      </c>
      <c r="B57" s="87">
        <v>106410</v>
      </c>
      <c r="C57" s="87" t="s">
        <v>44</v>
      </c>
      <c r="D57" s="87" t="s">
        <v>45</v>
      </c>
      <c r="E57" s="87" t="s">
        <v>18</v>
      </c>
      <c r="F57" s="88">
        <v>29348.237939999999</v>
      </c>
      <c r="G57" s="87">
        <v>0.22020999999999999</v>
      </c>
      <c r="H57" s="88">
        <v>29348.237939999999</v>
      </c>
      <c r="I57" s="88">
        <v>188431.55794</v>
      </c>
      <c r="J57" s="88">
        <v>159083.32</v>
      </c>
      <c r="K57" s="88">
        <v>187799.53023999999</v>
      </c>
      <c r="L57" s="28">
        <v>44101</v>
      </c>
      <c r="M57" t="str">
        <f t="shared" si="3"/>
        <v>BUSINESS SPT</v>
      </c>
      <c r="N57" t="str">
        <f t="shared" si="4"/>
        <v>BUSINESS SPT</v>
      </c>
      <c r="O57">
        <f>COUNTIF('MGMT '!A:A,M57)</f>
        <v>0</v>
      </c>
      <c r="P57">
        <f>COUNTIF('BO '!A:A,M57)</f>
        <v>1</v>
      </c>
      <c r="Q57">
        <f>COUNTIF(SEO!A:A,M57)</f>
        <v>0</v>
      </c>
      <c r="R57">
        <f>COUNTIF(SPO!A:A,M57)</f>
        <v>0</v>
      </c>
      <c r="S57">
        <f>COUNTIF(MDN!A:A,M57)</f>
        <v>0</v>
      </c>
      <c r="T57">
        <f>COUNTIF(MMCS!A:A,M57)</f>
        <v>0</v>
      </c>
      <c r="U57">
        <f>COUNTIF(MPSA!A:A,M57)</f>
        <v>0</v>
      </c>
      <c r="V57">
        <f>COUNTIF(IDS!A:A,M57)</f>
        <v>0</v>
      </c>
      <c r="W57">
        <f>COUNTIF(RMO!A:A,M57)</f>
        <v>0</v>
      </c>
      <c r="X57">
        <f>COUNTIF(TECH!A:A,M57)</f>
        <v>0</v>
      </c>
      <c r="Y57">
        <f t="shared" si="5"/>
        <v>1</v>
      </c>
    </row>
    <row r="58" spans="1:25" ht="15" customHeight="1" x14ac:dyDescent="0.2">
      <c r="A58">
        <v>55</v>
      </c>
      <c r="B58" s="87">
        <v>106410</v>
      </c>
      <c r="C58" s="87" t="s">
        <v>175</v>
      </c>
      <c r="D58" s="87" t="s">
        <v>100</v>
      </c>
      <c r="E58" s="87" t="s">
        <v>99</v>
      </c>
      <c r="F58" s="87">
        <v>489.82943999999998</v>
      </c>
      <c r="G58" s="87">
        <v>-9.1149999999999995E-2</v>
      </c>
      <c r="H58" s="87">
        <v>489.82675999999998</v>
      </c>
      <c r="I58" s="87">
        <v>211312.17944000001</v>
      </c>
      <c r="J58" s="87">
        <v>210822.35268000001</v>
      </c>
      <c r="K58" s="87">
        <v>262138.08176</v>
      </c>
      <c r="L58" s="28">
        <v>44101</v>
      </c>
      <c r="M58" t="str">
        <f t="shared" si="3"/>
        <v>MGSS IMP &amp; PLNG</v>
      </c>
      <c r="N58" t="str">
        <f t="shared" si="4"/>
        <v>MGSS IMP &amp; PLNG</v>
      </c>
      <c r="O58">
        <f>COUNTIF('MGMT '!A:A,M58)</f>
        <v>0</v>
      </c>
      <c r="P58">
        <f>COUNTIF('BO '!A:A,M58)</f>
        <v>0</v>
      </c>
      <c r="Q58">
        <f>COUNTIF(SEO!A:A,M58)</f>
        <v>0</v>
      </c>
      <c r="R58">
        <f>COUNTIF(SPO!A:A,M58)</f>
        <v>1</v>
      </c>
      <c r="S58">
        <f>COUNTIF(MDN!A:A,M58)</f>
        <v>0</v>
      </c>
      <c r="T58">
        <f>COUNTIF(MMCS!A:A,M58)</f>
        <v>0</v>
      </c>
      <c r="U58">
        <f>COUNTIF(MPSA!A:A,M58)</f>
        <v>0</v>
      </c>
      <c r="V58">
        <f>COUNTIF(IDS!A:A,M58)</f>
        <v>0</v>
      </c>
      <c r="W58">
        <f>COUNTIF(RMO!A:A,M58)</f>
        <v>0</v>
      </c>
      <c r="X58">
        <f>COUNTIF(TECH!A:A,M58)</f>
        <v>0</v>
      </c>
      <c r="Y58">
        <f t="shared" si="5"/>
        <v>1</v>
      </c>
    </row>
    <row r="59" spans="1:25" ht="15" customHeight="1" x14ac:dyDescent="0.2">
      <c r="A59">
        <v>56</v>
      </c>
      <c r="B59" s="87">
        <v>106411</v>
      </c>
      <c r="C59" s="87" t="s">
        <v>149</v>
      </c>
      <c r="D59" s="87" t="s">
        <v>127</v>
      </c>
      <c r="E59" s="87" t="s">
        <v>147</v>
      </c>
      <c r="F59" s="88">
        <v>5516.2204099999999</v>
      </c>
      <c r="G59" s="87">
        <v>5.5738571428571401E-2</v>
      </c>
      <c r="H59" s="88">
        <v>6197.1439899999996</v>
      </c>
      <c r="I59" s="88">
        <v>23038.96041</v>
      </c>
      <c r="J59" s="88">
        <v>17522.740000000002</v>
      </c>
      <c r="K59" s="88">
        <v>27904.9483</v>
      </c>
      <c r="L59" s="28">
        <v>44101</v>
      </c>
      <c r="M59" t="str">
        <f t="shared" si="3"/>
        <v>SOFTWARE SYS ENG</v>
      </c>
      <c r="N59" t="str">
        <f t="shared" si="4"/>
        <v>SOFTWARE SYS ENG</v>
      </c>
      <c r="O59">
        <f>COUNTIF('MGMT '!A:A,M59)</f>
        <v>0</v>
      </c>
      <c r="P59">
        <f>COUNTIF('BO '!A:A,M59)</f>
        <v>0</v>
      </c>
      <c r="Q59">
        <f>COUNTIF(SEO!A:A,M59)</f>
        <v>1</v>
      </c>
      <c r="R59">
        <f>COUNTIF(SPO!A:A,M59)</f>
        <v>0</v>
      </c>
      <c r="S59">
        <f>COUNTIF(MDN!A:A,M59)</f>
        <v>0</v>
      </c>
      <c r="T59">
        <f>COUNTIF(MMCS!A:A,M59)</f>
        <v>0</v>
      </c>
      <c r="U59">
        <f>COUNTIF(MPSA!A:A,M59)</f>
        <v>0</v>
      </c>
      <c r="V59">
        <f>COUNTIF(IDS!A:A,M59)</f>
        <v>0</v>
      </c>
      <c r="W59">
        <f>COUNTIF(RMO!A:A,M59)</f>
        <v>0</v>
      </c>
      <c r="X59">
        <f>COUNTIF(TECH!A:A,M59)</f>
        <v>0</v>
      </c>
      <c r="Y59">
        <f t="shared" si="5"/>
        <v>1</v>
      </c>
    </row>
    <row r="60" spans="1:25" ht="15" customHeight="1" x14ac:dyDescent="0.2">
      <c r="A60">
        <v>57</v>
      </c>
      <c r="B60" s="87">
        <v>106411</v>
      </c>
      <c r="C60" s="87" t="s">
        <v>154</v>
      </c>
      <c r="D60" s="87" t="s">
        <v>132</v>
      </c>
      <c r="E60" s="87" t="s">
        <v>145</v>
      </c>
      <c r="F60" s="88">
        <v>0</v>
      </c>
      <c r="G60" s="87">
        <v>0</v>
      </c>
      <c r="H60" s="88">
        <v>0</v>
      </c>
      <c r="I60" s="88">
        <v>0</v>
      </c>
      <c r="J60" s="88">
        <v>0</v>
      </c>
      <c r="K60" s="88">
        <v>0</v>
      </c>
      <c r="L60" s="28">
        <v>44101</v>
      </c>
      <c r="M60" t="str">
        <f t="shared" si="3"/>
        <v>INS INF FAC &amp; NET</v>
      </c>
      <c r="N60" t="str">
        <f t="shared" si="4"/>
        <v>INS INF FAC &amp; NET</v>
      </c>
      <c r="O60">
        <f>COUNTIF('MGMT '!A:A,M60)</f>
        <v>0</v>
      </c>
      <c r="P60">
        <f>COUNTIF('BO '!A:A,M60)</f>
        <v>0</v>
      </c>
      <c r="Q60">
        <f>COUNTIF(SEO!A:A,M60)</f>
        <v>0</v>
      </c>
      <c r="R60">
        <f>COUNTIF(SPO!A:A,M60)</f>
        <v>0</v>
      </c>
      <c r="S60">
        <f>COUNTIF(MDN!A:A,M60)</f>
        <v>0</v>
      </c>
      <c r="T60">
        <f>COUNTIF(MMCS!A:A,M60)</f>
        <v>0</v>
      </c>
      <c r="U60">
        <f>COUNTIF(MPSA!A:A,M60)</f>
        <v>0</v>
      </c>
      <c r="V60">
        <f>COUNTIF(IDS!A:A,M60)</f>
        <v>0</v>
      </c>
      <c r="W60">
        <f>COUNTIF(RMO!A:A,M60)</f>
        <v>0</v>
      </c>
      <c r="X60">
        <f>COUNTIF(TECH!A:A,M60)</f>
        <v>0</v>
      </c>
      <c r="Y60">
        <f t="shared" si="5"/>
        <v>0</v>
      </c>
    </row>
    <row r="61" spans="1:25" ht="15" customHeight="1" x14ac:dyDescent="0.2">
      <c r="A61">
        <v>58</v>
      </c>
      <c r="B61" s="87">
        <v>106412</v>
      </c>
      <c r="C61" s="87" t="s">
        <v>272</v>
      </c>
      <c r="D61" s="87" t="s">
        <v>273</v>
      </c>
      <c r="E61" s="87" t="s">
        <v>28</v>
      </c>
      <c r="F61" s="88">
        <v>-14131.93548</v>
      </c>
      <c r="G61" s="87">
        <v>-0.37673000000000001</v>
      </c>
      <c r="H61" s="88">
        <v>-14131.93548</v>
      </c>
      <c r="I61" s="88">
        <v>141932.55452000001</v>
      </c>
      <c r="J61" s="88">
        <v>156064.49</v>
      </c>
      <c r="K61" s="88">
        <v>166042.97396999999</v>
      </c>
      <c r="L61" s="28">
        <v>44101</v>
      </c>
      <c r="M61" t="str">
        <f t="shared" si="3"/>
        <v>ONIPS MODERNIZATION</v>
      </c>
      <c r="N61" t="str">
        <f t="shared" si="4"/>
        <v>ONIPS MODERNIZATION</v>
      </c>
      <c r="O61">
        <f>COUNTIF('MGMT '!A:A,M61)</f>
        <v>0</v>
      </c>
      <c r="P61">
        <f>COUNTIF('BO '!A:A,M61)</f>
        <v>0</v>
      </c>
      <c r="Q61">
        <f>COUNTIF(SEO!A:A,M61)</f>
        <v>0</v>
      </c>
      <c r="R61">
        <f>COUNTIF(SPO!A:A,M61)</f>
        <v>0</v>
      </c>
      <c r="S61">
        <f>COUNTIF(MDN!A:A,M61)</f>
        <v>1</v>
      </c>
      <c r="T61">
        <f>COUNTIF(MMCS!A:A,M61)</f>
        <v>0</v>
      </c>
      <c r="U61">
        <f>COUNTIF(MPSA!A:A,M61)</f>
        <v>0</v>
      </c>
      <c r="V61">
        <f>COUNTIF(IDS!A:A,M61)</f>
        <v>0</v>
      </c>
      <c r="W61">
        <f>COUNTIF(RMO!A:A,M61)</f>
        <v>0</v>
      </c>
      <c r="X61">
        <f>COUNTIF(TECH!A:A,M61)</f>
        <v>0</v>
      </c>
      <c r="Y61">
        <f t="shared" si="5"/>
        <v>1</v>
      </c>
    </row>
    <row r="62" spans="1:25" ht="15" customHeight="1" x14ac:dyDescent="0.2">
      <c r="A62">
        <v>19</v>
      </c>
      <c r="B62" s="87">
        <v>106412</v>
      </c>
      <c r="C62" s="87" t="s">
        <v>324</v>
      </c>
      <c r="D62" s="87" t="s">
        <v>325</v>
      </c>
      <c r="E62" s="87" t="s">
        <v>28</v>
      </c>
      <c r="F62" s="88">
        <v>-106.03</v>
      </c>
      <c r="G62" s="87">
        <v>0</v>
      </c>
      <c r="H62" s="88">
        <v>-106.03</v>
      </c>
      <c r="I62" s="87">
        <v>0</v>
      </c>
      <c r="J62" s="88">
        <v>106.03</v>
      </c>
      <c r="K62" s="87">
        <v>0</v>
      </c>
      <c r="L62" s="28">
        <v>44101</v>
      </c>
      <c r="M62" t="str">
        <f t="shared" si="3"/>
        <v>Nav Sanity Check Tool</v>
      </c>
      <c r="N62" t="str">
        <f t="shared" si="4"/>
        <v>Nav Sanity Check Tool</v>
      </c>
      <c r="O62">
        <f>COUNTIF('MGMT '!A:A,M62)</f>
        <v>0</v>
      </c>
      <c r="P62">
        <f>COUNTIF('BO '!A:A,M62)</f>
        <v>0</v>
      </c>
      <c r="Q62">
        <f>COUNTIF(SEO!A:A,M62)</f>
        <v>0</v>
      </c>
      <c r="R62">
        <f>COUNTIF(SPO!A:A,M62)</f>
        <v>0</v>
      </c>
      <c r="S62">
        <f>COUNTIF(MDN!A:A,M62)</f>
        <v>1</v>
      </c>
      <c r="T62">
        <f>COUNTIF(MMCS!A:A,M62)</f>
        <v>0</v>
      </c>
      <c r="U62">
        <f>COUNTIF(MPSA!A:A,M62)</f>
        <v>0</v>
      </c>
      <c r="V62">
        <f>COUNTIF(IDS!A:A,M62)</f>
        <v>0</v>
      </c>
      <c r="W62">
        <f>COUNTIF(RMO!A:A,M62)</f>
        <v>0</v>
      </c>
      <c r="X62">
        <f>COUNTIF(TECH!A:A,M62)</f>
        <v>0</v>
      </c>
      <c r="Y62">
        <f t="shared" si="5"/>
        <v>1</v>
      </c>
    </row>
    <row r="63" spans="1:25" ht="15" customHeight="1" x14ac:dyDescent="0.2">
      <c r="A63">
        <v>60</v>
      </c>
      <c r="B63" s="87">
        <v>106412</v>
      </c>
      <c r="C63" s="87" t="s">
        <v>289</v>
      </c>
      <c r="D63" s="87">
        <v>99</v>
      </c>
      <c r="E63" s="87" t="s">
        <v>290</v>
      </c>
      <c r="F63" s="88">
        <v>0</v>
      </c>
      <c r="G63" s="87">
        <v>0</v>
      </c>
      <c r="H63" s="88">
        <v>0</v>
      </c>
      <c r="I63" s="88">
        <v>0</v>
      </c>
      <c r="J63" s="88">
        <v>0</v>
      </c>
      <c r="K63" s="88">
        <v>0</v>
      </c>
      <c r="L63" s="28">
        <v>44101</v>
      </c>
      <c r="M63" t="str">
        <f t="shared" si="3"/>
        <v>Undistributed Labor</v>
      </c>
      <c r="N63" t="str">
        <f t="shared" si="4"/>
        <v>Undistributed Labor</v>
      </c>
      <c r="O63">
        <f>COUNTIF('MGMT '!A:A,M63)</f>
        <v>0</v>
      </c>
      <c r="P63">
        <f>COUNTIF('BO '!A:A,M63)</f>
        <v>0</v>
      </c>
      <c r="Q63">
        <f>COUNTIF(SEO!A:A,M63)</f>
        <v>0</v>
      </c>
      <c r="R63">
        <f>COUNTIF(SPO!A:A,M63)</f>
        <v>0</v>
      </c>
      <c r="S63">
        <f>COUNTIF(MDN!A:A,M63)</f>
        <v>0</v>
      </c>
      <c r="T63">
        <f>COUNTIF(MMCS!A:A,M63)</f>
        <v>0</v>
      </c>
      <c r="U63">
        <f>COUNTIF(MPSA!A:A,M63)</f>
        <v>0</v>
      </c>
      <c r="V63">
        <f>COUNTIF(IDS!A:A,M63)</f>
        <v>0</v>
      </c>
      <c r="W63">
        <f>COUNTIF(RMO!A:A,M63)</f>
        <v>0</v>
      </c>
      <c r="X63">
        <f>COUNTIF(TECH!A:A,M63)</f>
        <v>0</v>
      </c>
      <c r="Y63">
        <f t="shared" si="5"/>
        <v>0</v>
      </c>
    </row>
    <row r="64" spans="1:25" ht="15" customHeight="1" x14ac:dyDescent="0.2">
      <c r="A64">
        <v>61</v>
      </c>
      <c r="B64" s="87">
        <v>106411</v>
      </c>
      <c r="C64" s="87" t="s">
        <v>51</v>
      </c>
      <c r="D64" s="87" t="s">
        <v>52</v>
      </c>
      <c r="E64" s="87" t="s">
        <v>50</v>
      </c>
      <c r="F64" s="88">
        <v>36792.371500000001</v>
      </c>
      <c r="G64" s="87">
        <v>0.178721428571428</v>
      </c>
      <c r="H64" s="88">
        <v>7366.2706500000004</v>
      </c>
      <c r="I64" s="88">
        <v>522389.79149999999</v>
      </c>
      <c r="J64" s="88">
        <v>515023.52084999997</v>
      </c>
      <c r="K64" s="88">
        <v>698679.61928999994</v>
      </c>
      <c r="L64" s="28">
        <v>44101</v>
      </c>
      <c r="M64" t="str">
        <f t="shared" si="3"/>
        <v>I&amp;T VALIDATION</v>
      </c>
      <c r="N64" t="str">
        <f t="shared" si="4"/>
        <v>I&amp;T VALIDATION</v>
      </c>
      <c r="O64">
        <f>COUNTIF('MGMT '!A:A,M64)</f>
        <v>0</v>
      </c>
      <c r="P64">
        <f>COUNTIF('BO '!A:A,M64)</f>
        <v>0</v>
      </c>
      <c r="Q64">
        <f>COUNTIF(SEO!A:A,M64)</f>
        <v>1</v>
      </c>
      <c r="R64">
        <f>COUNTIF(SPO!A:A,M64)</f>
        <v>0</v>
      </c>
      <c r="S64">
        <f>COUNTIF(MDN!A:A,M64)</f>
        <v>0</v>
      </c>
      <c r="T64">
        <f>COUNTIF(MMCS!A:A,M64)</f>
        <v>0</v>
      </c>
      <c r="U64">
        <f>COUNTIF(MPSA!A:A,M64)</f>
        <v>0</v>
      </c>
      <c r="V64">
        <f>COUNTIF(IDS!A:A,M64)</f>
        <v>0</v>
      </c>
      <c r="W64">
        <f>COUNTIF(RMO!A:A,M64)</f>
        <v>0</v>
      </c>
      <c r="X64">
        <f>COUNTIF(TECH!A:A,M64)</f>
        <v>0</v>
      </c>
      <c r="Y64">
        <f t="shared" si="5"/>
        <v>1</v>
      </c>
    </row>
    <row r="65" spans="1:25" ht="15" customHeight="1" x14ac:dyDescent="0.2">
      <c r="A65">
        <v>62</v>
      </c>
      <c r="B65" s="87">
        <v>106413</v>
      </c>
      <c r="C65" s="87" t="s">
        <v>217</v>
      </c>
      <c r="D65" s="87" t="s">
        <v>164</v>
      </c>
      <c r="E65" s="87" t="s">
        <v>252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28">
        <v>44101</v>
      </c>
      <c r="M65" t="str">
        <f t="shared" si="3"/>
        <v>MAROS MAINT</v>
      </c>
      <c r="N65" t="str">
        <f t="shared" si="4"/>
        <v>MAROS MAINT</v>
      </c>
      <c r="O65">
        <f>COUNTIF('MGMT '!A:A,M65)</f>
        <v>0</v>
      </c>
      <c r="P65">
        <f>COUNTIF('BO '!A:A,M65)</f>
        <v>0</v>
      </c>
      <c r="Q65">
        <f>COUNTIF(SEO!A:A,M65)</f>
        <v>0</v>
      </c>
      <c r="R65">
        <f>COUNTIF(SPO!A:A,M65)</f>
        <v>0</v>
      </c>
      <c r="S65">
        <f>COUNTIF(MDN!A:A,M65)</f>
        <v>0</v>
      </c>
      <c r="T65">
        <f>COUNTIF(MMCS!A:A,M65)</f>
        <v>0</v>
      </c>
      <c r="U65">
        <f>COUNTIF(MPSA!A:A,M65)</f>
        <v>0</v>
      </c>
      <c r="V65">
        <f>COUNTIF(IDS!A:A,M65)</f>
        <v>0</v>
      </c>
      <c r="W65">
        <f>COUNTIF(RMO!A:A,M65)</f>
        <v>0</v>
      </c>
      <c r="X65">
        <f>COUNTIF(TECH!A:A,M65)</f>
        <v>0</v>
      </c>
      <c r="Y65">
        <f t="shared" si="5"/>
        <v>0</v>
      </c>
    </row>
    <row r="66" spans="1:25" ht="15" customHeight="1" x14ac:dyDescent="0.2">
      <c r="A66">
        <v>63</v>
      </c>
      <c r="B66" s="87">
        <v>106463</v>
      </c>
      <c r="C66" s="87" t="s">
        <v>223</v>
      </c>
      <c r="D66" s="87" t="s">
        <v>82</v>
      </c>
      <c r="E66" s="87" t="s">
        <v>232</v>
      </c>
      <c r="F66" s="88">
        <v>45340.94803</v>
      </c>
      <c r="G66" s="87">
        <v>0.34835857142857102</v>
      </c>
      <c r="H66" s="88">
        <v>45340.94803</v>
      </c>
      <c r="I66" s="88">
        <v>191934.47803</v>
      </c>
      <c r="J66" s="88">
        <v>146593.53</v>
      </c>
      <c r="K66" s="88">
        <v>220321.45310000001</v>
      </c>
      <c r="L66" s="28">
        <v>44101</v>
      </c>
      <c r="M66" t="str">
        <f t="shared" si="3"/>
        <v>DATA MGT MAINT</v>
      </c>
      <c r="N66" t="str">
        <f t="shared" si="4"/>
        <v>DATA MGT MAINT</v>
      </c>
      <c r="O66">
        <f>COUNTIF('MGMT '!A:A,M66)</f>
        <v>0</v>
      </c>
      <c r="P66">
        <f>COUNTIF('BO '!A:A,M66)</f>
        <v>0</v>
      </c>
      <c r="Q66">
        <f>COUNTIF(SEO!A:A,M66)</f>
        <v>0</v>
      </c>
      <c r="R66">
        <f>COUNTIF(SPO!A:A,M66)</f>
        <v>0</v>
      </c>
      <c r="S66">
        <f>COUNTIF(MDN!A:A,M66)</f>
        <v>0</v>
      </c>
      <c r="T66">
        <f>COUNTIF(MMCS!A:A,M66)</f>
        <v>1</v>
      </c>
      <c r="U66">
        <f>COUNTIF(MPSA!A:A,M66)</f>
        <v>0</v>
      </c>
      <c r="V66">
        <f>COUNTIF(IDS!A:A,M66)</f>
        <v>0</v>
      </c>
      <c r="W66">
        <f>COUNTIF(RMO!A:A,M66)</f>
        <v>0</v>
      </c>
      <c r="X66">
        <f>COUNTIF(TECH!A:A,M66)</f>
        <v>0</v>
      </c>
      <c r="Y66">
        <f t="shared" si="5"/>
        <v>1</v>
      </c>
    </row>
    <row r="67" spans="1:25" ht="15" customHeight="1" x14ac:dyDescent="0.2">
      <c r="A67">
        <v>64</v>
      </c>
      <c r="B67" s="87">
        <v>106463</v>
      </c>
      <c r="C67" s="87" t="s">
        <v>277</v>
      </c>
      <c r="D67" s="87" t="s">
        <v>278</v>
      </c>
      <c r="E67" s="87" t="s">
        <v>197</v>
      </c>
      <c r="F67" s="88">
        <v>-25668.387330000001</v>
      </c>
      <c r="G67" s="87">
        <v>-0.197453809523809</v>
      </c>
      <c r="H67" s="88">
        <v>-25668.387330000001</v>
      </c>
      <c r="I67" s="88">
        <v>56806.612670000002</v>
      </c>
      <c r="J67" s="88">
        <v>82475</v>
      </c>
      <c r="K67" s="88">
        <v>65153.167110000002</v>
      </c>
      <c r="L67" s="28">
        <v>44101</v>
      </c>
      <c r="M67" t="str">
        <f t="shared" si="3"/>
        <v>AMPCS Pass Automation</v>
      </c>
      <c r="N67" t="str">
        <f t="shared" si="4"/>
        <v>AMPCS Pass Automation</v>
      </c>
      <c r="O67">
        <f>COUNTIF('MGMT '!A:A,M67)</f>
        <v>0</v>
      </c>
      <c r="P67">
        <f>COUNTIF('BO '!A:A,M67)</f>
        <v>0</v>
      </c>
      <c r="Q67">
        <f>COUNTIF(SEO!A:A,M67)</f>
        <v>0</v>
      </c>
      <c r="R67">
        <f>COUNTIF(SPO!A:A,M67)</f>
        <v>0</v>
      </c>
      <c r="S67">
        <f>COUNTIF(MDN!A:A,M67)</f>
        <v>0</v>
      </c>
      <c r="T67">
        <f>COUNTIF(MMCS!A:A,M67)</f>
        <v>1</v>
      </c>
      <c r="U67">
        <f>COUNTIF(MPSA!A:A,M67)</f>
        <v>0</v>
      </c>
      <c r="V67">
        <f>COUNTIF(IDS!A:A,M67)</f>
        <v>0</v>
      </c>
      <c r="W67">
        <f>COUNTIF(RMO!A:A,M67)</f>
        <v>0</v>
      </c>
      <c r="X67">
        <f>COUNTIF(TECH!A:A,M67)</f>
        <v>0</v>
      </c>
      <c r="Y67">
        <f t="shared" si="5"/>
        <v>1</v>
      </c>
    </row>
    <row r="68" spans="1:25" ht="15" customHeight="1" x14ac:dyDescent="0.2">
      <c r="A68">
        <v>65</v>
      </c>
      <c r="B68" s="87">
        <v>106411</v>
      </c>
      <c r="C68" s="87" t="s">
        <v>350</v>
      </c>
      <c r="D68" s="87" t="s">
        <v>351</v>
      </c>
      <c r="E68" s="87" t="s">
        <v>147</v>
      </c>
      <c r="F68" s="88">
        <v>74146.625169999999</v>
      </c>
      <c r="G68" s="87">
        <v>1.0449999999999999E-2</v>
      </c>
      <c r="H68" s="88">
        <v>79647.418699999995</v>
      </c>
      <c r="I68" s="88">
        <v>183039.25516999999</v>
      </c>
      <c r="J68" s="88">
        <v>147174.54227000001</v>
      </c>
      <c r="K68" s="88">
        <v>335704.09227000002</v>
      </c>
      <c r="L68" s="28">
        <v>44101</v>
      </c>
      <c r="M68" t="str">
        <f t="shared" si="3"/>
        <v>CSE</v>
      </c>
      <c r="N68" t="str">
        <f t="shared" si="4"/>
        <v>CSE</v>
      </c>
      <c r="O68">
        <f>COUNTIF('MGMT '!A:A,M68)</f>
        <v>0</v>
      </c>
      <c r="P68">
        <f>COUNTIF('BO '!A:A,M68)</f>
        <v>0</v>
      </c>
      <c r="Q68">
        <f>COUNTIF(SEO!A:A,M68)</f>
        <v>1</v>
      </c>
      <c r="R68">
        <f>COUNTIF(SPO!A:A,M68)</f>
        <v>0</v>
      </c>
      <c r="S68">
        <f>COUNTIF(MDN!A:A,M68)</f>
        <v>0</v>
      </c>
      <c r="T68">
        <f>COUNTIF(MMCS!A:A,M68)</f>
        <v>0</v>
      </c>
      <c r="U68">
        <f>COUNTIF(MPSA!A:A,M68)</f>
        <v>0</v>
      </c>
      <c r="V68">
        <f>COUNTIF(IDS!A:A,M68)</f>
        <v>0</v>
      </c>
      <c r="W68">
        <f>COUNTIF(RMO!A:A,M68)</f>
        <v>0</v>
      </c>
      <c r="X68">
        <f>COUNTIF(TECH!A:A,M68)</f>
        <v>0</v>
      </c>
      <c r="Y68">
        <f t="shared" si="5"/>
        <v>1</v>
      </c>
    </row>
    <row r="69" spans="1:25" ht="15" customHeight="1" x14ac:dyDescent="0.2">
      <c r="A69">
        <v>66</v>
      </c>
      <c r="B69" s="87">
        <v>106409</v>
      </c>
      <c r="C69" s="87" t="s">
        <v>293</v>
      </c>
      <c r="D69" s="87" t="s">
        <v>294</v>
      </c>
      <c r="E69" s="87" t="s">
        <v>295</v>
      </c>
      <c r="F69" s="87">
        <v>7727.3473700000004</v>
      </c>
      <c r="G69" s="87">
        <v>5.52638095238095E-2</v>
      </c>
      <c r="H69" s="87">
        <v>7727.3473700000004</v>
      </c>
      <c r="I69" s="87">
        <v>65549.527369999996</v>
      </c>
      <c r="J69" s="87">
        <v>57822.18</v>
      </c>
      <c r="K69" s="87">
        <v>90589.171910000005</v>
      </c>
      <c r="L69" s="28">
        <v>44101</v>
      </c>
      <c r="M69" t="str">
        <f t="shared" si="3"/>
        <v>Program Office</v>
      </c>
      <c r="N69" t="str">
        <f t="shared" si="4"/>
        <v>Program Office</v>
      </c>
      <c r="O69">
        <f>COUNTIF('MGMT '!A:A,M69)</f>
        <v>0</v>
      </c>
      <c r="P69">
        <f>COUNTIF('BO '!A:A,M69)</f>
        <v>0</v>
      </c>
      <c r="Q69">
        <f>COUNTIF(SEO!A:A,M69)</f>
        <v>0</v>
      </c>
      <c r="R69">
        <f>COUNTIF(SPO!A:A,M69)</f>
        <v>0</v>
      </c>
      <c r="S69">
        <f>COUNTIF(MDN!A:A,M69)</f>
        <v>0</v>
      </c>
      <c r="T69">
        <f>COUNTIF(MMCS!A:A,M69)</f>
        <v>0</v>
      </c>
      <c r="U69">
        <f>COUNTIF(MPSA!A:A,M69)</f>
        <v>0</v>
      </c>
      <c r="V69">
        <f>COUNTIF(IDS!A:A,M69)</f>
        <v>0</v>
      </c>
      <c r="W69">
        <f>COUNTIF(RMO!A:A,M69)</f>
        <v>0</v>
      </c>
      <c r="X69">
        <f>COUNTIF(TECH!A:A,M69)</f>
        <v>1</v>
      </c>
      <c r="Y69">
        <f t="shared" si="5"/>
        <v>1</v>
      </c>
    </row>
    <row r="70" spans="1:25" ht="15" customHeight="1" x14ac:dyDescent="0.2">
      <c r="A70">
        <v>67</v>
      </c>
      <c r="B70" s="87">
        <v>106409</v>
      </c>
      <c r="C70" s="87" t="s">
        <v>299</v>
      </c>
      <c r="D70" s="87" t="s">
        <v>300</v>
      </c>
      <c r="E70" s="87" t="s">
        <v>303</v>
      </c>
      <c r="F70" s="88">
        <v>22589.891350000002</v>
      </c>
      <c r="G70" s="87">
        <v>0.22611000000000001</v>
      </c>
      <c r="H70" s="88">
        <v>22589.891350000002</v>
      </c>
      <c r="I70" s="88">
        <v>57435.711349999998</v>
      </c>
      <c r="J70" s="88">
        <v>34845.82</v>
      </c>
      <c r="K70" s="88">
        <v>51394.350590000002</v>
      </c>
      <c r="L70" s="28">
        <v>44101</v>
      </c>
      <c r="M70" t="str">
        <f t="shared" si="3"/>
        <v>Next Gen Plan &amp; Seq</v>
      </c>
      <c r="N70" t="str">
        <f t="shared" si="4"/>
        <v>Next Gen Plan &amp; Seq</v>
      </c>
      <c r="O70">
        <f>COUNTIF('MGMT '!A:A,M70)</f>
        <v>0</v>
      </c>
      <c r="P70">
        <f>COUNTIF('BO '!A:A,M70)</f>
        <v>0</v>
      </c>
      <c r="Q70">
        <f>COUNTIF(SEO!A:A,M70)</f>
        <v>0</v>
      </c>
      <c r="R70">
        <f>COUNTIF(SPO!A:A,M70)</f>
        <v>0</v>
      </c>
      <c r="S70">
        <f>COUNTIF(MDN!A:A,M70)</f>
        <v>0</v>
      </c>
      <c r="T70">
        <f>COUNTIF(MMCS!A:A,M70)</f>
        <v>0</v>
      </c>
      <c r="U70">
        <f>COUNTIF(MPSA!A:A,M70)</f>
        <v>0</v>
      </c>
      <c r="V70">
        <f>COUNTIF(IDS!A:A,M70)</f>
        <v>0</v>
      </c>
      <c r="W70">
        <f>COUNTIF(RMO!A:A,M70)</f>
        <v>0</v>
      </c>
      <c r="X70">
        <f>COUNTIF(TECH!A:A,M70)</f>
        <v>1</v>
      </c>
      <c r="Y70">
        <f t="shared" si="5"/>
        <v>1</v>
      </c>
    </row>
    <row r="71" spans="1:25" ht="15" customHeight="1" x14ac:dyDescent="0.2">
      <c r="A71">
        <v>68</v>
      </c>
      <c r="B71" s="87">
        <v>106410</v>
      </c>
      <c r="C71" s="87" t="s">
        <v>16</v>
      </c>
      <c r="D71" s="87" t="s">
        <v>17</v>
      </c>
      <c r="E71" s="87" t="s">
        <v>105</v>
      </c>
      <c r="F71" s="87">
        <v>57278.678809999998</v>
      </c>
      <c r="G71" s="87">
        <v>0.22938</v>
      </c>
      <c r="H71" s="87">
        <v>56971.480309999999</v>
      </c>
      <c r="I71" s="87">
        <v>237046.55880999999</v>
      </c>
      <c r="J71" s="87">
        <v>180075.0785</v>
      </c>
      <c r="K71" s="87">
        <v>239099.41039999999</v>
      </c>
      <c r="L71" s="28">
        <v>44101</v>
      </c>
      <c r="M71" t="str">
        <f t="shared" ref="M71:M102" si="6">C71</f>
        <v>AMMOS PROG ADMIN</v>
      </c>
      <c r="N71" t="str">
        <f t="shared" ref="N71:N102" si="7">M71</f>
        <v>AMMOS PROG ADMIN</v>
      </c>
      <c r="O71">
        <f>COUNTIF('MGMT '!A:A,M71)</f>
        <v>1</v>
      </c>
      <c r="P71">
        <f>COUNTIF('BO '!A:A,M71)</f>
        <v>0</v>
      </c>
      <c r="Q71">
        <f>COUNTIF(SEO!A:A,M71)</f>
        <v>0</v>
      </c>
      <c r="R71">
        <f>COUNTIF(SPO!A:A,M71)</f>
        <v>0</v>
      </c>
      <c r="S71">
        <f>COUNTIF(MDN!A:A,M71)</f>
        <v>0</v>
      </c>
      <c r="T71">
        <f>COUNTIF(MMCS!A:A,M71)</f>
        <v>0</v>
      </c>
      <c r="U71">
        <f>COUNTIF(MPSA!A:A,M71)</f>
        <v>0</v>
      </c>
      <c r="V71">
        <f>COUNTIF(IDS!A:A,M71)</f>
        <v>0</v>
      </c>
      <c r="W71">
        <f>COUNTIF(RMO!A:A,M71)</f>
        <v>0</v>
      </c>
      <c r="X71">
        <f>COUNTIF(TECH!A:A,M71)</f>
        <v>0</v>
      </c>
      <c r="Y71">
        <f t="shared" ref="Y71:Y102" si="8">SUM(O71:X71)</f>
        <v>1</v>
      </c>
    </row>
    <row r="72" spans="1:25" ht="15" customHeight="1" x14ac:dyDescent="0.2">
      <c r="A72">
        <v>69</v>
      </c>
      <c r="B72" s="87">
        <v>106411</v>
      </c>
      <c r="C72" s="87" t="s">
        <v>153</v>
      </c>
      <c r="D72" s="87" t="s">
        <v>131</v>
      </c>
      <c r="E72" s="87" t="s">
        <v>244</v>
      </c>
      <c r="F72" s="88">
        <v>13715.245699999999</v>
      </c>
      <c r="G72" s="87">
        <v>9.0109999999999996E-2</v>
      </c>
      <c r="H72" s="88">
        <v>-9250.9510900000005</v>
      </c>
      <c r="I72" s="88">
        <v>154372.4057</v>
      </c>
      <c r="J72" s="88">
        <v>242385.89631000001</v>
      </c>
      <c r="K72" s="88">
        <v>294483.88511999999</v>
      </c>
      <c r="L72" s="28">
        <v>44101</v>
      </c>
      <c r="M72" t="str">
        <f t="shared" si="6"/>
        <v>COMPUTE PLATFORM ENG</v>
      </c>
      <c r="N72" t="str">
        <f t="shared" si="7"/>
        <v>COMPUTE PLATFORM ENG</v>
      </c>
      <c r="O72">
        <f>COUNTIF('MGMT '!A:A,M72)</f>
        <v>0</v>
      </c>
      <c r="P72">
        <f>COUNTIF('BO '!A:A,M72)</f>
        <v>0</v>
      </c>
      <c r="Q72">
        <f>COUNTIF(SEO!A:A,M72)</f>
        <v>1</v>
      </c>
      <c r="R72">
        <f>COUNTIF(SPO!A:A,M72)</f>
        <v>0</v>
      </c>
      <c r="S72">
        <f>COUNTIF(MDN!A:A,M72)</f>
        <v>0</v>
      </c>
      <c r="T72">
        <f>COUNTIF(MMCS!A:A,M72)</f>
        <v>0</v>
      </c>
      <c r="U72">
        <f>COUNTIF(MPSA!A:A,M72)</f>
        <v>0</v>
      </c>
      <c r="V72">
        <f>COUNTIF(IDS!A:A,M72)</f>
        <v>0</v>
      </c>
      <c r="W72">
        <f>COUNTIF(RMO!A:A,M72)</f>
        <v>0</v>
      </c>
      <c r="X72">
        <f>COUNTIF(TECH!A:A,M72)</f>
        <v>0</v>
      </c>
      <c r="Y72">
        <f t="shared" si="8"/>
        <v>1</v>
      </c>
    </row>
    <row r="73" spans="1:25" ht="15" customHeight="1" x14ac:dyDescent="0.2">
      <c r="A73">
        <v>70</v>
      </c>
      <c r="B73" s="87">
        <v>106411</v>
      </c>
      <c r="C73" s="87" t="s">
        <v>155</v>
      </c>
      <c r="D73" s="87" t="s">
        <v>133</v>
      </c>
      <c r="E73" s="87" t="s">
        <v>145</v>
      </c>
      <c r="F73" s="88">
        <v>-14770.46629</v>
      </c>
      <c r="G73" s="87">
        <v>3.8739999999999997E-2</v>
      </c>
      <c r="H73" s="88">
        <v>-19009.80559</v>
      </c>
      <c r="I73" s="88">
        <v>142502.17371</v>
      </c>
      <c r="J73" s="88">
        <v>161511.97930000001</v>
      </c>
      <c r="K73" s="88">
        <v>306723.08009</v>
      </c>
      <c r="L73" s="28">
        <v>44101</v>
      </c>
      <c r="M73" t="str">
        <f t="shared" si="6"/>
        <v>SEC PLAN-H/W-LIC</v>
      </c>
      <c r="N73" t="str">
        <f t="shared" si="7"/>
        <v>SEC PLAN-H/W-LIC</v>
      </c>
      <c r="O73">
        <f>COUNTIF('MGMT '!A:A,M73)</f>
        <v>0</v>
      </c>
      <c r="P73">
        <f>COUNTIF('BO '!A:A,M73)</f>
        <v>0</v>
      </c>
      <c r="Q73">
        <f>COUNTIF(SEO!A:A,M73)</f>
        <v>1</v>
      </c>
      <c r="R73">
        <f>COUNTIF(SPO!A:A,M73)</f>
        <v>0</v>
      </c>
      <c r="S73">
        <f>COUNTIF(MDN!A:A,M73)</f>
        <v>0</v>
      </c>
      <c r="T73">
        <f>COUNTIF(MMCS!A:A,M73)</f>
        <v>0</v>
      </c>
      <c r="U73">
        <f>COUNTIF(MPSA!A:A,M73)</f>
        <v>0</v>
      </c>
      <c r="V73">
        <f>COUNTIF(IDS!A:A,M73)</f>
        <v>0</v>
      </c>
      <c r="W73">
        <f>COUNTIF(RMO!A:A,M73)</f>
        <v>0</v>
      </c>
      <c r="X73">
        <f>COUNTIF(TECH!A:A,M73)</f>
        <v>0</v>
      </c>
      <c r="Y73">
        <f t="shared" si="8"/>
        <v>1</v>
      </c>
    </row>
    <row r="74" spans="1:25" ht="15" customHeight="1" x14ac:dyDescent="0.2">
      <c r="A74">
        <v>71</v>
      </c>
      <c r="B74" s="87">
        <v>106412</v>
      </c>
      <c r="C74" s="87" t="s">
        <v>176</v>
      </c>
      <c r="D74" s="87" t="s">
        <v>21</v>
      </c>
      <c r="E74" s="87" t="s">
        <v>22</v>
      </c>
      <c r="F74" s="87">
        <v>-3912.0221900000001</v>
      </c>
      <c r="G74" s="87">
        <v>-5.7008095238095198E-2</v>
      </c>
      <c r="H74" s="87">
        <v>-3912.0221900000001</v>
      </c>
      <c r="I74" s="87">
        <v>103735.74781</v>
      </c>
      <c r="J74" s="87">
        <v>107647.77</v>
      </c>
      <c r="K74" s="87">
        <v>130256.79764999999</v>
      </c>
      <c r="L74" s="28">
        <v>44101</v>
      </c>
      <c r="M74" t="str">
        <f t="shared" si="6"/>
        <v>MDN MANAGEMENT</v>
      </c>
      <c r="N74" t="str">
        <f t="shared" si="7"/>
        <v>MDN MANAGEMENT</v>
      </c>
      <c r="O74">
        <f>COUNTIF('MGMT '!A:A,M74)</f>
        <v>0</v>
      </c>
      <c r="P74">
        <f>COUNTIF('BO '!A:A,M74)</f>
        <v>0</v>
      </c>
      <c r="Q74">
        <f>COUNTIF(SEO!A:A,M74)</f>
        <v>0</v>
      </c>
      <c r="R74">
        <f>COUNTIF(SPO!A:A,M74)</f>
        <v>0</v>
      </c>
      <c r="S74">
        <f>COUNTIF(MDN!A:A,M74)</f>
        <v>1</v>
      </c>
      <c r="T74">
        <f>COUNTIF(MMCS!A:A,M74)</f>
        <v>0</v>
      </c>
      <c r="U74">
        <f>COUNTIF(MPSA!A:A,M74)</f>
        <v>0</v>
      </c>
      <c r="V74">
        <f>COUNTIF(IDS!A:A,M74)</f>
        <v>0</v>
      </c>
      <c r="W74">
        <f>COUNTIF(RMO!A:A,M74)</f>
        <v>0</v>
      </c>
      <c r="X74">
        <f>COUNTIF(TECH!A:A,M74)</f>
        <v>0</v>
      </c>
      <c r="Y74">
        <f t="shared" si="8"/>
        <v>1</v>
      </c>
    </row>
    <row r="75" spans="1:25" ht="15" customHeight="1" x14ac:dyDescent="0.2">
      <c r="A75">
        <v>72</v>
      </c>
      <c r="B75" s="87">
        <v>106412</v>
      </c>
      <c r="C75" s="87" t="s">
        <v>326</v>
      </c>
      <c r="D75" s="87" t="s">
        <v>327</v>
      </c>
      <c r="E75" s="87" t="s">
        <v>28</v>
      </c>
      <c r="F75" s="87">
        <v>-1920.26</v>
      </c>
      <c r="G75" s="87">
        <v>0</v>
      </c>
      <c r="H75" s="87">
        <v>-1920.26</v>
      </c>
      <c r="I75" s="87">
        <v>0</v>
      </c>
      <c r="J75" s="87">
        <v>1920.26</v>
      </c>
      <c r="K75" s="87">
        <v>0</v>
      </c>
      <c r="L75" s="28">
        <v>44101</v>
      </c>
      <c r="M75" t="str">
        <f t="shared" si="6"/>
        <v>Monte NIDO Replacement</v>
      </c>
      <c r="N75" t="str">
        <f t="shared" si="7"/>
        <v>Monte NIDO Replacement</v>
      </c>
      <c r="O75">
        <f>COUNTIF('MGMT '!A:A,M75)</f>
        <v>0</v>
      </c>
      <c r="P75">
        <f>COUNTIF('BO '!A:A,M75)</f>
        <v>0</v>
      </c>
      <c r="Q75">
        <f>COUNTIF(SEO!A:A,M75)</f>
        <v>0</v>
      </c>
      <c r="R75">
        <f>COUNTIF(SPO!A:A,M75)</f>
        <v>0</v>
      </c>
      <c r="S75">
        <f>COUNTIF(MDN!A:A,M75)</f>
        <v>1</v>
      </c>
      <c r="T75">
        <f>COUNTIF(MMCS!A:A,M75)</f>
        <v>0</v>
      </c>
      <c r="U75">
        <f>COUNTIF(MPSA!A:A,M75)</f>
        <v>0</v>
      </c>
      <c r="V75">
        <f>COUNTIF(IDS!A:A,M75)</f>
        <v>0</v>
      </c>
      <c r="W75">
        <f>COUNTIF(RMO!A:A,M75)</f>
        <v>0</v>
      </c>
      <c r="X75">
        <f>COUNTIF(TECH!A:A,M75)</f>
        <v>0</v>
      </c>
      <c r="Y75">
        <f t="shared" si="8"/>
        <v>1</v>
      </c>
    </row>
    <row r="76" spans="1:25" ht="15" customHeight="1" x14ac:dyDescent="0.2">
      <c r="A76">
        <v>73</v>
      </c>
      <c r="B76" s="87">
        <v>106413</v>
      </c>
      <c r="C76" s="87" t="s">
        <v>356</v>
      </c>
      <c r="D76" s="87" t="s">
        <v>357</v>
      </c>
      <c r="E76" s="87" t="s">
        <v>184</v>
      </c>
      <c r="F76" s="88">
        <v>-14088.839900000001</v>
      </c>
      <c r="G76" s="87">
        <v>-0.11541999999999999</v>
      </c>
      <c r="H76" s="88">
        <v>-14088.839900000001</v>
      </c>
      <c r="I76" s="88">
        <v>11210.0501</v>
      </c>
      <c r="J76" s="88">
        <v>25298.89</v>
      </c>
      <c r="K76" s="88">
        <v>11340.31151</v>
      </c>
      <c r="L76" s="28">
        <v>44101</v>
      </c>
      <c r="M76" t="str">
        <f t="shared" si="6"/>
        <v>Web Int for Plan Maint</v>
      </c>
      <c r="N76" t="str">
        <f t="shared" si="7"/>
        <v>Web Int for Plan Maint</v>
      </c>
      <c r="O76">
        <f>COUNTIF('MGMT '!A:A,M76)</f>
        <v>0</v>
      </c>
      <c r="P76">
        <f>COUNTIF('BO '!A:A,M76)</f>
        <v>0</v>
      </c>
      <c r="Q76">
        <f>COUNTIF(SEO!A:A,M76)</f>
        <v>0</v>
      </c>
      <c r="R76">
        <f>COUNTIF(SPO!A:A,M76)</f>
        <v>0</v>
      </c>
      <c r="S76">
        <f>COUNTIF(MDN!A:A,M76)</f>
        <v>0</v>
      </c>
      <c r="T76">
        <f>COUNTIF(MMCS!A:A,M76)</f>
        <v>0</v>
      </c>
      <c r="U76">
        <f>COUNTIF(MPSA!A:A,M76)</f>
        <v>1</v>
      </c>
      <c r="V76">
        <f>COUNTIF(IDS!A:A,M76)</f>
        <v>0</v>
      </c>
      <c r="W76">
        <f>COUNTIF(RMO!A:A,M76)</f>
        <v>0</v>
      </c>
      <c r="X76">
        <f>COUNTIF(TECH!A:A,M76)</f>
        <v>0</v>
      </c>
      <c r="Y76">
        <f t="shared" si="8"/>
        <v>1</v>
      </c>
    </row>
    <row r="77" spans="1:25" x14ac:dyDescent="0.2">
      <c r="A77">
        <v>74</v>
      </c>
      <c r="B77" s="87">
        <v>106463</v>
      </c>
      <c r="C77" s="87" t="s">
        <v>167</v>
      </c>
      <c r="D77" s="87" t="s">
        <v>168</v>
      </c>
      <c r="E77" s="87" t="s">
        <v>81</v>
      </c>
      <c r="F77" s="88">
        <v>-1255.2</v>
      </c>
      <c r="G77" s="87">
        <v>0</v>
      </c>
      <c r="H77" s="88">
        <v>-1255.2</v>
      </c>
      <c r="I77" s="87">
        <v>0</v>
      </c>
      <c r="J77" s="88">
        <v>1255.2</v>
      </c>
      <c r="K77" s="87">
        <v>0</v>
      </c>
      <c r="L77" s="28">
        <v>44101</v>
      </c>
      <c r="M77" t="str">
        <f t="shared" si="6"/>
        <v>AMPCS SLE CFDP DEV</v>
      </c>
      <c r="N77" t="str">
        <f t="shared" si="7"/>
        <v>AMPCS SLE CFDP DEV</v>
      </c>
      <c r="O77">
        <f>COUNTIF('MGMT '!A:A,M77)</f>
        <v>0</v>
      </c>
      <c r="P77">
        <f>COUNTIF('BO '!A:A,M77)</f>
        <v>0</v>
      </c>
      <c r="Q77">
        <f>COUNTIF(SEO!A:A,M77)</f>
        <v>0</v>
      </c>
      <c r="R77">
        <f>COUNTIF(SPO!A:A,M77)</f>
        <v>0</v>
      </c>
      <c r="S77">
        <f>COUNTIF(MDN!A:A,M77)</f>
        <v>0</v>
      </c>
      <c r="T77">
        <f>COUNTIF(MMCS!A:A,M77)</f>
        <v>1</v>
      </c>
      <c r="U77">
        <f>COUNTIF(MPSA!A:A,M77)</f>
        <v>0</v>
      </c>
      <c r="V77">
        <f>COUNTIF(IDS!A:A,M77)</f>
        <v>0</v>
      </c>
      <c r="W77">
        <f>COUNTIF(RMO!A:A,M77)</f>
        <v>0</v>
      </c>
      <c r="X77">
        <f>COUNTIF(TECH!A:A,M77)</f>
        <v>0</v>
      </c>
      <c r="Y77">
        <f t="shared" si="8"/>
        <v>1</v>
      </c>
    </row>
    <row r="78" spans="1:25" x14ac:dyDescent="0.2">
      <c r="A78">
        <v>75</v>
      </c>
      <c r="B78" s="87">
        <v>106412</v>
      </c>
      <c r="C78" s="87" t="s">
        <v>207</v>
      </c>
      <c r="D78" s="87" t="s">
        <v>30</v>
      </c>
      <c r="E78" s="87" t="s">
        <v>28</v>
      </c>
      <c r="F78" s="87">
        <v>80085.609530000002</v>
      </c>
      <c r="G78" s="87">
        <v>0.69203000000000003</v>
      </c>
      <c r="H78" s="87">
        <v>80032.029490000001</v>
      </c>
      <c r="I78" s="87">
        <v>250454.01952999999</v>
      </c>
      <c r="J78" s="87">
        <v>170421.99004</v>
      </c>
      <c r="K78" s="87">
        <v>287849.93839999998</v>
      </c>
      <c r="L78" s="28">
        <v>44101</v>
      </c>
      <c r="M78" t="str">
        <f t="shared" si="6"/>
        <v>MONTE MAINT</v>
      </c>
      <c r="N78" t="str">
        <f t="shared" si="7"/>
        <v>MONTE MAINT</v>
      </c>
      <c r="O78">
        <f>COUNTIF('MGMT '!A:A,M78)</f>
        <v>0</v>
      </c>
      <c r="P78">
        <f>COUNTIF('BO '!A:A,M78)</f>
        <v>0</v>
      </c>
      <c r="Q78">
        <f>COUNTIF(SEO!A:A,M78)</f>
        <v>0</v>
      </c>
      <c r="R78">
        <f>COUNTIF(SPO!A:A,M78)</f>
        <v>0</v>
      </c>
      <c r="S78">
        <f>COUNTIF(MDN!A:A,M78)</f>
        <v>1</v>
      </c>
      <c r="T78">
        <f>COUNTIF(MMCS!A:A,M78)</f>
        <v>0</v>
      </c>
      <c r="U78">
        <f>COUNTIF(MPSA!A:A,M78)</f>
        <v>0</v>
      </c>
      <c r="V78">
        <f>COUNTIF(IDS!A:A,M78)</f>
        <v>0</v>
      </c>
      <c r="W78">
        <f>COUNTIF(RMO!A:A,M78)</f>
        <v>0</v>
      </c>
      <c r="X78">
        <f>COUNTIF(TECH!A:A,M78)</f>
        <v>0</v>
      </c>
      <c r="Y78">
        <f t="shared" si="8"/>
        <v>1</v>
      </c>
    </row>
    <row r="79" spans="1:25" ht="15" customHeight="1" x14ac:dyDescent="0.2">
      <c r="A79">
        <v>76</v>
      </c>
      <c r="B79" s="87">
        <v>106411</v>
      </c>
      <c r="C79" s="87" t="s">
        <v>70</v>
      </c>
      <c r="D79" s="87" t="s">
        <v>71</v>
      </c>
      <c r="E79" s="87" t="s">
        <v>200</v>
      </c>
      <c r="F79" s="88">
        <v>18088.363789999999</v>
      </c>
      <c r="G79" s="87">
        <v>5.6259999999999998E-2</v>
      </c>
      <c r="H79" s="88">
        <v>17459.570619999999</v>
      </c>
      <c r="I79" s="88">
        <v>97029.543789999996</v>
      </c>
      <c r="J79" s="88">
        <v>79569.973169999997</v>
      </c>
      <c r="K79" s="88">
        <v>117192.05356</v>
      </c>
      <c r="L79" s="28">
        <v>44101</v>
      </c>
      <c r="M79" t="str">
        <f t="shared" si="6"/>
        <v>Config MGMT Mainten</v>
      </c>
      <c r="N79" t="str">
        <f t="shared" si="7"/>
        <v>Config MGMT Mainten</v>
      </c>
      <c r="O79">
        <f>COUNTIF('MGMT '!A:A,M79)</f>
        <v>0</v>
      </c>
      <c r="P79">
        <f>COUNTIF('BO '!A:A,M79)</f>
        <v>0</v>
      </c>
      <c r="Q79">
        <f>COUNTIF(SEO!A:A,M79)</f>
        <v>1</v>
      </c>
      <c r="R79">
        <f>COUNTIF(SPO!A:A,M79)</f>
        <v>0</v>
      </c>
      <c r="S79">
        <f>COUNTIF(MDN!A:A,M79)</f>
        <v>0</v>
      </c>
      <c r="T79">
        <f>COUNTIF(MMCS!A:A,M79)</f>
        <v>0</v>
      </c>
      <c r="U79">
        <f>COUNTIF(MPSA!A:A,M79)</f>
        <v>0</v>
      </c>
      <c r="V79">
        <f>COUNTIF(IDS!A:A,M79)</f>
        <v>0</v>
      </c>
      <c r="W79">
        <f>COUNTIF(RMO!A:A,M79)</f>
        <v>0</v>
      </c>
      <c r="X79">
        <f>COUNTIF(TECH!A:A,M79)</f>
        <v>0</v>
      </c>
      <c r="Y79">
        <f t="shared" si="8"/>
        <v>1</v>
      </c>
    </row>
    <row r="80" spans="1:25" ht="15" customHeight="1" x14ac:dyDescent="0.2">
      <c r="A80">
        <v>77</v>
      </c>
      <c r="B80" s="87">
        <v>106413</v>
      </c>
      <c r="C80" s="87" t="s">
        <v>218</v>
      </c>
      <c r="D80" s="87" t="s">
        <v>63</v>
      </c>
      <c r="E80" s="87" t="s">
        <v>64</v>
      </c>
      <c r="F80" s="87">
        <v>20812.408329999998</v>
      </c>
      <c r="G80" s="87">
        <v>0.16078999999999999</v>
      </c>
      <c r="H80" s="87">
        <v>20812.408329999998</v>
      </c>
      <c r="I80" s="87">
        <v>113018.75833</v>
      </c>
      <c r="J80" s="87">
        <v>92206.35</v>
      </c>
      <c r="K80" s="87">
        <v>127532.83159</v>
      </c>
      <c r="L80" s="28">
        <v>44101</v>
      </c>
      <c r="M80" t="str">
        <f t="shared" si="6"/>
        <v>S/C Analysis Maint</v>
      </c>
      <c r="N80" t="str">
        <f t="shared" si="7"/>
        <v>S/C Analysis Maint</v>
      </c>
      <c r="O80">
        <f>COUNTIF('MGMT '!A:A,M80)</f>
        <v>0</v>
      </c>
      <c r="P80">
        <f>COUNTIF('BO '!A:A,M80)</f>
        <v>0</v>
      </c>
      <c r="Q80">
        <f>COUNTIF(SEO!A:A,M80)</f>
        <v>0</v>
      </c>
      <c r="R80">
        <f>COUNTIF(SPO!A:A,M80)</f>
        <v>0</v>
      </c>
      <c r="S80">
        <f>COUNTIF(MDN!A:A,M80)</f>
        <v>0</v>
      </c>
      <c r="T80">
        <f>COUNTIF(MMCS!A:A,M80)</f>
        <v>0</v>
      </c>
      <c r="U80">
        <f>COUNTIF(MPSA!A:A,M80)</f>
        <v>1</v>
      </c>
      <c r="V80">
        <f>COUNTIF(IDS!A:A,M80)</f>
        <v>0</v>
      </c>
      <c r="W80">
        <f>COUNTIF(RMO!A:A,M80)</f>
        <v>0</v>
      </c>
      <c r="X80">
        <f>COUNTIF(TECH!A:A,M80)</f>
        <v>0</v>
      </c>
      <c r="Y80">
        <f t="shared" si="8"/>
        <v>1</v>
      </c>
    </row>
    <row r="81" spans="1:25" x14ac:dyDescent="0.2">
      <c r="A81">
        <v>78</v>
      </c>
      <c r="B81" s="87">
        <v>106463</v>
      </c>
      <c r="C81" s="87" t="s">
        <v>314</v>
      </c>
      <c r="D81" s="87" t="s">
        <v>315</v>
      </c>
      <c r="E81" s="87" t="s">
        <v>197</v>
      </c>
      <c r="F81" s="88">
        <v>-60722.364860000001</v>
      </c>
      <c r="G81" s="87">
        <v>-0.49391809523809499</v>
      </c>
      <c r="H81" s="88">
        <v>-60722.364860000001</v>
      </c>
      <c r="I81" s="88">
        <v>103498.48514</v>
      </c>
      <c r="J81" s="88">
        <v>164220.85</v>
      </c>
      <c r="K81" s="88">
        <v>115825.37874</v>
      </c>
      <c r="L81" s="28">
        <v>44101</v>
      </c>
      <c r="M81" t="str">
        <f t="shared" si="6"/>
        <v>DOM Next Gen Prototype</v>
      </c>
      <c r="N81" t="str">
        <f t="shared" si="7"/>
        <v>DOM Next Gen Prototype</v>
      </c>
      <c r="O81">
        <f>COUNTIF('MGMT '!A:A,M81)</f>
        <v>0</v>
      </c>
      <c r="P81">
        <f>COUNTIF('BO '!A:A,M81)</f>
        <v>0</v>
      </c>
      <c r="Q81">
        <f>COUNTIF(SEO!A:A,M81)</f>
        <v>0</v>
      </c>
      <c r="R81">
        <f>COUNTIF(SPO!A:A,M81)</f>
        <v>0</v>
      </c>
      <c r="S81">
        <f>COUNTIF(MDN!A:A,M81)</f>
        <v>0</v>
      </c>
      <c r="T81">
        <f>COUNTIF(MMCS!A:A,M81)</f>
        <v>1</v>
      </c>
      <c r="U81">
        <f>COUNTIF(MPSA!A:A,M81)</f>
        <v>0</v>
      </c>
      <c r="V81">
        <f>COUNTIF(IDS!A:A,M81)</f>
        <v>0</v>
      </c>
      <c r="W81">
        <f>COUNTIF(RMO!A:A,M81)</f>
        <v>0</v>
      </c>
      <c r="X81">
        <f>COUNTIF(TECH!A:A,M81)</f>
        <v>0</v>
      </c>
      <c r="Y81">
        <f t="shared" si="8"/>
        <v>1</v>
      </c>
    </row>
    <row r="82" spans="1:25" x14ac:dyDescent="0.2">
      <c r="A82">
        <v>79</v>
      </c>
      <c r="B82" s="87">
        <v>106463</v>
      </c>
      <c r="C82" s="87" t="s">
        <v>79</v>
      </c>
      <c r="D82" s="87" t="s">
        <v>80</v>
      </c>
      <c r="E82" s="87" t="s">
        <v>197</v>
      </c>
      <c r="F82" s="88">
        <v>0</v>
      </c>
      <c r="G82" s="87">
        <v>0</v>
      </c>
      <c r="H82" s="88">
        <v>0</v>
      </c>
      <c r="I82" s="88">
        <v>0</v>
      </c>
      <c r="J82" s="88">
        <v>0</v>
      </c>
      <c r="K82" s="88">
        <v>0</v>
      </c>
      <c r="L82" s="28">
        <v>44101</v>
      </c>
      <c r="M82" t="str">
        <f t="shared" si="6"/>
        <v>INFO ARCH STANDARDS</v>
      </c>
      <c r="N82" t="str">
        <f t="shared" si="7"/>
        <v>INFO ARCH STANDARDS</v>
      </c>
      <c r="O82">
        <f>COUNTIF('MGMT '!A:A,M82)</f>
        <v>0</v>
      </c>
      <c r="P82">
        <f>COUNTIF('BO '!A:A,M82)</f>
        <v>0</v>
      </c>
      <c r="Q82">
        <f>COUNTIF(SEO!A:A,M82)</f>
        <v>0</v>
      </c>
      <c r="R82">
        <f>COUNTIF(SPO!A:A,M82)</f>
        <v>0</v>
      </c>
      <c r="S82">
        <f>COUNTIF(MDN!A:A,M82)</f>
        <v>0</v>
      </c>
      <c r="T82">
        <f>COUNTIF(MMCS!A:A,M82)</f>
        <v>1</v>
      </c>
      <c r="U82">
        <f>COUNTIF(MPSA!A:A,M82)</f>
        <v>0</v>
      </c>
      <c r="V82">
        <f>COUNTIF(IDS!A:A,M82)</f>
        <v>0</v>
      </c>
      <c r="W82">
        <f>COUNTIF(RMO!A:A,M82)</f>
        <v>0</v>
      </c>
      <c r="X82">
        <f>COUNTIF(TECH!A:A,M82)</f>
        <v>0</v>
      </c>
      <c r="Y82">
        <f t="shared" si="8"/>
        <v>1</v>
      </c>
    </row>
    <row r="83" spans="1:25" x14ac:dyDescent="0.2">
      <c r="A83">
        <v>80</v>
      </c>
      <c r="B83" s="87">
        <v>106463</v>
      </c>
      <c r="C83" s="87" t="s">
        <v>190</v>
      </c>
      <c r="D83" s="87" t="s">
        <v>191</v>
      </c>
      <c r="E83" s="87" t="s">
        <v>81</v>
      </c>
      <c r="F83" s="88">
        <v>-1427.07</v>
      </c>
      <c r="G83" s="87">
        <v>0</v>
      </c>
      <c r="H83" s="88">
        <v>-1427.07</v>
      </c>
      <c r="I83" s="88">
        <v>0</v>
      </c>
      <c r="J83" s="88">
        <v>1427.07</v>
      </c>
      <c r="K83" s="88">
        <v>0</v>
      </c>
      <c r="L83" s="28">
        <v>44101</v>
      </c>
      <c r="M83" t="str">
        <f t="shared" si="6"/>
        <v>INTEGRATED COMMAND</v>
      </c>
      <c r="N83" t="str">
        <f t="shared" si="7"/>
        <v>INTEGRATED COMMAND</v>
      </c>
      <c r="O83">
        <f>COUNTIF('MGMT '!A:A,M83)</f>
        <v>0</v>
      </c>
      <c r="P83">
        <f>COUNTIF('BO '!A:A,M83)</f>
        <v>0</v>
      </c>
      <c r="Q83">
        <f>COUNTIF(SEO!A:A,M83)</f>
        <v>0</v>
      </c>
      <c r="R83">
        <f>COUNTIF(SPO!A:A,M83)</f>
        <v>0</v>
      </c>
      <c r="S83">
        <f>COUNTIF(MDN!A:A,M83)</f>
        <v>0</v>
      </c>
      <c r="T83">
        <f>COUNTIF(MMCS!A:A,M83)</f>
        <v>1</v>
      </c>
      <c r="U83">
        <f>COUNTIF(MPSA!A:A,M83)</f>
        <v>0</v>
      </c>
      <c r="V83">
        <f>COUNTIF(IDS!A:A,M83)</f>
        <v>0</v>
      </c>
      <c r="W83">
        <f>COUNTIF(RMO!A:A,M83)</f>
        <v>0</v>
      </c>
      <c r="X83">
        <f>COUNTIF(TECH!A:A,M83)</f>
        <v>0</v>
      </c>
      <c r="Y83">
        <f t="shared" si="8"/>
        <v>1</v>
      </c>
    </row>
    <row r="84" spans="1:25" x14ac:dyDescent="0.2">
      <c r="A84">
        <v>81</v>
      </c>
      <c r="B84" s="87">
        <v>106464</v>
      </c>
      <c r="C84" s="87" t="s">
        <v>183</v>
      </c>
      <c r="D84" s="87" t="s">
        <v>174</v>
      </c>
      <c r="E84" s="87" t="s">
        <v>247</v>
      </c>
      <c r="F84" s="88">
        <v>0</v>
      </c>
      <c r="G84" s="87">
        <v>0</v>
      </c>
      <c r="H84" s="88">
        <v>0</v>
      </c>
      <c r="I84" s="87">
        <v>0</v>
      </c>
      <c r="J84" s="88">
        <v>0</v>
      </c>
      <c r="K84" s="87">
        <v>0</v>
      </c>
      <c r="L84" s="28">
        <v>44101</v>
      </c>
      <c r="M84" t="str">
        <f t="shared" si="6"/>
        <v>IDS MVOR</v>
      </c>
      <c r="N84" t="str">
        <f t="shared" si="7"/>
        <v>IDS MVOR</v>
      </c>
      <c r="O84">
        <f>COUNTIF('MGMT '!A:A,M84)</f>
        <v>0</v>
      </c>
      <c r="P84">
        <f>COUNTIF('BO '!A:A,M84)</f>
        <v>0</v>
      </c>
      <c r="Q84">
        <f>COUNTIF(SEO!A:A,M84)</f>
        <v>0</v>
      </c>
      <c r="R84">
        <f>COUNTIF(SPO!A:A,M84)</f>
        <v>0</v>
      </c>
      <c r="S84">
        <f>COUNTIF(MDN!A:A,M84)</f>
        <v>0</v>
      </c>
      <c r="T84">
        <f>COUNTIF(MMCS!A:A,M84)</f>
        <v>0</v>
      </c>
      <c r="U84">
        <f>COUNTIF(MPSA!A:A,M84)</f>
        <v>0</v>
      </c>
      <c r="V84">
        <f>COUNTIF(IDS!A:A,M84)</f>
        <v>0</v>
      </c>
      <c r="W84">
        <f>COUNTIF(RMO!A:A,M84)</f>
        <v>0</v>
      </c>
      <c r="X84">
        <f>COUNTIF(TECH!A:A,M84)</f>
        <v>0</v>
      </c>
      <c r="Y84">
        <f t="shared" si="8"/>
        <v>0</v>
      </c>
    </row>
    <row r="85" spans="1:25" x14ac:dyDescent="0.2">
      <c r="A85">
        <v>82</v>
      </c>
      <c r="B85" s="87">
        <v>106464</v>
      </c>
      <c r="C85" s="87" t="s">
        <v>369</v>
      </c>
      <c r="D85" s="87" t="s">
        <v>370</v>
      </c>
      <c r="E85" s="87" t="s">
        <v>247</v>
      </c>
      <c r="F85" s="87">
        <v>92646.952539999998</v>
      </c>
      <c r="G85" s="87">
        <v>0.34516000000000002</v>
      </c>
      <c r="H85" s="87">
        <v>56068.274420000002</v>
      </c>
      <c r="I85" s="87">
        <v>166126.16253999999</v>
      </c>
      <c r="J85" s="87">
        <v>144806.06732</v>
      </c>
      <c r="K85" s="87">
        <v>299968.43965000001</v>
      </c>
      <c r="L85" s="28">
        <v>44101</v>
      </c>
      <c r="M85" t="str">
        <f t="shared" si="6"/>
        <v>Sys SW Modernization</v>
      </c>
      <c r="N85" t="str">
        <f t="shared" si="7"/>
        <v>Sys SW Modernization</v>
      </c>
      <c r="O85">
        <f>COUNTIF('MGMT '!A:A,M85)</f>
        <v>0</v>
      </c>
      <c r="P85">
        <f>COUNTIF('BO '!A:A,M85)</f>
        <v>0</v>
      </c>
      <c r="Q85">
        <f>COUNTIF(SEO!A:A,M85)</f>
        <v>0</v>
      </c>
      <c r="R85">
        <f>COUNTIF(SPO!A:A,M85)</f>
        <v>0</v>
      </c>
      <c r="S85">
        <f>COUNTIF(MDN!A:A,M85)</f>
        <v>0</v>
      </c>
      <c r="T85">
        <f>COUNTIF(MMCS!A:A,M85)</f>
        <v>0</v>
      </c>
      <c r="U85">
        <f>COUNTIF(MPSA!A:A,M85)</f>
        <v>0</v>
      </c>
      <c r="V85">
        <f>COUNTIF(IDS!A:A,M85)</f>
        <v>1</v>
      </c>
      <c r="W85">
        <f>COUNTIF(RMO!A:A,M85)</f>
        <v>0</v>
      </c>
      <c r="X85">
        <f>COUNTIF(TECH!A:A,M85)</f>
        <v>0</v>
      </c>
      <c r="Y85">
        <f t="shared" si="8"/>
        <v>1</v>
      </c>
    </row>
    <row r="86" spans="1:25" x14ac:dyDescent="0.2">
      <c r="A86">
        <v>83</v>
      </c>
      <c r="B86" s="87">
        <v>106409</v>
      </c>
      <c r="C86" s="87" t="s">
        <v>312</v>
      </c>
      <c r="D86" s="87" t="s">
        <v>313</v>
      </c>
      <c r="E86" s="87" t="s">
        <v>380</v>
      </c>
      <c r="F86" s="88">
        <v>-24903.727009999999</v>
      </c>
      <c r="G86" s="87">
        <v>-0.15988428571428501</v>
      </c>
      <c r="H86" s="88">
        <v>-24903.727009999999</v>
      </c>
      <c r="I86" s="88">
        <v>73346.322990000001</v>
      </c>
      <c r="J86" s="88">
        <v>98250.05</v>
      </c>
      <c r="K86" s="88">
        <v>74529.117440000002</v>
      </c>
      <c r="L86" s="28">
        <v>44101</v>
      </c>
      <c r="M86" t="str">
        <f t="shared" si="6"/>
        <v>DATA DRIVEN EXPLORER</v>
      </c>
      <c r="N86" t="str">
        <f t="shared" si="7"/>
        <v>DATA DRIVEN EXPLORER</v>
      </c>
      <c r="O86">
        <f>COUNTIF('MGMT '!A:A,M86)</f>
        <v>0</v>
      </c>
      <c r="P86">
        <f>COUNTIF('BO '!A:A,M86)</f>
        <v>0</v>
      </c>
      <c r="Q86">
        <f>COUNTIF(SEO!A:A,M86)</f>
        <v>0</v>
      </c>
      <c r="R86">
        <f>COUNTIF(SPO!A:A,M86)</f>
        <v>0</v>
      </c>
      <c r="S86">
        <f>COUNTIF(MDN!A:A,M86)</f>
        <v>0</v>
      </c>
      <c r="T86">
        <f>COUNTIF(MMCS!A:A,M86)</f>
        <v>0</v>
      </c>
      <c r="U86">
        <f>COUNTIF(MPSA!A:A,M86)</f>
        <v>0</v>
      </c>
      <c r="V86">
        <f>COUNTIF(IDS!A:A,M86)</f>
        <v>0</v>
      </c>
      <c r="W86">
        <f>COUNTIF(RMO!A:A,M86)</f>
        <v>0</v>
      </c>
      <c r="X86">
        <f>COUNTIF(TECH!A:A,M86)</f>
        <v>1</v>
      </c>
      <c r="Y86">
        <f t="shared" si="8"/>
        <v>1</v>
      </c>
    </row>
    <row r="87" spans="1:25" x14ac:dyDescent="0.2">
      <c r="A87">
        <v>84</v>
      </c>
      <c r="B87" s="87">
        <v>106410</v>
      </c>
      <c r="C87" s="87" t="s">
        <v>19</v>
      </c>
      <c r="D87" s="87" t="s">
        <v>20</v>
      </c>
      <c r="E87" s="87" t="s">
        <v>105</v>
      </c>
      <c r="F87" s="88">
        <v>-13504.180200000001</v>
      </c>
      <c r="G87" s="87">
        <v>7.5599999999999999E-3</v>
      </c>
      <c r="H87" s="88">
        <v>-24934.4401</v>
      </c>
      <c r="I87" s="88">
        <v>415818.64980000001</v>
      </c>
      <c r="J87" s="88">
        <v>446104.93</v>
      </c>
      <c r="K87" s="88">
        <v>558403.35</v>
      </c>
      <c r="L87" s="28">
        <v>44101</v>
      </c>
      <c r="M87" t="str">
        <f t="shared" si="6"/>
        <v>AMMOS PROG MGMT</v>
      </c>
      <c r="N87" t="str">
        <f t="shared" si="7"/>
        <v>AMMOS PROG MGMT</v>
      </c>
      <c r="O87">
        <f>COUNTIF('MGMT '!A:A,M87)</f>
        <v>1</v>
      </c>
      <c r="P87">
        <f>COUNTIF('BO '!A:A,M87)</f>
        <v>0</v>
      </c>
      <c r="Q87">
        <f>COUNTIF(SEO!A:A,M87)</f>
        <v>0</v>
      </c>
      <c r="R87">
        <f>COUNTIF(SPO!A:A,M87)</f>
        <v>0</v>
      </c>
      <c r="S87">
        <f>COUNTIF(MDN!A:A,M87)</f>
        <v>0</v>
      </c>
      <c r="T87">
        <f>COUNTIF(MMCS!A:A,M87)</f>
        <v>0</v>
      </c>
      <c r="U87">
        <f>COUNTIF(MPSA!A:A,M87)</f>
        <v>0</v>
      </c>
      <c r="V87">
        <f>COUNTIF(IDS!A:A,M87)</f>
        <v>0</v>
      </c>
      <c r="W87">
        <f>COUNTIF(RMO!A:A,M87)</f>
        <v>0</v>
      </c>
      <c r="X87">
        <f>COUNTIF(TECH!A:A,M87)</f>
        <v>0</v>
      </c>
      <c r="Y87">
        <f t="shared" si="8"/>
        <v>1</v>
      </c>
    </row>
    <row r="88" spans="1:25" x14ac:dyDescent="0.2">
      <c r="A88">
        <v>85</v>
      </c>
      <c r="B88" s="87">
        <v>106412</v>
      </c>
      <c r="C88" s="87" t="s">
        <v>98</v>
      </c>
      <c r="D88" s="87" t="s">
        <v>97</v>
      </c>
      <c r="E88" s="87" t="s">
        <v>28</v>
      </c>
      <c r="F88" s="87">
        <v>-22043.668580000001</v>
      </c>
      <c r="G88" s="87">
        <v>-0.1157</v>
      </c>
      <c r="H88" s="87">
        <v>-22043.668580000001</v>
      </c>
      <c r="I88" s="87">
        <v>150055.08142</v>
      </c>
      <c r="J88" s="87">
        <v>172098.75</v>
      </c>
      <c r="K88" s="87">
        <v>176855.48639999999</v>
      </c>
      <c r="L88" s="28">
        <v>44101</v>
      </c>
      <c r="M88" t="str">
        <f t="shared" si="6"/>
        <v>MONTE/MASAR PDM</v>
      </c>
      <c r="N88" t="str">
        <f t="shared" si="7"/>
        <v>MONTE/MASAR PDM</v>
      </c>
      <c r="O88">
        <f>COUNTIF('MGMT '!A:A,M88)</f>
        <v>0</v>
      </c>
      <c r="P88">
        <f>COUNTIF('BO '!A:A,M88)</f>
        <v>0</v>
      </c>
      <c r="Q88">
        <f>COUNTIF(SEO!A:A,M88)</f>
        <v>0</v>
      </c>
      <c r="R88">
        <f>COUNTIF(SPO!A:A,M88)</f>
        <v>0</v>
      </c>
      <c r="S88">
        <f>COUNTIF(MDN!A:A,M88)</f>
        <v>1</v>
      </c>
      <c r="T88">
        <f>COUNTIF(MMCS!A:A,M88)</f>
        <v>0</v>
      </c>
      <c r="U88">
        <f>COUNTIF(MPSA!A:A,M88)</f>
        <v>0</v>
      </c>
      <c r="V88">
        <f>COUNTIF(IDS!A:A,M88)</f>
        <v>0</v>
      </c>
      <c r="W88">
        <f>COUNTIF(RMO!A:A,M88)</f>
        <v>0</v>
      </c>
      <c r="X88">
        <f>COUNTIF(TECH!A:A,M88)</f>
        <v>0</v>
      </c>
      <c r="Y88">
        <f t="shared" si="8"/>
        <v>1</v>
      </c>
    </row>
    <row r="89" spans="1:25" x14ac:dyDescent="0.2">
      <c r="A89">
        <v>86</v>
      </c>
      <c r="B89" s="87">
        <v>106412</v>
      </c>
      <c r="C89" s="87" t="s">
        <v>161</v>
      </c>
      <c r="D89" s="87" t="s">
        <v>162</v>
      </c>
      <c r="E89" s="87" t="s">
        <v>192</v>
      </c>
      <c r="F89" s="88">
        <v>0</v>
      </c>
      <c r="G89" s="87">
        <v>0</v>
      </c>
      <c r="H89" s="88">
        <v>0</v>
      </c>
      <c r="I89" s="88">
        <v>0</v>
      </c>
      <c r="J89" s="88">
        <v>0</v>
      </c>
      <c r="K89" s="88">
        <v>0</v>
      </c>
      <c r="L89" s="28">
        <v>44101</v>
      </c>
      <c r="M89" t="str">
        <f t="shared" si="6"/>
        <v>POINCARE</v>
      </c>
      <c r="N89" t="str">
        <f t="shared" si="7"/>
        <v>POINCARE</v>
      </c>
      <c r="O89">
        <f>COUNTIF('MGMT '!A:A,M89)</f>
        <v>0</v>
      </c>
      <c r="P89">
        <f>COUNTIF('BO '!A:A,M89)</f>
        <v>0</v>
      </c>
      <c r="Q89">
        <f>COUNTIF(SEO!A:A,M89)</f>
        <v>0</v>
      </c>
      <c r="R89">
        <f>COUNTIF(SPO!A:A,M89)</f>
        <v>0</v>
      </c>
      <c r="S89">
        <f>COUNTIF(MDN!A:A,M89)</f>
        <v>0</v>
      </c>
      <c r="T89">
        <f>COUNTIF(MMCS!A:A,M89)</f>
        <v>0</v>
      </c>
      <c r="U89">
        <f>COUNTIF(MPSA!A:A,M89)</f>
        <v>0</v>
      </c>
      <c r="V89">
        <f>COUNTIF(IDS!A:A,M89)</f>
        <v>0</v>
      </c>
      <c r="W89">
        <f>COUNTIF(RMO!A:A,M89)</f>
        <v>0</v>
      </c>
      <c r="X89">
        <f>COUNTIF(TECH!A:A,M89)</f>
        <v>0</v>
      </c>
      <c r="Y89">
        <f t="shared" si="8"/>
        <v>0</v>
      </c>
    </row>
    <row r="90" spans="1:25" x14ac:dyDescent="0.2">
      <c r="A90">
        <v>87</v>
      </c>
      <c r="B90" s="87">
        <v>106412</v>
      </c>
      <c r="C90" s="87" t="s">
        <v>245</v>
      </c>
      <c r="D90" s="87" t="s">
        <v>246</v>
      </c>
      <c r="E90" s="87" t="s">
        <v>28</v>
      </c>
      <c r="F90" s="88">
        <v>0</v>
      </c>
      <c r="G90" s="87">
        <v>0</v>
      </c>
      <c r="H90" s="88">
        <v>0</v>
      </c>
      <c r="I90" s="88">
        <v>0</v>
      </c>
      <c r="J90" s="88">
        <v>0</v>
      </c>
      <c r="K90" s="88">
        <v>0</v>
      </c>
      <c r="L90" s="28">
        <v>44101</v>
      </c>
      <c r="M90" t="str">
        <f t="shared" si="6"/>
        <v>Monte/Masar "SparQ" 3D Viz Enh</v>
      </c>
      <c r="N90" t="str">
        <f t="shared" si="7"/>
        <v>Monte/Masar "SparQ" 3D Viz Enh</v>
      </c>
      <c r="O90">
        <f>COUNTIF('MGMT '!A:A,M90)</f>
        <v>0</v>
      </c>
      <c r="P90">
        <f>COUNTIF('BO '!A:A,M90)</f>
        <v>0</v>
      </c>
      <c r="Q90">
        <f>COUNTIF(SEO!A:A,M90)</f>
        <v>0</v>
      </c>
      <c r="R90">
        <f>COUNTIF(SPO!A:A,M90)</f>
        <v>0</v>
      </c>
      <c r="S90">
        <f>COUNTIF(MDN!A:A,M90)</f>
        <v>0</v>
      </c>
      <c r="T90">
        <f>COUNTIF(MMCS!A:A,M90)</f>
        <v>0</v>
      </c>
      <c r="U90">
        <f>COUNTIF(MPSA!A:A,M90)</f>
        <v>0</v>
      </c>
      <c r="V90">
        <f>COUNTIF(IDS!A:A,M90)</f>
        <v>0</v>
      </c>
      <c r="W90">
        <f>COUNTIF(RMO!A:A,M90)</f>
        <v>0</v>
      </c>
      <c r="X90">
        <f>COUNTIF(TECH!A:A,M90)</f>
        <v>0</v>
      </c>
      <c r="Y90">
        <f t="shared" si="8"/>
        <v>0</v>
      </c>
    </row>
    <row r="91" spans="1:25" x14ac:dyDescent="0.2">
      <c r="A91">
        <v>88</v>
      </c>
      <c r="B91" s="87">
        <v>106411</v>
      </c>
      <c r="C91" s="87" t="s">
        <v>345</v>
      </c>
      <c r="D91" s="87" t="s">
        <v>346</v>
      </c>
      <c r="E91" s="87" t="s">
        <v>347</v>
      </c>
      <c r="F91" s="88">
        <v>7482.7355200000002</v>
      </c>
      <c r="G91" s="87">
        <v>0</v>
      </c>
      <c r="H91" s="88">
        <v>0.42735000000000001</v>
      </c>
      <c r="I91" s="88">
        <v>107719.35552</v>
      </c>
      <c r="J91" s="88">
        <v>178952.69553</v>
      </c>
      <c r="K91" s="88">
        <v>154500</v>
      </c>
      <c r="L91" s="28">
        <v>44101</v>
      </c>
      <c r="M91" t="str">
        <f t="shared" si="6"/>
        <v>Config Module Imp</v>
      </c>
      <c r="N91" t="str">
        <f t="shared" si="7"/>
        <v>Config Module Imp</v>
      </c>
      <c r="O91">
        <f>COUNTIF('MGMT '!A:A,M91)</f>
        <v>0</v>
      </c>
      <c r="P91">
        <f>COUNTIF('BO '!A:A,M91)</f>
        <v>0</v>
      </c>
      <c r="Q91">
        <f>COUNTIF(SEO!A:A,M91)</f>
        <v>1</v>
      </c>
      <c r="R91">
        <f>COUNTIF(SPO!A:A,M91)</f>
        <v>0</v>
      </c>
      <c r="S91">
        <f>COUNTIF(MDN!A:A,M91)</f>
        <v>0</v>
      </c>
      <c r="T91">
        <f>COUNTIF(MMCS!A:A,M91)</f>
        <v>0</v>
      </c>
      <c r="U91">
        <f>COUNTIF(MPSA!A:A,M91)</f>
        <v>0</v>
      </c>
      <c r="V91">
        <f>COUNTIF(IDS!A:A,M91)</f>
        <v>0</v>
      </c>
      <c r="W91">
        <f>COUNTIF(RMO!A:A,M91)</f>
        <v>0</v>
      </c>
      <c r="X91">
        <f>COUNTIF(TECH!A:A,M91)</f>
        <v>0</v>
      </c>
      <c r="Y91">
        <f t="shared" si="8"/>
        <v>1</v>
      </c>
    </row>
    <row r="92" spans="1:25" x14ac:dyDescent="0.2">
      <c r="A92">
        <v>89</v>
      </c>
      <c r="B92" s="87">
        <v>106413</v>
      </c>
      <c r="C92" s="87" t="s">
        <v>233</v>
      </c>
      <c r="D92" s="87" t="s">
        <v>276</v>
      </c>
      <c r="E92" s="87" t="s">
        <v>184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28">
        <v>44101</v>
      </c>
      <c r="M92" t="str">
        <f t="shared" si="6"/>
        <v>Search Data Driven Analytics</v>
      </c>
      <c r="N92" t="str">
        <f t="shared" si="7"/>
        <v>Search Data Driven Analytics</v>
      </c>
      <c r="O92">
        <f>COUNTIF('MGMT '!A:A,M92)</f>
        <v>0</v>
      </c>
      <c r="P92">
        <f>COUNTIF('BO '!A:A,M92)</f>
        <v>0</v>
      </c>
      <c r="Q92">
        <f>COUNTIF(SEO!A:A,M92)</f>
        <v>0</v>
      </c>
      <c r="R92">
        <f>COUNTIF(SPO!A:A,M92)</f>
        <v>0</v>
      </c>
      <c r="S92">
        <f>COUNTIF(MDN!A:A,M92)</f>
        <v>0</v>
      </c>
      <c r="T92">
        <f>COUNTIF(MMCS!A:A,M92)</f>
        <v>0</v>
      </c>
      <c r="U92">
        <f>COUNTIF(MPSA!A:A,M92)</f>
        <v>0</v>
      </c>
      <c r="V92">
        <f>COUNTIF(IDS!A:A,M92)</f>
        <v>0</v>
      </c>
      <c r="W92">
        <f>COUNTIF(RMO!A:A,M92)</f>
        <v>0</v>
      </c>
      <c r="X92">
        <f>COUNTIF(TECH!A:A,M92)</f>
        <v>0</v>
      </c>
      <c r="Y92">
        <f t="shared" si="8"/>
        <v>0</v>
      </c>
    </row>
    <row r="93" spans="1:25" x14ac:dyDescent="0.2">
      <c r="A93">
        <v>90</v>
      </c>
      <c r="B93" s="87">
        <v>106410</v>
      </c>
      <c r="C93" s="87" t="s">
        <v>338</v>
      </c>
      <c r="D93" s="87" t="s">
        <v>339</v>
      </c>
      <c r="E93" s="87" t="s">
        <v>252</v>
      </c>
      <c r="F93" s="88">
        <v>0</v>
      </c>
      <c r="G93" s="87">
        <v>0</v>
      </c>
      <c r="H93" s="88">
        <v>0</v>
      </c>
      <c r="I93" s="88">
        <v>0</v>
      </c>
      <c r="J93" s="88">
        <v>0</v>
      </c>
      <c r="K93" s="88">
        <v>0</v>
      </c>
      <c r="L93" s="28">
        <v>44101</v>
      </c>
      <c r="M93" t="str">
        <f t="shared" si="6"/>
        <v>MaROS Parameter Validation</v>
      </c>
      <c r="N93" t="str">
        <f t="shared" si="7"/>
        <v>MaROS Parameter Validation</v>
      </c>
      <c r="O93">
        <f>COUNTIF('MGMT '!A:A,M93)</f>
        <v>0</v>
      </c>
      <c r="P93">
        <f>COUNTIF('BO '!A:A,M93)</f>
        <v>0</v>
      </c>
      <c r="Q93">
        <f>COUNTIF(SEO!A:A,M93)</f>
        <v>0</v>
      </c>
      <c r="R93">
        <f>COUNTIF(SPO!A:A,M93)</f>
        <v>0</v>
      </c>
      <c r="S93">
        <f>COUNTIF(MDN!A:A,M93)</f>
        <v>0</v>
      </c>
      <c r="T93">
        <f>COUNTIF(MMCS!A:A,M93)</f>
        <v>0</v>
      </c>
      <c r="U93">
        <f>COUNTIF(MPSA!A:A,M93)</f>
        <v>0</v>
      </c>
      <c r="V93">
        <f>COUNTIF(IDS!A:A,M93)</f>
        <v>0</v>
      </c>
      <c r="W93">
        <f>COUNTIF(RMO!A:A,M93)</f>
        <v>0</v>
      </c>
      <c r="X93">
        <f>COUNTIF(TECH!A:A,M93)</f>
        <v>0</v>
      </c>
      <c r="Y93">
        <f t="shared" si="8"/>
        <v>0</v>
      </c>
    </row>
    <row r="94" spans="1:25" x14ac:dyDescent="0.2">
      <c r="A94">
        <v>91</v>
      </c>
      <c r="B94" s="87">
        <v>106411</v>
      </c>
      <c r="C94" s="87" t="s">
        <v>343</v>
      </c>
      <c r="D94" s="87" t="s">
        <v>344</v>
      </c>
      <c r="E94" s="87" t="s">
        <v>147</v>
      </c>
      <c r="F94" s="88">
        <v>0</v>
      </c>
      <c r="G94" s="87">
        <v>0</v>
      </c>
      <c r="H94" s="88">
        <v>0</v>
      </c>
      <c r="I94" s="88">
        <v>0</v>
      </c>
      <c r="J94" s="88">
        <v>0</v>
      </c>
      <c r="K94" s="88">
        <v>0</v>
      </c>
      <c r="L94" s="28">
        <v>44101</v>
      </c>
      <c r="M94" t="str">
        <f t="shared" si="6"/>
        <v>Behavior Recon</v>
      </c>
      <c r="N94" t="str">
        <f t="shared" si="7"/>
        <v>Behavior Recon</v>
      </c>
      <c r="O94">
        <f>COUNTIF('MGMT '!A:A,M94)</f>
        <v>0</v>
      </c>
      <c r="P94">
        <f>COUNTIF('BO '!A:A,M94)</f>
        <v>0</v>
      </c>
      <c r="Q94">
        <f>COUNTIF(SEO!A:A,M94)</f>
        <v>0</v>
      </c>
      <c r="R94">
        <f>COUNTIF(SPO!A:A,M94)</f>
        <v>0</v>
      </c>
      <c r="S94">
        <f>COUNTIF(MDN!A:A,M94)</f>
        <v>0</v>
      </c>
      <c r="T94">
        <f>COUNTIF(MMCS!A:A,M94)</f>
        <v>0</v>
      </c>
      <c r="U94">
        <f>COUNTIF(MPSA!A:A,M94)</f>
        <v>0</v>
      </c>
      <c r="V94">
        <f>COUNTIF(IDS!A:A,M94)</f>
        <v>0</v>
      </c>
      <c r="W94">
        <f>COUNTIF(RMO!A:A,M94)</f>
        <v>0</v>
      </c>
      <c r="X94">
        <f>COUNTIF(TECH!A:A,M94)</f>
        <v>0</v>
      </c>
      <c r="Y94">
        <f t="shared" si="8"/>
        <v>0</v>
      </c>
    </row>
    <row r="95" spans="1:25" x14ac:dyDescent="0.2">
      <c r="A95">
        <v>92</v>
      </c>
      <c r="B95" s="87">
        <v>106411</v>
      </c>
      <c r="C95" s="87" t="s">
        <v>68</v>
      </c>
      <c r="D95" s="87" t="s">
        <v>69</v>
      </c>
      <c r="E95" s="87" t="s">
        <v>200</v>
      </c>
      <c r="F95" s="87">
        <v>9001.5849099999996</v>
      </c>
      <c r="G95" s="87">
        <v>0.28599333333333299</v>
      </c>
      <c r="H95" s="87">
        <v>9001.5849099999996</v>
      </c>
      <c r="I95" s="87">
        <v>310922.49491000001</v>
      </c>
      <c r="J95" s="87">
        <v>301920.90999999997</v>
      </c>
      <c r="K95" s="87">
        <v>366823.82876</v>
      </c>
      <c r="L95" s="28">
        <v>44101</v>
      </c>
      <c r="M95" t="str">
        <f t="shared" si="6"/>
        <v>MGSS Configuration M</v>
      </c>
      <c r="N95" t="str">
        <f t="shared" si="7"/>
        <v>MGSS Configuration M</v>
      </c>
      <c r="O95">
        <f>COUNTIF('MGMT '!A:A,M95)</f>
        <v>0</v>
      </c>
      <c r="P95">
        <f>COUNTIF('BO '!A:A,M95)</f>
        <v>0</v>
      </c>
      <c r="Q95">
        <f>COUNTIF(SEO!A:A,M95)</f>
        <v>1</v>
      </c>
      <c r="R95">
        <f>COUNTIF(SPO!A:A,M95)</f>
        <v>0</v>
      </c>
      <c r="S95">
        <f>COUNTIF(MDN!A:A,M95)</f>
        <v>0</v>
      </c>
      <c r="T95">
        <f>COUNTIF(MMCS!A:A,M95)</f>
        <v>0</v>
      </c>
      <c r="U95">
        <f>COUNTIF(MPSA!A:A,M95)</f>
        <v>0</v>
      </c>
      <c r="V95">
        <f>COUNTIF(IDS!A:A,M95)</f>
        <v>0</v>
      </c>
      <c r="W95">
        <f>COUNTIF(RMO!A:A,M95)</f>
        <v>0</v>
      </c>
      <c r="X95">
        <f>COUNTIF(TECH!A:A,M95)</f>
        <v>0</v>
      </c>
      <c r="Y95">
        <f t="shared" si="8"/>
        <v>1</v>
      </c>
    </row>
    <row r="96" spans="1:25" x14ac:dyDescent="0.2">
      <c r="A96">
        <v>93</v>
      </c>
      <c r="B96" s="87">
        <v>106412</v>
      </c>
      <c r="C96" s="87" t="s">
        <v>248</v>
      </c>
      <c r="D96" s="87" t="s">
        <v>249</v>
      </c>
      <c r="E96" s="87" t="s">
        <v>250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28">
        <v>43373</v>
      </c>
      <c r="M96" t="str">
        <f t="shared" si="6"/>
        <v>Nav Evolution</v>
      </c>
      <c r="N96" t="str">
        <f t="shared" si="7"/>
        <v>Nav Evolution</v>
      </c>
      <c r="O96">
        <f>COUNTIF('MGMT '!A:A,M96)</f>
        <v>0</v>
      </c>
      <c r="P96">
        <f>COUNTIF('BO '!A:A,M96)</f>
        <v>0</v>
      </c>
      <c r="Q96">
        <f>COUNTIF(SEO!A:A,M96)</f>
        <v>0</v>
      </c>
      <c r="R96">
        <f>COUNTIF(SPO!A:A,M96)</f>
        <v>0</v>
      </c>
      <c r="S96">
        <f>COUNTIF(MDN!A:A,M96)</f>
        <v>0</v>
      </c>
      <c r="T96">
        <f>COUNTIF(MMCS!A:A,M96)</f>
        <v>0</v>
      </c>
      <c r="U96">
        <f>COUNTIF(MPSA!A:A,M96)</f>
        <v>0</v>
      </c>
      <c r="V96">
        <f>COUNTIF(IDS!A:A,M96)</f>
        <v>0</v>
      </c>
      <c r="W96">
        <f>COUNTIF(RMO!A:A,M96)</f>
        <v>0</v>
      </c>
      <c r="X96">
        <f>COUNTIF(TECH!A:A,M96)</f>
        <v>0</v>
      </c>
      <c r="Y96">
        <f t="shared" si="8"/>
        <v>0</v>
      </c>
    </row>
    <row r="97" spans="1:25" x14ac:dyDescent="0.2">
      <c r="A97">
        <v>94</v>
      </c>
      <c r="B97" s="87">
        <v>106410</v>
      </c>
      <c r="C97" s="87" t="s">
        <v>263</v>
      </c>
      <c r="D97" s="87" t="s">
        <v>264</v>
      </c>
      <c r="E97" s="87" t="s">
        <v>252</v>
      </c>
      <c r="F97" s="87">
        <v>-21228.65151</v>
      </c>
      <c r="G97" s="87">
        <v>-0.25869999999999999</v>
      </c>
      <c r="H97" s="87">
        <v>-21228.65151</v>
      </c>
      <c r="I97" s="87">
        <v>57141.308490000003</v>
      </c>
      <c r="J97" s="87">
        <v>78369.960000000006</v>
      </c>
      <c r="K97" s="87">
        <v>66497.692110000004</v>
      </c>
      <c r="L97" s="28">
        <v>44101</v>
      </c>
      <c r="M97" t="str">
        <f t="shared" si="6"/>
        <v>RELAY MAINT</v>
      </c>
      <c r="N97" t="str">
        <f t="shared" si="7"/>
        <v>RELAY MAINT</v>
      </c>
      <c r="O97">
        <f>COUNTIF('MGMT '!A:A,M97)</f>
        <v>0</v>
      </c>
      <c r="P97">
        <f>COUNTIF('BO '!A:A,M97)</f>
        <v>0</v>
      </c>
      <c r="Q97">
        <f>COUNTIF(SEO!A:A,M97)</f>
        <v>0</v>
      </c>
      <c r="R97">
        <f>COUNTIF(SPO!A:A,M97)</f>
        <v>0</v>
      </c>
      <c r="S97">
        <f>COUNTIF(MDN!A:A,M97)</f>
        <v>0</v>
      </c>
      <c r="T97">
        <f>COUNTIF(MMCS!A:A,M97)</f>
        <v>0</v>
      </c>
      <c r="U97">
        <f>COUNTIF(MPSA!A:A,M97)</f>
        <v>0</v>
      </c>
      <c r="V97">
        <f>COUNTIF(IDS!A:A,M97)</f>
        <v>0</v>
      </c>
      <c r="W97">
        <f>COUNTIF(RMO!A:A,M97)</f>
        <v>1</v>
      </c>
      <c r="X97">
        <f>COUNTIF(TECH!A:A,M97)</f>
        <v>0</v>
      </c>
      <c r="Y97">
        <f t="shared" si="8"/>
        <v>1</v>
      </c>
    </row>
    <row r="98" spans="1:25" x14ac:dyDescent="0.2">
      <c r="A98">
        <v>95</v>
      </c>
      <c r="B98" s="87">
        <v>106412</v>
      </c>
      <c r="C98" s="87" t="s">
        <v>208</v>
      </c>
      <c r="D98" s="87" t="s">
        <v>139</v>
      </c>
      <c r="E98" s="87" t="s">
        <v>26</v>
      </c>
      <c r="F98" s="87">
        <v>927.9973</v>
      </c>
      <c r="G98" s="87">
        <v>-1.9257142857142799E-2</v>
      </c>
      <c r="H98" s="87">
        <v>927.9973</v>
      </c>
      <c r="I98" s="87">
        <v>44824.3073</v>
      </c>
      <c r="J98" s="87">
        <v>43896.31</v>
      </c>
      <c r="K98" s="87">
        <v>52584.765440000003</v>
      </c>
      <c r="L98" s="28">
        <v>44101</v>
      </c>
      <c r="M98" t="str">
        <f t="shared" si="6"/>
        <v>NAV SW AUTOMA MAINT</v>
      </c>
      <c r="N98" t="str">
        <f t="shared" si="7"/>
        <v>NAV SW AUTOMA MAINT</v>
      </c>
      <c r="O98">
        <f>COUNTIF('MGMT '!A:A,M98)</f>
        <v>0</v>
      </c>
      <c r="P98">
        <f>COUNTIF('BO '!A:A,M98)</f>
        <v>0</v>
      </c>
      <c r="Q98">
        <f>COUNTIF(SEO!A:A,M98)</f>
        <v>0</v>
      </c>
      <c r="R98">
        <f>COUNTIF(SPO!A:A,M98)</f>
        <v>0</v>
      </c>
      <c r="S98">
        <f>COUNTIF(MDN!A:A,M98)</f>
        <v>1</v>
      </c>
      <c r="T98">
        <f>COUNTIF(MMCS!A:A,M98)</f>
        <v>0</v>
      </c>
      <c r="U98">
        <f>COUNTIF(MPSA!A:A,M98)</f>
        <v>0</v>
      </c>
      <c r="V98">
        <f>COUNTIF(IDS!A:A,M98)</f>
        <v>0</v>
      </c>
      <c r="W98">
        <f>COUNTIF(RMO!A:A,M98)</f>
        <v>0</v>
      </c>
      <c r="X98">
        <f>COUNTIF(TECH!A:A,M98)</f>
        <v>0</v>
      </c>
      <c r="Y98">
        <f t="shared" si="8"/>
        <v>1</v>
      </c>
    </row>
    <row r="99" spans="1:25" x14ac:dyDescent="0.2">
      <c r="A99">
        <v>96</v>
      </c>
      <c r="B99" s="87">
        <v>106464</v>
      </c>
      <c r="C99" s="87" t="s">
        <v>226</v>
      </c>
      <c r="D99" s="87" t="s">
        <v>90</v>
      </c>
      <c r="E99" s="87" t="s">
        <v>88</v>
      </c>
      <c r="F99" s="88">
        <v>7147.2676799999999</v>
      </c>
      <c r="G99" s="87">
        <v>6.5299999999999997E-2</v>
      </c>
      <c r="H99" s="88">
        <v>858.73368000000005</v>
      </c>
      <c r="I99" s="88">
        <v>203446.44768000001</v>
      </c>
      <c r="J99" s="88">
        <v>202587.71400000001</v>
      </c>
      <c r="K99" s="88">
        <v>231210.10222999999</v>
      </c>
      <c r="L99" s="28">
        <v>44101</v>
      </c>
      <c r="M99" t="str">
        <f t="shared" si="6"/>
        <v>IDS EXP &amp; TAC MAINT</v>
      </c>
      <c r="N99" t="str">
        <f t="shared" si="7"/>
        <v>IDS EXP &amp; TAC MAINT</v>
      </c>
      <c r="O99">
        <f>COUNTIF('MGMT '!A:A,M99)</f>
        <v>0</v>
      </c>
      <c r="P99">
        <f>COUNTIF('BO '!A:A,M99)</f>
        <v>0</v>
      </c>
      <c r="Q99">
        <f>COUNTIF(SEO!A:A,M99)</f>
        <v>0</v>
      </c>
      <c r="R99">
        <f>COUNTIF(SPO!A:A,M99)</f>
        <v>0</v>
      </c>
      <c r="S99">
        <f>COUNTIF(MDN!A:A,M99)</f>
        <v>0</v>
      </c>
      <c r="T99">
        <f>COUNTIF(MMCS!A:A,M99)</f>
        <v>0</v>
      </c>
      <c r="U99">
        <f>COUNTIF(MPSA!A:A,M99)</f>
        <v>0</v>
      </c>
      <c r="V99">
        <f>COUNTIF(IDS!A:A,M99)</f>
        <v>1</v>
      </c>
      <c r="W99">
        <f>COUNTIF(RMO!A:A,M99)</f>
        <v>0</v>
      </c>
      <c r="X99">
        <f>COUNTIF(TECH!A:A,M99)</f>
        <v>0</v>
      </c>
      <c r="Y99">
        <f t="shared" si="8"/>
        <v>1</v>
      </c>
    </row>
    <row r="100" spans="1:25" x14ac:dyDescent="0.2">
      <c r="A100">
        <v>97</v>
      </c>
      <c r="B100" s="87">
        <v>106411</v>
      </c>
      <c r="C100" s="87" t="s">
        <v>158</v>
      </c>
      <c r="D100" s="87" t="s">
        <v>136</v>
      </c>
      <c r="E100" s="87" t="s">
        <v>352</v>
      </c>
      <c r="F100" s="88">
        <v>14137.846680000001</v>
      </c>
      <c r="G100" s="87">
        <v>0</v>
      </c>
      <c r="H100" s="88">
        <v>28315.103810000001</v>
      </c>
      <c r="I100" s="88">
        <v>20060.65668</v>
      </c>
      <c r="J100" s="88">
        <v>5922.81</v>
      </c>
      <c r="K100" s="88">
        <v>44852</v>
      </c>
      <c r="L100" s="28">
        <v>44101</v>
      </c>
      <c r="M100" t="str">
        <f t="shared" si="6"/>
        <v>AMMOS CATALOG</v>
      </c>
      <c r="N100" t="str">
        <f t="shared" si="7"/>
        <v>AMMOS CATALOG</v>
      </c>
      <c r="O100">
        <f>COUNTIF('MGMT '!A:A,M100)</f>
        <v>0</v>
      </c>
      <c r="P100">
        <f>COUNTIF('BO '!A:A,M100)</f>
        <v>0</v>
      </c>
      <c r="Q100">
        <f>COUNTIF(SEO!A:A,M100)</f>
        <v>1</v>
      </c>
      <c r="R100">
        <f>COUNTIF(SPO!A:A,M100)</f>
        <v>0</v>
      </c>
      <c r="S100">
        <f>COUNTIF(MDN!A:A,M100)</f>
        <v>0</v>
      </c>
      <c r="T100">
        <f>COUNTIF(MMCS!A:A,M100)</f>
        <v>0</v>
      </c>
      <c r="U100">
        <f>COUNTIF(MPSA!A:A,M100)</f>
        <v>0</v>
      </c>
      <c r="V100">
        <f>COUNTIF(IDS!A:A,M100)</f>
        <v>0</v>
      </c>
      <c r="W100">
        <f>COUNTIF(RMO!A:A,M100)</f>
        <v>0</v>
      </c>
      <c r="X100">
        <f>COUNTIF(TECH!A:A,M100)</f>
        <v>0</v>
      </c>
      <c r="Y100">
        <f t="shared" si="8"/>
        <v>1</v>
      </c>
    </row>
    <row r="101" spans="1:25" x14ac:dyDescent="0.2">
      <c r="A101">
        <v>98</v>
      </c>
      <c r="B101" s="87">
        <v>106412</v>
      </c>
      <c r="C101" s="87" t="s">
        <v>386</v>
      </c>
      <c r="D101" s="87" t="s">
        <v>353</v>
      </c>
      <c r="E101" s="87" t="s">
        <v>28</v>
      </c>
      <c r="F101" s="87">
        <v>56987.870069999997</v>
      </c>
      <c r="G101" s="87">
        <v>0.41749999999999998</v>
      </c>
      <c r="H101" s="87">
        <v>56987.870069999997</v>
      </c>
      <c r="I101" s="87">
        <v>88837.370070000004</v>
      </c>
      <c r="J101" s="87">
        <v>31849.5</v>
      </c>
      <c r="K101" s="87">
        <v>105699.35875</v>
      </c>
      <c r="L101" s="28">
        <v>44101</v>
      </c>
      <c r="M101" t="str">
        <f t="shared" si="6"/>
        <v>Statistical Navigation Truth Sim</v>
      </c>
      <c r="N101" t="str">
        <f t="shared" si="7"/>
        <v>Statistical Navigation Truth Sim</v>
      </c>
      <c r="O101">
        <f>COUNTIF('MGMT '!A:A,M101)</f>
        <v>0</v>
      </c>
      <c r="P101">
        <f>COUNTIF('BO '!A:A,M101)</f>
        <v>0</v>
      </c>
      <c r="Q101">
        <f>COUNTIF(SEO!A:A,M101)</f>
        <v>0</v>
      </c>
      <c r="R101">
        <f>COUNTIF(SPO!A:A,M101)</f>
        <v>0</v>
      </c>
      <c r="S101">
        <f>COUNTIF(MDN!A:A,M101)</f>
        <v>1</v>
      </c>
      <c r="T101">
        <f>COUNTIF(MMCS!A:A,M101)</f>
        <v>0</v>
      </c>
      <c r="U101">
        <f>COUNTIF(MPSA!A:A,M101)</f>
        <v>0</v>
      </c>
      <c r="V101">
        <f>COUNTIF(IDS!A:A,M101)</f>
        <v>0</v>
      </c>
      <c r="W101">
        <f>COUNTIF(RMO!A:A,M101)</f>
        <v>0</v>
      </c>
      <c r="X101">
        <f>COUNTIF(TECH!A:A,M101)</f>
        <v>0</v>
      </c>
      <c r="Y101">
        <f t="shared" si="8"/>
        <v>1</v>
      </c>
    </row>
    <row r="102" spans="1:25" x14ac:dyDescent="0.2">
      <c r="A102">
        <v>99</v>
      </c>
      <c r="B102" s="87">
        <v>106464</v>
      </c>
      <c r="C102" s="87" t="s">
        <v>170</v>
      </c>
      <c r="D102" s="87" t="s">
        <v>93</v>
      </c>
      <c r="E102" s="87" t="s">
        <v>247</v>
      </c>
      <c r="F102" s="88">
        <v>32083.431130000001</v>
      </c>
      <c r="G102" s="87">
        <v>9.8489999999999994E-2</v>
      </c>
      <c r="H102" s="88">
        <v>32083.431130000001</v>
      </c>
      <c r="I102" s="88">
        <v>183115.30113000001</v>
      </c>
      <c r="J102" s="88">
        <v>151031.87</v>
      </c>
      <c r="K102" s="88">
        <v>224247.40520000001</v>
      </c>
      <c r="L102" s="28">
        <v>44101</v>
      </c>
      <c r="M102" t="str">
        <f t="shared" si="6"/>
        <v>IDS MGMT</v>
      </c>
      <c r="N102" t="str">
        <f t="shared" si="7"/>
        <v>IDS MGMT</v>
      </c>
      <c r="O102">
        <f>COUNTIF('MGMT '!A:A,M102)</f>
        <v>0</v>
      </c>
      <c r="P102">
        <f>COUNTIF('BO '!A:A,M102)</f>
        <v>0</v>
      </c>
      <c r="Q102">
        <f>COUNTIF(SEO!A:A,M102)</f>
        <v>0</v>
      </c>
      <c r="R102">
        <f>COUNTIF(SPO!A:A,M102)</f>
        <v>0</v>
      </c>
      <c r="S102">
        <f>COUNTIF(MDN!A:A,M102)</f>
        <v>0</v>
      </c>
      <c r="T102">
        <f>COUNTIF(MMCS!A:A,M102)</f>
        <v>0</v>
      </c>
      <c r="U102">
        <f>COUNTIF(MPSA!A:A,M102)</f>
        <v>0</v>
      </c>
      <c r="V102">
        <f>COUNTIF(IDS!A:A,M102)</f>
        <v>1</v>
      </c>
      <c r="W102">
        <f>COUNTIF(RMO!A:A,M102)</f>
        <v>0</v>
      </c>
      <c r="X102">
        <f>COUNTIF(TECH!A:A,M102)</f>
        <v>0</v>
      </c>
      <c r="Y102">
        <f t="shared" si="8"/>
        <v>1</v>
      </c>
    </row>
    <row r="103" spans="1:25" x14ac:dyDescent="0.2">
      <c r="A103">
        <v>100</v>
      </c>
      <c r="B103" s="87">
        <v>106464</v>
      </c>
      <c r="C103" s="87" t="s">
        <v>172</v>
      </c>
      <c r="D103" s="87" t="s">
        <v>84</v>
      </c>
      <c r="E103" s="87" t="s">
        <v>85</v>
      </c>
      <c r="F103" s="88">
        <v>17465.314620000001</v>
      </c>
      <c r="G103" s="87">
        <v>0.17135</v>
      </c>
      <c r="H103" s="88">
        <v>15828.824619999999</v>
      </c>
      <c r="I103" s="88">
        <v>162268.56461999999</v>
      </c>
      <c r="J103" s="88">
        <v>146439.74</v>
      </c>
      <c r="K103" s="88">
        <v>177059.71137</v>
      </c>
      <c r="L103" s="28">
        <v>44101</v>
      </c>
      <c r="M103" t="str">
        <f t="shared" ref="M103:M134" si="9">C103</f>
        <v>IDS I&amp;T</v>
      </c>
      <c r="N103" t="str">
        <f t="shared" ref="N103:N134" si="10">M103</f>
        <v>IDS I&amp;T</v>
      </c>
      <c r="O103">
        <f>COUNTIF('MGMT '!A:A,M103)</f>
        <v>0</v>
      </c>
      <c r="P103">
        <f>COUNTIF('BO '!A:A,M103)</f>
        <v>0</v>
      </c>
      <c r="Q103">
        <f>COUNTIF(SEO!A:A,M103)</f>
        <v>0</v>
      </c>
      <c r="R103">
        <f>COUNTIF(SPO!A:A,M103)</f>
        <v>0</v>
      </c>
      <c r="S103">
        <f>COUNTIF(MDN!A:A,M103)</f>
        <v>0</v>
      </c>
      <c r="T103">
        <f>COUNTIF(MMCS!A:A,M103)</f>
        <v>0</v>
      </c>
      <c r="U103">
        <f>COUNTIF(MPSA!A:A,M103)</f>
        <v>0</v>
      </c>
      <c r="V103">
        <f>COUNTIF(IDS!A:A,M103)</f>
        <v>1</v>
      </c>
      <c r="W103">
        <f>COUNTIF(RMO!A:A,M103)</f>
        <v>0</v>
      </c>
      <c r="X103">
        <f>COUNTIF(TECH!A:A,M103)</f>
        <v>0</v>
      </c>
      <c r="Y103">
        <f t="shared" ref="Y103:Y134" si="11">SUM(O103:X103)</f>
        <v>1</v>
      </c>
    </row>
    <row r="104" spans="1:25" x14ac:dyDescent="0.2">
      <c r="A104">
        <v>101</v>
      </c>
      <c r="B104" s="87">
        <v>106463</v>
      </c>
      <c r="C104" s="87" t="s">
        <v>333</v>
      </c>
      <c r="D104" s="87" t="s">
        <v>334</v>
      </c>
      <c r="E104" s="87" t="s">
        <v>197</v>
      </c>
      <c r="F104" s="87">
        <v>23476.64532</v>
      </c>
      <c r="G104" s="87">
        <v>0.21826000000000001</v>
      </c>
      <c r="H104" s="87">
        <v>23476.64532</v>
      </c>
      <c r="I104" s="87">
        <v>84768.685320000004</v>
      </c>
      <c r="J104" s="87">
        <v>61292.04</v>
      </c>
      <c r="K104" s="87">
        <v>85861.547399999996</v>
      </c>
      <c r="L104" s="28">
        <v>44101</v>
      </c>
      <c r="M104" t="str">
        <f t="shared" si="9"/>
        <v>MCWS New Dev</v>
      </c>
      <c r="N104" t="str">
        <f t="shared" si="10"/>
        <v>MCWS New Dev</v>
      </c>
      <c r="O104">
        <f>COUNTIF('MGMT '!A:A,M104)</f>
        <v>0</v>
      </c>
      <c r="P104">
        <f>COUNTIF('BO '!A:A,M104)</f>
        <v>0</v>
      </c>
      <c r="Q104">
        <f>COUNTIF(SEO!A:A,M104)</f>
        <v>0</v>
      </c>
      <c r="R104">
        <f>COUNTIF(SPO!A:A,M104)</f>
        <v>0</v>
      </c>
      <c r="S104">
        <f>COUNTIF(MDN!A:A,M104)</f>
        <v>0</v>
      </c>
      <c r="T104">
        <f>COUNTIF(MMCS!A:A,M104)</f>
        <v>1</v>
      </c>
      <c r="U104">
        <f>COUNTIF(MPSA!A:A,M104)</f>
        <v>0</v>
      </c>
      <c r="V104">
        <f>COUNTIF(IDS!A:A,M104)</f>
        <v>0</v>
      </c>
      <c r="W104">
        <f>COUNTIF(RMO!A:A,M104)</f>
        <v>0</v>
      </c>
      <c r="X104">
        <f>COUNTIF(TECH!A:A,M104)</f>
        <v>0</v>
      </c>
      <c r="Y104">
        <f t="shared" si="11"/>
        <v>1</v>
      </c>
    </row>
    <row r="105" spans="1:25" x14ac:dyDescent="0.2">
      <c r="A105">
        <v>102</v>
      </c>
      <c r="B105" s="87">
        <v>106409</v>
      </c>
      <c r="C105" s="87" t="s">
        <v>304</v>
      </c>
      <c r="D105" s="87" t="s">
        <v>305</v>
      </c>
      <c r="E105" s="87" t="s">
        <v>306</v>
      </c>
      <c r="F105" s="87">
        <v>320.42631999999998</v>
      </c>
      <c r="G105" s="87">
        <v>-1.47566666666666E-2</v>
      </c>
      <c r="H105" s="87">
        <v>320.42631999999998</v>
      </c>
      <c r="I105" s="87">
        <v>50247.176319999999</v>
      </c>
      <c r="J105" s="87">
        <v>49926.75</v>
      </c>
      <c r="K105" s="87">
        <v>72479.903909999994</v>
      </c>
      <c r="L105" s="28">
        <v>44101</v>
      </c>
      <c r="M105" t="str">
        <f t="shared" si="9"/>
        <v>Low-Thrust Opt</v>
      </c>
      <c r="N105" t="str">
        <f t="shared" si="10"/>
        <v>Low-Thrust Opt</v>
      </c>
      <c r="O105">
        <f>COUNTIF('MGMT '!A:A,M105)</f>
        <v>0</v>
      </c>
      <c r="P105">
        <f>COUNTIF('BO '!A:A,M105)</f>
        <v>0</v>
      </c>
      <c r="Q105">
        <f>COUNTIF(SEO!A:A,M105)</f>
        <v>0</v>
      </c>
      <c r="R105">
        <f>COUNTIF(SPO!A:A,M105)</f>
        <v>0</v>
      </c>
      <c r="S105">
        <f>COUNTIF(MDN!A:A,M105)</f>
        <v>0</v>
      </c>
      <c r="T105">
        <f>COUNTIF(MMCS!A:A,M105)</f>
        <v>0</v>
      </c>
      <c r="U105">
        <f>COUNTIF(MPSA!A:A,M105)</f>
        <v>0</v>
      </c>
      <c r="V105">
        <f>COUNTIF(IDS!A:A,M105)</f>
        <v>0</v>
      </c>
      <c r="W105">
        <f>COUNTIF(RMO!A:A,M105)</f>
        <v>0</v>
      </c>
      <c r="X105">
        <f>COUNTIF(TECH!A:A,M105)</f>
        <v>1</v>
      </c>
      <c r="Y105">
        <f t="shared" si="11"/>
        <v>1</v>
      </c>
    </row>
    <row r="106" spans="1:25" x14ac:dyDescent="0.2">
      <c r="A106">
        <v>103</v>
      </c>
      <c r="B106" s="87">
        <v>106410</v>
      </c>
      <c r="C106" s="87" t="s">
        <v>48</v>
      </c>
      <c r="D106" s="87" t="s">
        <v>49</v>
      </c>
      <c r="E106" s="87" t="s">
        <v>258</v>
      </c>
      <c r="F106" s="87">
        <v>18205.780439999999</v>
      </c>
      <c r="G106" s="87">
        <v>0.14904000000000001</v>
      </c>
      <c r="H106" s="87">
        <v>-976.83956000000001</v>
      </c>
      <c r="I106" s="87">
        <v>61531.000440000003</v>
      </c>
      <c r="J106" s="87">
        <v>62507.839999999997</v>
      </c>
      <c r="K106" s="87">
        <v>87930.896040000007</v>
      </c>
      <c r="L106" s="28">
        <v>44101</v>
      </c>
      <c r="M106" t="str">
        <f t="shared" si="9"/>
        <v>CUSTOMER DEVELOPMENT</v>
      </c>
      <c r="N106" t="str">
        <f t="shared" si="10"/>
        <v>CUSTOMER DEVELOPMENT</v>
      </c>
      <c r="O106">
        <f>COUNTIF('MGMT '!A:A,M106)</f>
        <v>0</v>
      </c>
      <c r="P106">
        <f>COUNTIF('BO '!A:A,M106)</f>
        <v>1</v>
      </c>
      <c r="Q106">
        <f>COUNTIF(SEO!A:A,M106)</f>
        <v>0</v>
      </c>
      <c r="R106">
        <f>COUNTIF(SPO!A:A,M106)</f>
        <v>0</v>
      </c>
      <c r="S106">
        <f>COUNTIF(MDN!A:A,M106)</f>
        <v>0</v>
      </c>
      <c r="T106">
        <f>COUNTIF(MMCS!A:A,M106)</f>
        <v>0</v>
      </c>
      <c r="U106">
        <f>COUNTIF(MPSA!A:A,M106)</f>
        <v>0</v>
      </c>
      <c r="V106">
        <f>COUNTIF(IDS!A:A,M106)</f>
        <v>0</v>
      </c>
      <c r="W106">
        <f>COUNTIF(RMO!A:A,M106)</f>
        <v>0</v>
      </c>
      <c r="X106">
        <f>COUNTIF(TECH!A:A,M106)</f>
        <v>0</v>
      </c>
      <c r="Y106">
        <f t="shared" si="11"/>
        <v>1</v>
      </c>
    </row>
    <row r="107" spans="1:25" x14ac:dyDescent="0.2">
      <c r="A107">
        <v>104</v>
      </c>
      <c r="B107" s="87">
        <v>106411</v>
      </c>
      <c r="C107" s="87" t="s">
        <v>150</v>
      </c>
      <c r="D107" s="87" t="s">
        <v>128</v>
      </c>
      <c r="E107" s="87" t="s">
        <v>145</v>
      </c>
      <c r="F107" s="88">
        <v>153974.09969</v>
      </c>
      <c r="G107" s="87">
        <v>1.07172904761904</v>
      </c>
      <c r="H107" s="88">
        <v>153974.09969</v>
      </c>
      <c r="I107" s="88">
        <v>309794.08968999999</v>
      </c>
      <c r="J107" s="88">
        <v>155819.99</v>
      </c>
      <c r="K107" s="88">
        <v>328579.19436999998</v>
      </c>
      <c r="L107" s="28">
        <v>44101</v>
      </c>
      <c r="M107" t="str">
        <f t="shared" si="9"/>
        <v>MM GDS SUPPORT</v>
      </c>
      <c r="N107" t="str">
        <f t="shared" si="10"/>
        <v>MM GDS SUPPORT</v>
      </c>
      <c r="O107">
        <f>COUNTIF('MGMT '!A:A,M107)</f>
        <v>0</v>
      </c>
      <c r="P107">
        <f>COUNTIF('BO '!A:A,M107)</f>
        <v>0</v>
      </c>
      <c r="Q107">
        <f>COUNTIF(SEO!A:A,M107)</f>
        <v>1</v>
      </c>
      <c r="R107">
        <f>COUNTIF(SPO!A:A,M107)</f>
        <v>0</v>
      </c>
      <c r="S107">
        <f>COUNTIF(MDN!A:A,M107)</f>
        <v>0</v>
      </c>
      <c r="T107">
        <f>COUNTIF(MMCS!A:A,M107)</f>
        <v>0</v>
      </c>
      <c r="U107">
        <f>COUNTIF(MPSA!A:A,M107)</f>
        <v>0</v>
      </c>
      <c r="V107">
        <f>COUNTIF(IDS!A:A,M107)</f>
        <v>0</v>
      </c>
      <c r="W107">
        <f>COUNTIF(RMO!A:A,M107)</f>
        <v>0</v>
      </c>
      <c r="X107">
        <f>COUNTIF(TECH!A:A,M107)</f>
        <v>0</v>
      </c>
      <c r="Y107">
        <f t="shared" si="11"/>
        <v>1</v>
      </c>
    </row>
    <row r="108" spans="1:25" x14ac:dyDescent="0.2">
      <c r="A108">
        <v>105</v>
      </c>
      <c r="B108" s="87">
        <v>106412</v>
      </c>
      <c r="C108" s="87" t="s">
        <v>163</v>
      </c>
      <c r="D108" s="87" t="s">
        <v>140</v>
      </c>
      <c r="E108" s="87" t="s">
        <v>193</v>
      </c>
      <c r="F108" s="88">
        <v>16630.84</v>
      </c>
      <c r="G108" s="87">
        <v>0</v>
      </c>
      <c r="H108" s="88">
        <v>-1389.5014900000001</v>
      </c>
      <c r="I108" s="88">
        <v>0</v>
      </c>
      <c r="J108" s="88">
        <v>1389.5014900000001</v>
      </c>
      <c r="K108" s="88">
        <v>0</v>
      </c>
      <c r="L108" s="28">
        <v>44101</v>
      </c>
      <c r="M108" t="str">
        <f t="shared" si="9"/>
        <v>LANDMARK TRACKING SW</v>
      </c>
      <c r="N108" t="str">
        <f t="shared" si="10"/>
        <v>LANDMARK TRACKING SW</v>
      </c>
      <c r="O108">
        <f>COUNTIF('MGMT '!A:A,M108)</f>
        <v>0</v>
      </c>
      <c r="P108">
        <f>COUNTIF('BO '!A:A,M108)</f>
        <v>0</v>
      </c>
      <c r="Q108">
        <f>COUNTIF(SEO!A:A,M108)</f>
        <v>0</v>
      </c>
      <c r="R108">
        <f>COUNTIF(SPO!A:A,M108)</f>
        <v>0</v>
      </c>
      <c r="S108">
        <f>COUNTIF(MDN!A:A,M108)</f>
        <v>1</v>
      </c>
      <c r="T108">
        <f>COUNTIF(MMCS!A:A,M108)</f>
        <v>0</v>
      </c>
      <c r="U108">
        <f>COUNTIF(MPSA!A:A,M108)</f>
        <v>0</v>
      </c>
      <c r="V108">
        <f>COUNTIF(IDS!A:A,M108)</f>
        <v>0</v>
      </c>
      <c r="W108">
        <f>COUNTIF(RMO!A:A,M108)</f>
        <v>0</v>
      </c>
      <c r="X108">
        <f>COUNTIF(TECH!A:A,M108)</f>
        <v>0</v>
      </c>
      <c r="Y108">
        <f t="shared" si="11"/>
        <v>1</v>
      </c>
    </row>
    <row r="109" spans="1:25" x14ac:dyDescent="0.2">
      <c r="A109">
        <v>106</v>
      </c>
      <c r="B109" s="87">
        <v>106409</v>
      </c>
      <c r="C109" s="87" t="s">
        <v>336</v>
      </c>
      <c r="D109" s="87" t="s">
        <v>337</v>
      </c>
      <c r="E109" s="87" t="s">
        <v>387</v>
      </c>
      <c r="F109" s="87">
        <v>44424.805549999997</v>
      </c>
      <c r="G109" s="87">
        <v>0.33241095238095197</v>
      </c>
      <c r="H109" s="87">
        <v>44424.805549999997</v>
      </c>
      <c r="I109" s="87">
        <v>57526.055549999997</v>
      </c>
      <c r="J109" s="87">
        <v>13101.25</v>
      </c>
      <c r="K109" s="87">
        <v>25280.461370000001</v>
      </c>
      <c r="L109" s="28">
        <v>44101</v>
      </c>
      <c r="M109" t="str">
        <f t="shared" si="9"/>
        <v>Autonomy Evaluation</v>
      </c>
      <c r="N109" t="str">
        <f t="shared" si="10"/>
        <v>Autonomy Evaluation</v>
      </c>
      <c r="O109">
        <f>COUNTIF('MGMT '!A:A,M109)</f>
        <v>0</v>
      </c>
      <c r="P109">
        <f>COUNTIF('BO '!A:A,M109)</f>
        <v>0</v>
      </c>
      <c r="Q109">
        <f>COUNTIF(SEO!A:A,M109)</f>
        <v>0</v>
      </c>
      <c r="R109">
        <f>COUNTIF(SPO!A:A,M109)</f>
        <v>0</v>
      </c>
      <c r="S109">
        <f>COUNTIF(MDN!A:A,M109)</f>
        <v>0</v>
      </c>
      <c r="T109">
        <f>COUNTIF(MMCS!A:A,M109)</f>
        <v>0</v>
      </c>
      <c r="U109">
        <f>COUNTIF(MPSA!A:A,M109)</f>
        <v>0</v>
      </c>
      <c r="V109">
        <f>COUNTIF(IDS!A:A,M109)</f>
        <v>0</v>
      </c>
      <c r="W109">
        <f>COUNTIF(RMO!A:A,M109)</f>
        <v>0</v>
      </c>
      <c r="X109">
        <f>COUNTIF(TECH!A:A,M109)</f>
        <v>1</v>
      </c>
      <c r="Y109">
        <f t="shared" si="11"/>
        <v>1</v>
      </c>
    </row>
    <row r="110" spans="1:25" x14ac:dyDescent="0.2">
      <c r="A110">
        <v>107</v>
      </c>
      <c r="B110" s="87">
        <v>106463</v>
      </c>
      <c r="C110" s="87" t="s">
        <v>331</v>
      </c>
      <c r="D110" s="87" t="s">
        <v>332</v>
      </c>
      <c r="E110" s="87" t="s">
        <v>197</v>
      </c>
      <c r="F110" s="87">
        <v>34579.362959999999</v>
      </c>
      <c r="G110" s="87">
        <v>0</v>
      </c>
      <c r="H110" s="87">
        <v>34579.362959999999</v>
      </c>
      <c r="I110" s="87">
        <v>137008.06296000001</v>
      </c>
      <c r="J110" s="87">
        <v>102428.7</v>
      </c>
      <c r="K110" s="87">
        <v>292900</v>
      </c>
      <c r="L110" s="28">
        <v>44101</v>
      </c>
      <c r="M110" t="str">
        <f t="shared" si="9"/>
        <v>Sys Admin &amp; Dep SUPT</v>
      </c>
      <c r="N110" t="str">
        <f t="shared" si="10"/>
        <v>Sys Admin &amp; Dep SUPT</v>
      </c>
      <c r="O110">
        <f>COUNTIF('MGMT '!A:A,M110)</f>
        <v>0</v>
      </c>
      <c r="P110">
        <f>COUNTIF('BO '!A:A,M110)</f>
        <v>0</v>
      </c>
      <c r="Q110">
        <f>COUNTIF(SEO!A:A,M110)</f>
        <v>0</v>
      </c>
      <c r="R110">
        <f>COUNTIF(SPO!A:A,M110)</f>
        <v>0</v>
      </c>
      <c r="S110">
        <f>COUNTIF(MDN!A:A,M110)</f>
        <v>0</v>
      </c>
      <c r="T110">
        <f>COUNTIF(MMCS!A:A,M110)</f>
        <v>1</v>
      </c>
      <c r="U110">
        <f>COUNTIF(MPSA!A:A,M110)</f>
        <v>0</v>
      </c>
      <c r="V110">
        <f>COUNTIF(IDS!A:A,M110)</f>
        <v>0</v>
      </c>
      <c r="W110">
        <f>COUNTIF(RMO!A:A,M110)</f>
        <v>0</v>
      </c>
      <c r="X110">
        <f>COUNTIF(TECH!A:A,M110)</f>
        <v>0</v>
      </c>
      <c r="Y110">
        <f t="shared" si="11"/>
        <v>1</v>
      </c>
    </row>
    <row r="111" spans="1:25" x14ac:dyDescent="0.2">
      <c r="A111">
        <v>108</v>
      </c>
      <c r="B111" s="87">
        <v>106464</v>
      </c>
      <c r="C111" s="87" t="s">
        <v>281</v>
      </c>
      <c r="D111" s="87" t="s">
        <v>282</v>
      </c>
      <c r="E111" s="87" t="s">
        <v>283</v>
      </c>
      <c r="F111" s="88">
        <v>0</v>
      </c>
      <c r="G111" s="87">
        <v>0</v>
      </c>
      <c r="H111" s="88">
        <v>0</v>
      </c>
      <c r="I111" s="88">
        <v>0</v>
      </c>
      <c r="J111" s="88">
        <v>0</v>
      </c>
      <c r="K111" s="88">
        <v>0</v>
      </c>
      <c r="L111" s="28">
        <v>44101</v>
      </c>
      <c r="M111" t="str">
        <f t="shared" si="9"/>
        <v>IDS TOOL BOX</v>
      </c>
      <c r="N111" t="str">
        <f t="shared" si="10"/>
        <v>IDS TOOL BOX</v>
      </c>
      <c r="O111">
        <f>COUNTIF('MGMT '!A:A,M111)</f>
        <v>0</v>
      </c>
      <c r="P111">
        <f>COUNTIF('BO '!A:A,M111)</f>
        <v>0</v>
      </c>
      <c r="Q111">
        <f>COUNTIF(SEO!A:A,M111)</f>
        <v>0</v>
      </c>
      <c r="R111">
        <f>COUNTIF(SPO!A:A,M111)</f>
        <v>0</v>
      </c>
      <c r="S111">
        <f>COUNTIF(MDN!A:A,M111)</f>
        <v>0</v>
      </c>
      <c r="T111">
        <f>COUNTIF(MMCS!A:A,M111)</f>
        <v>0</v>
      </c>
      <c r="U111">
        <f>COUNTIF(MPSA!A:A,M111)</f>
        <v>0</v>
      </c>
      <c r="V111">
        <f>COUNTIF(IDS!A:A,M111)</f>
        <v>0</v>
      </c>
      <c r="W111">
        <f>COUNTIF(RMO!A:A,M111)</f>
        <v>0</v>
      </c>
      <c r="X111">
        <f>COUNTIF(TECH!A:A,M111)</f>
        <v>0</v>
      </c>
      <c r="Y111">
        <f t="shared" si="11"/>
        <v>0</v>
      </c>
    </row>
    <row r="112" spans="1:25" x14ac:dyDescent="0.2">
      <c r="A112">
        <v>109</v>
      </c>
      <c r="B112" s="87">
        <v>106464</v>
      </c>
      <c r="C112" s="87" t="s">
        <v>279</v>
      </c>
      <c r="D112" s="87" t="s">
        <v>280</v>
      </c>
      <c r="E112" s="87" t="s">
        <v>87</v>
      </c>
      <c r="F112" s="88">
        <v>0</v>
      </c>
      <c r="G112" s="87">
        <v>0</v>
      </c>
      <c r="H112" s="87">
        <v>0</v>
      </c>
      <c r="I112" s="88">
        <v>0</v>
      </c>
      <c r="J112" s="88">
        <v>0</v>
      </c>
      <c r="K112" s="88">
        <v>0</v>
      </c>
      <c r="L112" s="28">
        <v>44101</v>
      </c>
      <c r="M112" t="str">
        <f t="shared" si="9"/>
        <v>Prod Generation Acct</v>
      </c>
      <c r="N112" t="str">
        <f t="shared" si="10"/>
        <v>Prod Generation Acct</v>
      </c>
      <c r="O112">
        <f>COUNTIF('MGMT '!A:A,M112)</f>
        <v>0</v>
      </c>
      <c r="P112">
        <f>COUNTIF('BO '!A:A,M112)</f>
        <v>0</v>
      </c>
      <c r="Q112">
        <f>COUNTIF(SEO!A:A,M112)</f>
        <v>0</v>
      </c>
      <c r="R112">
        <f>COUNTIF(SPO!A:A,M112)</f>
        <v>0</v>
      </c>
      <c r="S112">
        <f>COUNTIF(MDN!A:A,M112)</f>
        <v>0</v>
      </c>
      <c r="T112">
        <f>COUNTIF(MMCS!A:A,M112)</f>
        <v>0</v>
      </c>
      <c r="U112">
        <f>COUNTIF(MPSA!A:A,M112)</f>
        <v>0</v>
      </c>
      <c r="V112">
        <f>COUNTIF(IDS!A:A,M112)</f>
        <v>0</v>
      </c>
      <c r="W112">
        <f>COUNTIF(RMO!A:A,M112)</f>
        <v>0</v>
      </c>
      <c r="X112">
        <f>COUNTIF(TECH!A:A,M112)</f>
        <v>0</v>
      </c>
      <c r="Y112">
        <f t="shared" si="11"/>
        <v>0</v>
      </c>
    </row>
    <row r="113" spans="1:25" x14ac:dyDescent="0.2">
      <c r="A113">
        <v>110</v>
      </c>
      <c r="B113" s="87">
        <v>106463</v>
      </c>
      <c r="C113" s="87" t="s">
        <v>233</v>
      </c>
      <c r="D113" s="87" t="s">
        <v>224</v>
      </c>
      <c r="E113" s="87" t="s">
        <v>197</v>
      </c>
      <c r="F113" s="87">
        <v>0</v>
      </c>
      <c r="G113" s="87">
        <v>0</v>
      </c>
      <c r="H113" s="87">
        <v>0</v>
      </c>
      <c r="I113" s="87">
        <v>0</v>
      </c>
      <c r="J113" s="87">
        <v>0</v>
      </c>
      <c r="K113" s="87">
        <v>0</v>
      </c>
      <c r="L113" s="28">
        <v>44101</v>
      </c>
      <c r="M113" t="str">
        <f t="shared" si="9"/>
        <v>Search Data Driven Analytics</v>
      </c>
      <c r="N113" t="str">
        <f t="shared" si="10"/>
        <v>Search Data Driven Analytics</v>
      </c>
      <c r="O113">
        <f>COUNTIF('MGMT '!A:A,M113)</f>
        <v>0</v>
      </c>
      <c r="P113">
        <f>COUNTIF('BO '!A:A,M113)</f>
        <v>0</v>
      </c>
      <c r="Q113">
        <f>COUNTIF(SEO!A:A,M113)</f>
        <v>0</v>
      </c>
      <c r="R113">
        <f>COUNTIF(SPO!A:A,M113)</f>
        <v>0</v>
      </c>
      <c r="S113">
        <f>COUNTIF(MDN!A:A,M113)</f>
        <v>0</v>
      </c>
      <c r="T113">
        <f>COUNTIF(MMCS!A:A,M113)</f>
        <v>0</v>
      </c>
      <c r="U113">
        <f>COUNTIF(MPSA!A:A,M113)</f>
        <v>0</v>
      </c>
      <c r="V113">
        <f>COUNTIF(IDS!A:A,M113)</f>
        <v>0</v>
      </c>
      <c r="W113">
        <f>COUNTIF(RMO!A:A,M113)</f>
        <v>0</v>
      </c>
      <c r="X113">
        <f>COUNTIF(TECH!A:A,M113)</f>
        <v>0</v>
      </c>
      <c r="Y113">
        <f t="shared" si="11"/>
        <v>0</v>
      </c>
    </row>
    <row r="114" spans="1:25" x14ac:dyDescent="0.2">
      <c r="A114">
        <v>111</v>
      </c>
      <c r="B114" s="87">
        <v>106411</v>
      </c>
      <c r="C114" s="87" t="s">
        <v>269</v>
      </c>
      <c r="D114" s="87" t="s">
        <v>270</v>
      </c>
      <c r="E114" s="87" t="s">
        <v>147</v>
      </c>
      <c r="F114" s="88">
        <v>0</v>
      </c>
      <c r="G114" s="87">
        <v>0</v>
      </c>
      <c r="H114" s="88">
        <v>0</v>
      </c>
      <c r="I114" s="88">
        <v>0</v>
      </c>
      <c r="J114" s="88">
        <v>0</v>
      </c>
      <c r="K114" s="88">
        <v>0</v>
      </c>
      <c r="L114" s="28">
        <v>44101</v>
      </c>
      <c r="M114" t="str">
        <f t="shared" si="9"/>
        <v>CROSS CUT SEC ENHANCE</v>
      </c>
      <c r="N114" t="str">
        <f t="shared" si="10"/>
        <v>CROSS CUT SEC ENHANCE</v>
      </c>
      <c r="O114">
        <f>COUNTIF('MGMT '!A:A,M114)</f>
        <v>0</v>
      </c>
      <c r="P114">
        <f>COUNTIF('BO '!A:A,M114)</f>
        <v>0</v>
      </c>
      <c r="Q114">
        <f>COUNTIF(SEO!A:A,M114)</f>
        <v>0</v>
      </c>
      <c r="R114">
        <f>COUNTIF(SPO!A:A,M114)</f>
        <v>0</v>
      </c>
      <c r="S114">
        <f>COUNTIF(MDN!A:A,M114)</f>
        <v>0</v>
      </c>
      <c r="T114">
        <f>COUNTIF(MMCS!A:A,M114)</f>
        <v>0</v>
      </c>
      <c r="U114">
        <f>COUNTIF(MPSA!A:A,M114)</f>
        <v>0</v>
      </c>
      <c r="V114">
        <f>COUNTIF(IDS!A:A,M114)</f>
        <v>0</v>
      </c>
      <c r="W114">
        <f>COUNTIF(RMO!A:A,M114)</f>
        <v>0</v>
      </c>
      <c r="X114">
        <f>COUNTIF(TECH!A:A,M114)</f>
        <v>0</v>
      </c>
      <c r="Y114">
        <f t="shared" si="11"/>
        <v>0</v>
      </c>
    </row>
    <row r="115" spans="1:25" x14ac:dyDescent="0.2">
      <c r="A115">
        <v>112</v>
      </c>
      <c r="B115" s="87">
        <v>106464</v>
      </c>
      <c r="C115" s="87" t="s">
        <v>231</v>
      </c>
      <c r="D115" s="87" t="s">
        <v>196</v>
      </c>
      <c r="E115" s="87" t="s">
        <v>247</v>
      </c>
      <c r="F115" s="88">
        <v>19156.52708</v>
      </c>
      <c r="G115" s="87">
        <v>0.1477</v>
      </c>
      <c r="H115" s="88">
        <v>18677.507079999999</v>
      </c>
      <c r="I115" s="88">
        <v>66971.717080000002</v>
      </c>
      <c r="J115" s="88">
        <v>48294.21</v>
      </c>
      <c r="K115" s="88">
        <v>85410.376919999995</v>
      </c>
      <c r="L115" s="28">
        <v>44101</v>
      </c>
      <c r="M115" t="str">
        <f t="shared" si="9"/>
        <v>CCSDS Architecture Support</v>
      </c>
      <c r="N115" t="str">
        <f t="shared" si="10"/>
        <v>CCSDS Architecture Support</v>
      </c>
      <c r="O115">
        <f>COUNTIF('MGMT '!A:A,M115)</f>
        <v>0</v>
      </c>
      <c r="P115">
        <f>COUNTIF('BO '!A:A,M115)</f>
        <v>0</v>
      </c>
      <c r="Q115">
        <f>COUNTIF(SEO!A:A,M115)</f>
        <v>0</v>
      </c>
      <c r="R115">
        <f>COUNTIF(SPO!A:A,M115)</f>
        <v>0</v>
      </c>
      <c r="S115">
        <f>COUNTIF(MDN!A:A,M115)</f>
        <v>0</v>
      </c>
      <c r="T115">
        <f>COUNTIF(MMCS!A:A,M115)</f>
        <v>0</v>
      </c>
      <c r="U115">
        <f>COUNTIF(MPSA!A:A,M115)</f>
        <v>0</v>
      </c>
      <c r="V115">
        <f>COUNTIF(IDS!A:A,M115)</f>
        <v>1</v>
      </c>
      <c r="W115">
        <f>COUNTIF(RMO!A:A,M115)</f>
        <v>0</v>
      </c>
      <c r="X115">
        <f>COUNTIF(TECH!A:A,M115)</f>
        <v>0</v>
      </c>
      <c r="Y115">
        <f t="shared" si="11"/>
        <v>1</v>
      </c>
    </row>
    <row r="116" spans="1:25" x14ac:dyDescent="0.2">
      <c r="A116">
        <v>113</v>
      </c>
      <c r="B116" s="87">
        <v>106411</v>
      </c>
      <c r="C116" s="87" t="s">
        <v>202</v>
      </c>
      <c r="D116" s="87" t="s">
        <v>234</v>
      </c>
      <c r="E116" s="87" t="s">
        <v>147</v>
      </c>
      <c r="F116" s="88">
        <v>34782.134769999997</v>
      </c>
      <c r="G116" s="87">
        <v>7.2109999999999994E-2</v>
      </c>
      <c r="H116" s="88">
        <v>35277.329420000002</v>
      </c>
      <c r="I116" s="87">
        <v>240488.42477000001</v>
      </c>
      <c r="J116" s="88">
        <v>222006.04863</v>
      </c>
      <c r="K116" s="87">
        <v>395107.57156000001</v>
      </c>
      <c r="L116" s="28">
        <v>44101</v>
      </c>
      <c r="M116" t="str">
        <f t="shared" si="9"/>
        <v>GDS Security</v>
      </c>
      <c r="N116" t="str">
        <f t="shared" si="10"/>
        <v>GDS Security</v>
      </c>
      <c r="O116">
        <f>COUNTIF('MGMT '!A:A,M116)</f>
        <v>0</v>
      </c>
      <c r="P116">
        <f>COUNTIF('BO '!A:A,M116)</f>
        <v>0</v>
      </c>
      <c r="Q116">
        <f>COUNTIF(SEO!A:A,M116)</f>
        <v>1</v>
      </c>
      <c r="R116">
        <f>COUNTIF(SPO!A:A,M116)</f>
        <v>0</v>
      </c>
      <c r="S116">
        <f>COUNTIF(MDN!A:A,M116)</f>
        <v>0</v>
      </c>
      <c r="T116">
        <f>COUNTIF(MMCS!A:A,M116)</f>
        <v>0</v>
      </c>
      <c r="U116">
        <f>COUNTIF(MPSA!A:A,M116)</f>
        <v>0</v>
      </c>
      <c r="V116">
        <f>COUNTIF(IDS!A:A,M116)</f>
        <v>0</v>
      </c>
      <c r="W116">
        <f>COUNTIF(RMO!A:A,M116)</f>
        <v>0</v>
      </c>
      <c r="X116">
        <f>COUNTIF(TECH!A:A,M116)</f>
        <v>0</v>
      </c>
      <c r="Y116">
        <f t="shared" si="11"/>
        <v>1</v>
      </c>
    </row>
    <row r="117" spans="1:25" x14ac:dyDescent="0.2">
      <c r="A117">
        <v>114</v>
      </c>
      <c r="B117" s="87">
        <v>106411</v>
      </c>
      <c r="C117" s="87" t="s">
        <v>194</v>
      </c>
      <c r="D117" s="87" t="s">
        <v>187</v>
      </c>
      <c r="E117" s="87" t="s">
        <v>147</v>
      </c>
      <c r="F117" s="88">
        <v>-12048.559590000001</v>
      </c>
      <c r="G117" s="87">
        <v>-0.1232</v>
      </c>
      <c r="H117" s="88">
        <v>-16093.442639999999</v>
      </c>
      <c r="I117" s="88">
        <v>283966.16041000001</v>
      </c>
      <c r="J117" s="88">
        <v>309904.92048999999</v>
      </c>
      <c r="K117" s="88">
        <v>396099.62529</v>
      </c>
      <c r="L117" s="28">
        <v>44101</v>
      </c>
      <c r="M117" t="str">
        <f t="shared" si="9"/>
        <v>ASEC MAINT</v>
      </c>
      <c r="N117" t="str">
        <f t="shared" si="10"/>
        <v>ASEC MAINT</v>
      </c>
      <c r="O117">
        <f>COUNTIF('MGMT '!A:A,M117)</f>
        <v>0</v>
      </c>
      <c r="P117">
        <f>COUNTIF('BO '!A:A,M117)</f>
        <v>0</v>
      </c>
      <c r="Q117">
        <f>COUNTIF(SEO!A:A,M117)</f>
        <v>1</v>
      </c>
      <c r="R117">
        <f>COUNTIF(SPO!A:A,M117)</f>
        <v>0</v>
      </c>
      <c r="S117">
        <f>COUNTIF(MDN!A:A,M117)</f>
        <v>0</v>
      </c>
      <c r="T117">
        <f>COUNTIF(MMCS!A:A,M117)</f>
        <v>0</v>
      </c>
      <c r="U117">
        <f>COUNTIF(MPSA!A:A,M117)</f>
        <v>0</v>
      </c>
      <c r="V117">
        <f>COUNTIF(IDS!A:A,M117)</f>
        <v>0</v>
      </c>
      <c r="W117">
        <f>COUNTIF(RMO!A:A,M117)</f>
        <v>0</v>
      </c>
      <c r="X117">
        <f>COUNTIF(TECH!A:A,M117)</f>
        <v>0</v>
      </c>
      <c r="Y117">
        <f t="shared" si="11"/>
        <v>1</v>
      </c>
    </row>
    <row r="118" spans="1:25" x14ac:dyDescent="0.2">
      <c r="A118">
        <v>115</v>
      </c>
      <c r="B118" s="87">
        <v>106413</v>
      </c>
      <c r="C118" s="87" t="s">
        <v>215</v>
      </c>
      <c r="D118" s="87" t="s">
        <v>216</v>
      </c>
      <c r="E118" s="87" t="s">
        <v>184</v>
      </c>
      <c r="F118" s="87">
        <v>0</v>
      </c>
      <c r="G118" s="87">
        <v>0</v>
      </c>
      <c r="H118" s="87">
        <v>0</v>
      </c>
      <c r="I118" s="87">
        <v>0</v>
      </c>
      <c r="J118" s="87">
        <v>0</v>
      </c>
      <c r="K118" s="87">
        <v>0</v>
      </c>
      <c r="L118" s="28">
        <v>44101</v>
      </c>
      <c r="M118" t="str">
        <f t="shared" si="9"/>
        <v>Advanced Planning &amp; Sequencing</v>
      </c>
      <c r="N118" t="str">
        <f t="shared" si="10"/>
        <v>Advanced Planning &amp; Sequencing</v>
      </c>
      <c r="O118">
        <f>COUNTIF('MGMT '!A:A,M118)</f>
        <v>0</v>
      </c>
      <c r="P118">
        <f>COUNTIF('BO '!A:A,M118)</f>
        <v>0</v>
      </c>
      <c r="Q118">
        <f>COUNTIF(SEO!A:A,M118)</f>
        <v>0</v>
      </c>
      <c r="R118">
        <f>COUNTIF(SPO!A:A,M118)</f>
        <v>0</v>
      </c>
      <c r="S118">
        <f>COUNTIF(MDN!A:A,M118)</f>
        <v>0</v>
      </c>
      <c r="T118">
        <f>COUNTIF(MMCS!A:A,M118)</f>
        <v>0</v>
      </c>
      <c r="U118">
        <f>COUNTIF(MPSA!A:A,M118)</f>
        <v>0</v>
      </c>
      <c r="V118">
        <f>COUNTIF(IDS!A:A,M118)</f>
        <v>0</v>
      </c>
      <c r="W118">
        <f>COUNTIF(RMO!A:A,M118)</f>
        <v>0</v>
      </c>
      <c r="X118">
        <f>COUNTIF(TECH!A:A,M118)</f>
        <v>0</v>
      </c>
      <c r="Y118">
        <f t="shared" si="11"/>
        <v>0</v>
      </c>
    </row>
    <row r="119" spans="1:25" x14ac:dyDescent="0.2">
      <c r="A119">
        <v>116</v>
      </c>
      <c r="B119" s="87">
        <v>106464</v>
      </c>
      <c r="C119" s="87" t="s">
        <v>371</v>
      </c>
      <c r="D119" s="87" t="s">
        <v>372</v>
      </c>
      <c r="E119" s="87" t="s">
        <v>89</v>
      </c>
      <c r="F119" s="88">
        <v>4727.74125</v>
      </c>
      <c r="G119" s="87">
        <v>2.8600000000000001E-3</v>
      </c>
      <c r="H119" s="88">
        <v>4727.74125</v>
      </c>
      <c r="I119" s="88">
        <v>62368.171249999999</v>
      </c>
      <c r="J119" s="88">
        <v>57640.43</v>
      </c>
      <c r="K119" s="88">
        <v>70367.467510000002</v>
      </c>
      <c r="L119" s="28">
        <v>44101</v>
      </c>
      <c r="M119" t="str">
        <f t="shared" si="9"/>
        <v>CARGO</v>
      </c>
      <c r="N119" t="str">
        <f t="shared" si="10"/>
        <v>CARGO</v>
      </c>
      <c r="O119">
        <f>COUNTIF('MGMT '!A:A,M119)</f>
        <v>0</v>
      </c>
      <c r="P119">
        <f>COUNTIF('BO '!A:A,M119)</f>
        <v>0</v>
      </c>
      <c r="Q119">
        <f>COUNTIF(SEO!A:A,M119)</f>
        <v>0</v>
      </c>
      <c r="R119">
        <f>COUNTIF(SPO!A:A,M119)</f>
        <v>0</v>
      </c>
      <c r="S119">
        <f>COUNTIF(MDN!A:A,M119)</f>
        <v>0</v>
      </c>
      <c r="T119">
        <f>COUNTIF(MMCS!A:A,M119)</f>
        <v>0</v>
      </c>
      <c r="U119">
        <f>COUNTIF(MPSA!A:A,M119)</f>
        <v>0</v>
      </c>
      <c r="V119">
        <f>COUNTIF(IDS!A:A,M119)</f>
        <v>1</v>
      </c>
      <c r="W119">
        <f>COUNTIF(RMO!A:A,M119)</f>
        <v>0</v>
      </c>
      <c r="X119">
        <f>COUNTIF(TECH!A:A,M119)</f>
        <v>0</v>
      </c>
      <c r="Y119">
        <f t="shared" si="11"/>
        <v>1</v>
      </c>
    </row>
    <row r="120" spans="1:25" x14ac:dyDescent="0.2">
      <c r="A120">
        <v>117</v>
      </c>
      <c r="B120" s="87">
        <v>106464</v>
      </c>
      <c r="C120" s="87" t="s">
        <v>198</v>
      </c>
      <c r="D120" s="87" t="s">
        <v>199</v>
      </c>
      <c r="E120" s="87" t="s">
        <v>255</v>
      </c>
      <c r="F120" s="88">
        <v>-3327.57134</v>
      </c>
      <c r="G120" s="87">
        <v>-5.2310000000000002E-2</v>
      </c>
      <c r="H120" s="88">
        <v>-3327.57134</v>
      </c>
      <c r="I120" s="88">
        <v>37723.498659999997</v>
      </c>
      <c r="J120" s="88">
        <v>41051.07</v>
      </c>
      <c r="K120" s="88">
        <v>41245.83743</v>
      </c>
      <c r="L120" s="28">
        <v>44101</v>
      </c>
      <c r="M120" t="str">
        <f t="shared" si="9"/>
        <v>CWS 2.0</v>
      </c>
      <c r="N120" t="str">
        <f t="shared" si="10"/>
        <v>CWS 2.0</v>
      </c>
      <c r="O120">
        <f>COUNTIF('MGMT '!A:A,M120)</f>
        <v>0</v>
      </c>
      <c r="P120">
        <f>COUNTIF('BO '!A:A,M120)</f>
        <v>0</v>
      </c>
      <c r="Q120">
        <f>COUNTIF(SEO!A:A,M120)</f>
        <v>0</v>
      </c>
      <c r="R120">
        <f>COUNTIF(SPO!A:A,M120)</f>
        <v>0</v>
      </c>
      <c r="S120">
        <f>COUNTIF(MDN!A:A,M120)</f>
        <v>0</v>
      </c>
      <c r="T120">
        <f>COUNTIF(MMCS!A:A,M120)</f>
        <v>0</v>
      </c>
      <c r="U120">
        <f>COUNTIF(MPSA!A:A,M120)</f>
        <v>0</v>
      </c>
      <c r="V120">
        <f>COUNTIF(IDS!A:A,M120)</f>
        <v>1</v>
      </c>
      <c r="W120">
        <f>COUNTIF(RMO!A:A,M120)</f>
        <v>0</v>
      </c>
      <c r="X120">
        <f>COUNTIF(TECH!A:A,M120)</f>
        <v>0</v>
      </c>
      <c r="Y120">
        <f t="shared" si="11"/>
        <v>1</v>
      </c>
    </row>
    <row r="121" spans="1:25" x14ac:dyDescent="0.2">
      <c r="A121">
        <v>118</v>
      </c>
      <c r="B121" s="87">
        <v>106464</v>
      </c>
      <c r="C121" s="87" t="s">
        <v>111</v>
      </c>
      <c r="D121" s="87" t="s">
        <v>112</v>
      </c>
      <c r="E121" s="87" t="s">
        <v>173</v>
      </c>
      <c r="F121" s="88">
        <v>0</v>
      </c>
      <c r="G121" s="87">
        <v>0</v>
      </c>
      <c r="H121" s="88">
        <v>0</v>
      </c>
      <c r="I121" s="88">
        <v>0</v>
      </c>
      <c r="J121" s="88">
        <v>0</v>
      </c>
      <c r="K121" s="88">
        <v>0</v>
      </c>
      <c r="L121" s="28">
        <v>44101</v>
      </c>
      <c r="M121" t="str">
        <f t="shared" si="9"/>
        <v>MM GEOGRAPH INFO SYS</v>
      </c>
      <c r="N121" t="str">
        <f t="shared" si="10"/>
        <v>MM GEOGRAPH INFO SYS</v>
      </c>
      <c r="O121">
        <f>COUNTIF('MGMT '!A:A,M121)</f>
        <v>0</v>
      </c>
      <c r="P121">
        <f>COUNTIF('BO '!A:A,M121)</f>
        <v>0</v>
      </c>
      <c r="Q121">
        <f>COUNTIF(SEO!A:A,M121)</f>
        <v>0</v>
      </c>
      <c r="R121">
        <f>COUNTIF(SPO!A:A,M121)</f>
        <v>0</v>
      </c>
      <c r="S121">
        <f>COUNTIF(MDN!A:A,M121)</f>
        <v>0</v>
      </c>
      <c r="T121">
        <f>COUNTIF(MMCS!A:A,M121)</f>
        <v>0</v>
      </c>
      <c r="U121">
        <f>COUNTIF(MPSA!A:A,M121)</f>
        <v>0</v>
      </c>
      <c r="V121">
        <f>COUNTIF(IDS!A:A,M121)</f>
        <v>0</v>
      </c>
      <c r="W121">
        <f>COUNTIF(RMO!A:A,M121)</f>
        <v>0</v>
      </c>
      <c r="X121">
        <f>COUNTIF(TECH!A:A,M121)</f>
        <v>0</v>
      </c>
      <c r="Y121">
        <f t="shared" si="11"/>
        <v>0</v>
      </c>
    </row>
    <row r="122" spans="1:25" x14ac:dyDescent="0.2">
      <c r="A122">
        <v>119</v>
      </c>
      <c r="B122" s="87">
        <v>106411</v>
      </c>
      <c r="C122" s="87" t="s">
        <v>291</v>
      </c>
      <c r="D122" s="87" t="s">
        <v>292</v>
      </c>
      <c r="E122" s="87" t="s">
        <v>50</v>
      </c>
      <c r="F122" s="88">
        <v>0</v>
      </c>
      <c r="G122" s="87">
        <v>0</v>
      </c>
      <c r="H122" s="88">
        <v>0</v>
      </c>
      <c r="I122" s="88">
        <v>0</v>
      </c>
      <c r="J122" s="88">
        <v>0</v>
      </c>
      <c r="K122" s="88">
        <v>0</v>
      </c>
      <c r="L122" s="28">
        <v>44101</v>
      </c>
      <c r="M122" t="str">
        <f t="shared" si="9"/>
        <v>AMMOS CubeSat Support</v>
      </c>
      <c r="N122" t="str">
        <f t="shared" si="10"/>
        <v>AMMOS CubeSat Support</v>
      </c>
      <c r="O122">
        <f>COUNTIF('MGMT '!A:A,M122)</f>
        <v>0</v>
      </c>
      <c r="P122">
        <f>COUNTIF('BO '!A:A,M122)</f>
        <v>0</v>
      </c>
      <c r="Q122">
        <f>COUNTIF(SEO!A:A,M122)</f>
        <v>0</v>
      </c>
      <c r="R122">
        <f>COUNTIF(SPO!A:A,M122)</f>
        <v>0</v>
      </c>
      <c r="S122">
        <f>COUNTIF(MDN!A:A,M122)</f>
        <v>0</v>
      </c>
      <c r="T122">
        <f>COUNTIF(MMCS!A:A,M122)</f>
        <v>0</v>
      </c>
      <c r="U122">
        <f>COUNTIF(MPSA!A:A,M122)</f>
        <v>0</v>
      </c>
      <c r="V122">
        <f>COUNTIF(IDS!A:A,M122)</f>
        <v>0</v>
      </c>
      <c r="W122">
        <f>COUNTIF(RMO!A:A,M122)</f>
        <v>0</v>
      </c>
      <c r="X122">
        <f>COUNTIF(TECH!A:A,M122)</f>
        <v>0</v>
      </c>
      <c r="Y122">
        <f t="shared" si="11"/>
        <v>0</v>
      </c>
    </row>
    <row r="123" spans="1:25" x14ac:dyDescent="0.2">
      <c r="A123">
        <v>120</v>
      </c>
      <c r="B123" s="87">
        <v>106464</v>
      </c>
      <c r="C123" s="87" t="s">
        <v>317</v>
      </c>
      <c r="D123" s="87" t="s">
        <v>318</v>
      </c>
      <c r="E123" s="87" t="s">
        <v>247</v>
      </c>
      <c r="F123" s="88">
        <v>-23555.02923</v>
      </c>
      <c r="G123" s="87">
        <v>-0.12991428571428501</v>
      </c>
      <c r="H123" s="88">
        <v>-13917.445470000001</v>
      </c>
      <c r="I123" s="87">
        <v>26079.640770000002</v>
      </c>
      <c r="J123" s="88">
        <v>49634.67</v>
      </c>
      <c r="K123" s="87">
        <v>85160.650729999994</v>
      </c>
      <c r="L123" s="28">
        <v>44101</v>
      </c>
      <c r="M123" t="str">
        <f t="shared" si="9"/>
        <v>MIST Restart</v>
      </c>
      <c r="N123" t="str">
        <f t="shared" si="10"/>
        <v>MIST Restart</v>
      </c>
      <c r="O123">
        <f>COUNTIF('MGMT '!A:A,M123)</f>
        <v>0</v>
      </c>
      <c r="P123">
        <f>COUNTIF('BO '!A:A,M123)</f>
        <v>0</v>
      </c>
      <c r="Q123">
        <f>COUNTIF(SEO!A:A,M123)</f>
        <v>0</v>
      </c>
      <c r="R123">
        <f>COUNTIF(SPO!A:A,M123)</f>
        <v>0</v>
      </c>
      <c r="S123">
        <f>COUNTIF(MDN!A:A,M123)</f>
        <v>0</v>
      </c>
      <c r="T123">
        <f>COUNTIF(MMCS!A:A,M123)</f>
        <v>0</v>
      </c>
      <c r="U123">
        <f>COUNTIF(MPSA!A:A,M123)</f>
        <v>0</v>
      </c>
      <c r="V123">
        <f>COUNTIF(IDS!A:A,M123)</f>
        <v>1</v>
      </c>
      <c r="W123">
        <f>COUNTIF(RMO!A:A,M123)</f>
        <v>0</v>
      </c>
      <c r="X123">
        <f>COUNTIF(TECH!A:A,M123)</f>
        <v>0</v>
      </c>
      <c r="Y123">
        <f t="shared" si="11"/>
        <v>1</v>
      </c>
    </row>
    <row r="124" spans="1:25" x14ac:dyDescent="0.2">
      <c r="A124">
        <v>121</v>
      </c>
      <c r="B124" s="87">
        <v>106409</v>
      </c>
      <c r="C124" s="87" t="s">
        <v>296</v>
      </c>
      <c r="D124" s="87" t="s">
        <v>297</v>
      </c>
      <c r="E124" s="87" t="s">
        <v>298</v>
      </c>
      <c r="F124" s="88">
        <v>-743.88603999999998</v>
      </c>
      <c r="G124" s="87">
        <v>3.9969999999999999E-2</v>
      </c>
      <c r="H124" s="88">
        <v>-743.88603999999998</v>
      </c>
      <c r="I124" s="88">
        <v>43508.833960000004</v>
      </c>
      <c r="J124" s="88">
        <v>44252.72</v>
      </c>
      <c r="K124" s="88">
        <v>43503.623010000003</v>
      </c>
      <c r="L124" s="28">
        <v>44101</v>
      </c>
      <c r="M124" t="str">
        <f t="shared" si="9"/>
        <v>AMMOS DTN PILOT IMP</v>
      </c>
      <c r="N124" t="str">
        <f t="shared" si="10"/>
        <v>AMMOS DTN PILOT IMP</v>
      </c>
      <c r="O124">
        <f>COUNTIF('MGMT '!A:A,M124)</f>
        <v>0</v>
      </c>
      <c r="P124">
        <f>COUNTIF('BO '!A:A,M124)</f>
        <v>0</v>
      </c>
      <c r="Q124">
        <f>COUNTIF(SEO!A:A,M124)</f>
        <v>0</v>
      </c>
      <c r="R124">
        <f>COUNTIF(SPO!A:A,M124)</f>
        <v>0</v>
      </c>
      <c r="S124">
        <f>COUNTIF(MDN!A:A,M124)</f>
        <v>0</v>
      </c>
      <c r="T124">
        <f>COUNTIF(MMCS!A:A,M124)</f>
        <v>0</v>
      </c>
      <c r="U124">
        <f>COUNTIF(MPSA!A:A,M124)</f>
        <v>0</v>
      </c>
      <c r="V124">
        <f>COUNTIF(IDS!A:A,M124)</f>
        <v>0</v>
      </c>
      <c r="W124">
        <f>COUNTIF(RMO!A:A,M124)</f>
        <v>0</v>
      </c>
      <c r="X124">
        <f>COUNTIF(TECH!A:A,M124)</f>
        <v>1</v>
      </c>
      <c r="Y124">
        <f t="shared" si="11"/>
        <v>1</v>
      </c>
    </row>
    <row r="125" spans="1:25" x14ac:dyDescent="0.2">
      <c r="A125">
        <v>122</v>
      </c>
      <c r="B125" s="87">
        <v>106411</v>
      </c>
      <c r="C125" s="87" t="s">
        <v>65</v>
      </c>
      <c r="D125" s="87" t="s">
        <v>66</v>
      </c>
      <c r="E125" s="87" t="s">
        <v>89</v>
      </c>
      <c r="F125" s="87">
        <v>-10981.227070000001</v>
      </c>
      <c r="G125" s="87">
        <v>-2.3259999999999999E-2</v>
      </c>
      <c r="H125" s="87">
        <v>-6437.6690699999999</v>
      </c>
      <c r="I125" s="87">
        <v>178870.82292999999</v>
      </c>
      <c r="J125" s="87">
        <v>187646.62</v>
      </c>
      <c r="K125" s="87">
        <v>222395.42361999999</v>
      </c>
      <c r="L125" s="28">
        <v>44101</v>
      </c>
      <c r="M125" t="str">
        <f t="shared" si="9"/>
        <v>MGSS Sys Engr</v>
      </c>
      <c r="N125" t="str">
        <f t="shared" si="10"/>
        <v>MGSS Sys Engr</v>
      </c>
      <c r="O125">
        <f>COUNTIF('MGMT '!A:A,M125)</f>
        <v>0</v>
      </c>
      <c r="P125">
        <f>COUNTIF('BO '!A:A,M125)</f>
        <v>0</v>
      </c>
      <c r="Q125">
        <f>COUNTIF(SEO!A:A,M125)</f>
        <v>1</v>
      </c>
      <c r="R125">
        <f>COUNTIF(SPO!A:A,M125)</f>
        <v>0</v>
      </c>
      <c r="S125">
        <f>COUNTIF(MDN!A:A,M125)</f>
        <v>0</v>
      </c>
      <c r="T125">
        <f>COUNTIF(MMCS!A:A,M125)</f>
        <v>0</v>
      </c>
      <c r="U125">
        <f>COUNTIF(MPSA!A:A,M125)</f>
        <v>0</v>
      </c>
      <c r="V125">
        <f>COUNTIF(IDS!A:A,M125)</f>
        <v>0</v>
      </c>
      <c r="W125">
        <f>COUNTIF(RMO!A:A,M125)</f>
        <v>0</v>
      </c>
      <c r="X125">
        <f>COUNTIF(TECH!A:A,M125)</f>
        <v>0</v>
      </c>
      <c r="Y125">
        <f t="shared" si="11"/>
        <v>1</v>
      </c>
    </row>
    <row r="126" spans="1:25" x14ac:dyDescent="0.2">
      <c r="A126">
        <v>123</v>
      </c>
      <c r="B126" s="87">
        <v>106411</v>
      </c>
      <c r="C126" s="87" t="s">
        <v>146</v>
      </c>
      <c r="D126" s="87" t="s">
        <v>125</v>
      </c>
      <c r="E126" s="87" t="s">
        <v>147</v>
      </c>
      <c r="F126" s="87">
        <v>-1293.17607</v>
      </c>
      <c r="G126" s="87">
        <v>4.0849999999999997E-2</v>
      </c>
      <c r="H126" s="87">
        <v>-1293.17607</v>
      </c>
      <c r="I126" s="87">
        <v>56694.673929999997</v>
      </c>
      <c r="J126" s="87">
        <v>57987.85</v>
      </c>
      <c r="K126" s="87">
        <v>65620.248340000006</v>
      </c>
      <c r="L126" s="28">
        <v>44101</v>
      </c>
      <c r="M126" t="str">
        <f t="shared" si="9"/>
        <v>SEO SECURITY</v>
      </c>
      <c r="N126" t="str">
        <f t="shared" si="10"/>
        <v>SEO SECURITY</v>
      </c>
      <c r="O126">
        <f>COUNTIF('MGMT '!A:A,M126)</f>
        <v>0</v>
      </c>
      <c r="P126">
        <f>COUNTIF('BO '!A:A,M126)</f>
        <v>0</v>
      </c>
      <c r="Q126">
        <f>COUNTIF(SEO!A:A,M126)</f>
        <v>1</v>
      </c>
      <c r="R126">
        <f>COUNTIF(SPO!A:A,M126)</f>
        <v>0</v>
      </c>
      <c r="S126">
        <f>COUNTIF(MDN!A:A,M126)</f>
        <v>0</v>
      </c>
      <c r="T126">
        <f>COUNTIF(MMCS!A:A,M126)</f>
        <v>0</v>
      </c>
      <c r="U126">
        <f>COUNTIF(MPSA!A:A,M126)</f>
        <v>0</v>
      </c>
      <c r="V126">
        <f>COUNTIF(IDS!A:A,M126)</f>
        <v>0</v>
      </c>
      <c r="W126">
        <f>COUNTIF(RMO!A:A,M126)</f>
        <v>0</v>
      </c>
      <c r="X126">
        <f>COUNTIF(TECH!A:A,M126)</f>
        <v>0</v>
      </c>
      <c r="Y126">
        <f t="shared" si="11"/>
        <v>1</v>
      </c>
    </row>
    <row r="127" spans="1:25" x14ac:dyDescent="0.2">
      <c r="A127">
        <v>125</v>
      </c>
      <c r="B127" s="87">
        <v>106411</v>
      </c>
      <c r="C127" s="87" t="s">
        <v>72</v>
      </c>
      <c r="D127" s="87" t="s">
        <v>73</v>
      </c>
      <c r="E127" s="87" t="s">
        <v>319</v>
      </c>
      <c r="F127" s="88">
        <v>29458.128779999999</v>
      </c>
      <c r="G127" s="87">
        <v>0.15053</v>
      </c>
      <c r="H127" s="88">
        <v>29461.1741</v>
      </c>
      <c r="I127" s="88">
        <v>95435.698780000006</v>
      </c>
      <c r="J127" s="88">
        <v>65974.524680000002</v>
      </c>
      <c r="K127" s="88">
        <v>107650.68919</v>
      </c>
      <c r="L127" s="28">
        <v>44101</v>
      </c>
      <c r="M127" t="str">
        <f t="shared" si="9"/>
        <v>MGSS - IMS</v>
      </c>
      <c r="N127" t="str">
        <f t="shared" si="10"/>
        <v>MGSS - IMS</v>
      </c>
      <c r="O127">
        <f>COUNTIF('MGMT '!A:A,M127)</f>
        <v>0</v>
      </c>
      <c r="P127">
        <f>COUNTIF('BO '!A:A,M127)</f>
        <v>0</v>
      </c>
      <c r="Q127">
        <f>COUNTIF(SEO!A:A,M127)</f>
        <v>1</v>
      </c>
      <c r="R127">
        <f>COUNTIF(SPO!A:A,M127)</f>
        <v>0</v>
      </c>
      <c r="S127">
        <f>COUNTIF(MDN!A:A,M127)</f>
        <v>0</v>
      </c>
      <c r="T127">
        <f>COUNTIF(MMCS!A:A,M127)</f>
        <v>0</v>
      </c>
      <c r="U127">
        <f>COUNTIF(MPSA!A:A,M127)</f>
        <v>0</v>
      </c>
      <c r="V127">
        <f>COUNTIF(IDS!A:A,M127)</f>
        <v>0</v>
      </c>
      <c r="W127">
        <f>COUNTIF(RMO!A:A,M127)</f>
        <v>0</v>
      </c>
      <c r="X127">
        <f>COUNTIF(TECH!A:A,M127)</f>
        <v>0</v>
      </c>
      <c r="Y127">
        <f t="shared" si="11"/>
        <v>1</v>
      </c>
    </row>
    <row r="128" spans="1:25" x14ac:dyDescent="0.2">
      <c r="A128">
        <v>126</v>
      </c>
      <c r="B128" s="87">
        <v>106411</v>
      </c>
      <c r="C128" s="87" t="s">
        <v>152</v>
      </c>
      <c r="D128" s="87" t="s">
        <v>130</v>
      </c>
      <c r="E128" s="87" t="s">
        <v>50</v>
      </c>
      <c r="F128" s="88">
        <v>-9362.8962300000003</v>
      </c>
      <c r="G128" s="87">
        <v>-1.342E-2</v>
      </c>
      <c r="H128" s="88">
        <v>-9362.8962300000003</v>
      </c>
      <c r="I128" s="88">
        <v>125538.63377</v>
      </c>
      <c r="J128" s="88">
        <v>134901.53</v>
      </c>
      <c r="K128" s="88">
        <v>133676.08981999999</v>
      </c>
      <c r="L128" s="28">
        <v>44101</v>
      </c>
      <c r="M128" t="str">
        <f t="shared" si="9"/>
        <v>MM DEPLOYMENT ENG</v>
      </c>
      <c r="N128" t="str">
        <f t="shared" si="10"/>
        <v>MM DEPLOYMENT ENG</v>
      </c>
      <c r="O128">
        <f>COUNTIF('MGMT '!A:A,M128)</f>
        <v>0</v>
      </c>
      <c r="P128">
        <f>COUNTIF('BO '!A:A,M128)</f>
        <v>0</v>
      </c>
      <c r="Q128">
        <f>COUNTIF(SEO!A:A,M128)</f>
        <v>1</v>
      </c>
      <c r="R128">
        <f>COUNTIF(SPO!A:A,M128)</f>
        <v>0</v>
      </c>
      <c r="S128">
        <f>COUNTIF(MDN!A:A,M128)</f>
        <v>0</v>
      </c>
      <c r="T128">
        <f>COUNTIF(MMCS!A:A,M128)</f>
        <v>0</v>
      </c>
      <c r="U128">
        <f>COUNTIF(MPSA!A:A,M128)</f>
        <v>0</v>
      </c>
      <c r="V128">
        <f>COUNTIF(IDS!A:A,M128)</f>
        <v>0</v>
      </c>
      <c r="W128">
        <f>COUNTIF(RMO!A:A,M128)</f>
        <v>0</v>
      </c>
      <c r="X128">
        <f>COUNTIF(TECH!A:A,M128)</f>
        <v>0</v>
      </c>
      <c r="Y128">
        <f t="shared" si="11"/>
        <v>1</v>
      </c>
    </row>
    <row r="129" spans="1:25" x14ac:dyDescent="0.2">
      <c r="A129">
        <v>127</v>
      </c>
      <c r="B129" s="87">
        <v>106411</v>
      </c>
      <c r="C129" s="87" t="s">
        <v>157</v>
      </c>
      <c r="D129" s="87" t="s">
        <v>135</v>
      </c>
      <c r="E129" s="87" t="s">
        <v>147</v>
      </c>
      <c r="F129" s="87">
        <v>-1010.78054</v>
      </c>
      <c r="G129" s="87">
        <v>-4.1160000000000002E-2</v>
      </c>
      <c r="H129" s="87">
        <v>1484.4527800000001</v>
      </c>
      <c r="I129" s="87">
        <v>323466.61946000002</v>
      </c>
      <c r="J129" s="87">
        <v>370629.61755999998</v>
      </c>
      <c r="K129" s="87">
        <v>540460.31316000002</v>
      </c>
      <c r="L129" s="28">
        <v>44101</v>
      </c>
      <c r="M129" t="str">
        <f t="shared" si="9"/>
        <v>ASIS</v>
      </c>
      <c r="N129" t="str">
        <f t="shared" si="10"/>
        <v>ASIS</v>
      </c>
      <c r="O129">
        <f>COUNTIF('MGMT '!A:A,M129)</f>
        <v>0</v>
      </c>
      <c r="P129">
        <f>COUNTIF('BO '!A:A,M129)</f>
        <v>0</v>
      </c>
      <c r="Q129">
        <f>COUNTIF(SEO!A:A,M129)</f>
        <v>1</v>
      </c>
      <c r="R129">
        <f>COUNTIF(SPO!A:A,M129)</f>
        <v>0</v>
      </c>
      <c r="S129">
        <f>COUNTIF(MDN!A:A,M129)</f>
        <v>0</v>
      </c>
      <c r="T129">
        <f>COUNTIF(MMCS!A:A,M129)</f>
        <v>0</v>
      </c>
      <c r="U129">
        <f>COUNTIF(MPSA!A:A,M129)</f>
        <v>0</v>
      </c>
      <c r="V129">
        <f>COUNTIF(IDS!A:A,M129)</f>
        <v>0</v>
      </c>
      <c r="W129">
        <f>COUNTIF(RMO!A:A,M129)</f>
        <v>0</v>
      </c>
      <c r="X129">
        <f>COUNTIF(TECH!A:A,M129)</f>
        <v>0</v>
      </c>
      <c r="Y129">
        <f t="shared" si="11"/>
        <v>1</v>
      </c>
    </row>
    <row r="130" spans="1:25" x14ac:dyDescent="0.2">
      <c r="A130">
        <v>128</v>
      </c>
      <c r="B130" s="87">
        <v>106411</v>
      </c>
      <c r="C130" s="87" t="s">
        <v>159</v>
      </c>
      <c r="D130" s="87" t="s">
        <v>137</v>
      </c>
      <c r="E130" s="87" t="s">
        <v>89</v>
      </c>
      <c r="F130" s="88">
        <v>0</v>
      </c>
      <c r="G130" s="87">
        <v>0</v>
      </c>
      <c r="H130" s="88">
        <v>0</v>
      </c>
      <c r="I130" s="88">
        <v>0</v>
      </c>
      <c r="J130" s="88">
        <v>0</v>
      </c>
      <c r="K130" s="88">
        <v>0</v>
      </c>
      <c r="L130" s="28">
        <v>44101</v>
      </c>
      <c r="M130" t="str">
        <f t="shared" si="9"/>
        <v>REF MISSION SYSTEMS</v>
      </c>
      <c r="N130" t="str">
        <f t="shared" si="10"/>
        <v>REF MISSION SYSTEMS</v>
      </c>
      <c r="O130">
        <f>COUNTIF('MGMT '!A:A,M130)</f>
        <v>0</v>
      </c>
      <c r="P130">
        <f>COUNTIF('BO '!A:A,M130)</f>
        <v>0</v>
      </c>
      <c r="Q130">
        <f>COUNTIF(SEO!A:A,M130)</f>
        <v>1</v>
      </c>
      <c r="R130">
        <f>COUNTIF(SPO!A:A,M130)</f>
        <v>0</v>
      </c>
      <c r="S130">
        <f>COUNTIF(MDN!A:A,M130)</f>
        <v>0</v>
      </c>
      <c r="T130">
        <f>COUNTIF(MMCS!A:A,M130)</f>
        <v>0</v>
      </c>
      <c r="U130">
        <f>COUNTIF(MPSA!A:A,M130)</f>
        <v>0</v>
      </c>
      <c r="V130">
        <f>COUNTIF(IDS!A:A,M130)</f>
        <v>0</v>
      </c>
      <c r="W130">
        <f>COUNTIF(RMO!A:A,M130)</f>
        <v>0</v>
      </c>
      <c r="X130">
        <f>COUNTIF(TECH!A:A,M130)</f>
        <v>0</v>
      </c>
      <c r="Y130">
        <f t="shared" si="11"/>
        <v>1</v>
      </c>
    </row>
    <row r="131" spans="1:25" x14ac:dyDescent="0.2">
      <c r="A131">
        <v>129</v>
      </c>
      <c r="B131" s="87">
        <v>106412</v>
      </c>
      <c r="C131" s="87" t="s">
        <v>179</v>
      </c>
      <c r="D131" s="87" t="s">
        <v>27</v>
      </c>
      <c r="E131" s="87" t="s">
        <v>28</v>
      </c>
      <c r="F131" s="87">
        <v>70527.98199</v>
      </c>
      <c r="G131" s="87">
        <v>0.50407999999999997</v>
      </c>
      <c r="H131" s="87">
        <v>5664.8619900000003</v>
      </c>
      <c r="I131" s="87">
        <v>132332.31198999999</v>
      </c>
      <c r="J131" s="87">
        <v>126667.45</v>
      </c>
      <c r="K131" s="87">
        <v>156087.74340000001</v>
      </c>
      <c r="L131" s="28">
        <v>44101</v>
      </c>
      <c r="M131" t="str">
        <f t="shared" si="9"/>
        <v>MDN SOFTWARE ADV</v>
      </c>
      <c r="N131" t="str">
        <f t="shared" si="10"/>
        <v>MDN SOFTWARE ADV</v>
      </c>
      <c r="O131">
        <f>COUNTIF('MGMT '!A:A,M131)</f>
        <v>0</v>
      </c>
      <c r="P131">
        <f>COUNTIF('BO '!A:A,M131)</f>
        <v>0</v>
      </c>
      <c r="Q131">
        <f>COUNTIF(SEO!A:A,M131)</f>
        <v>0</v>
      </c>
      <c r="R131">
        <f>COUNTIF(SPO!A:A,M131)</f>
        <v>0</v>
      </c>
      <c r="S131">
        <f>COUNTIF(MDN!A:A,M131)</f>
        <v>1</v>
      </c>
      <c r="T131">
        <f>COUNTIF(MMCS!A:A,M131)</f>
        <v>0</v>
      </c>
      <c r="U131">
        <f>COUNTIF(MPSA!A:A,M131)</f>
        <v>0</v>
      </c>
      <c r="V131">
        <f>COUNTIF(IDS!A:A,M131)</f>
        <v>0</v>
      </c>
      <c r="W131">
        <f>COUNTIF(RMO!A:A,M131)</f>
        <v>0</v>
      </c>
      <c r="X131">
        <f>COUNTIF(TECH!A:A,M131)</f>
        <v>0</v>
      </c>
      <c r="Y131">
        <f t="shared" si="11"/>
        <v>1</v>
      </c>
    </row>
    <row r="132" spans="1:25" x14ac:dyDescent="0.2">
      <c r="A132">
        <v>130</v>
      </c>
      <c r="B132" s="87">
        <v>106412</v>
      </c>
      <c r="C132" s="87" t="s">
        <v>271</v>
      </c>
      <c r="D132" s="87" t="s">
        <v>31</v>
      </c>
      <c r="E132" s="87" t="s">
        <v>28</v>
      </c>
      <c r="F132" s="88">
        <v>-3392.97811</v>
      </c>
      <c r="G132" s="87">
        <v>-7.8402857142857094E-2</v>
      </c>
      <c r="H132" s="88">
        <v>-35670.734770000003</v>
      </c>
      <c r="I132" s="88">
        <v>14236.241889999999</v>
      </c>
      <c r="J132" s="88">
        <v>67860.202579999997</v>
      </c>
      <c r="K132" s="88">
        <v>28429.04624</v>
      </c>
      <c r="L132" s="28">
        <v>44101</v>
      </c>
      <c r="M132" t="str">
        <f t="shared" si="9"/>
        <v>MONTE TRAIN &amp; CUST SUPT</v>
      </c>
      <c r="N132" t="str">
        <f t="shared" si="10"/>
        <v>MONTE TRAIN &amp; CUST SUPT</v>
      </c>
      <c r="O132">
        <f>COUNTIF('MGMT '!A:A,M132)</f>
        <v>0</v>
      </c>
      <c r="P132">
        <f>COUNTIF('BO '!A:A,M132)</f>
        <v>0</v>
      </c>
      <c r="Q132">
        <f>COUNTIF(SEO!A:A,M132)</f>
        <v>0</v>
      </c>
      <c r="R132">
        <f>COUNTIF(SPO!A:A,M132)</f>
        <v>0</v>
      </c>
      <c r="S132">
        <f>COUNTIF(MDN!A:A,M132)</f>
        <v>1</v>
      </c>
      <c r="T132">
        <f>COUNTIF(MMCS!A:A,M132)</f>
        <v>0</v>
      </c>
      <c r="U132">
        <f>COUNTIF(MPSA!A:A,M132)</f>
        <v>0</v>
      </c>
      <c r="V132">
        <f>COUNTIF(IDS!A:A,M132)</f>
        <v>0</v>
      </c>
      <c r="W132">
        <f>COUNTIF(RMO!A:A,M132)</f>
        <v>0</v>
      </c>
      <c r="X132">
        <f>COUNTIF(TECH!A:A,M132)</f>
        <v>0</v>
      </c>
      <c r="Y132">
        <f t="shared" si="11"/>
        <v>1</v>
      </c>
    </row>
    <row r="133" spans="1:25" x14ac:dyDescent="0.2">
      <c r="A133">
        <v>131</v>
      </c>
      <c r="B133" s="87">
        <v>106411</v>
      </c>
      <c r="C133" s="87" t="s">
        <v>53</v>
      </c>
      <c r="D133" s="87" t="s">
        <v>201</v>
      </c>
      <c r="E133" s="87" t="s">
        <v>50</v>
      </c>
      <c r="F133" s="88">
        <v>-4614.52412</v>
      </c>
      <c r="G133" s="87">
        <v>0</v>
      </c>
      <c r="H133" s="88">
        <v>-4614.52412</v>
      </c>
      <c r="I133" s="88">
        <v>41163.225879999998</v>
      </c>
      <c r="J133" s="88">
        <v>45777.75</v>
      </c>
      <c r="K133" s="88">
        <v>88000</v>
      </c>
      <c r="L133" s="28">
        <v>44101</v>
      </c>
      <c r="M133" t="str">
        <f t="shared" si="9"/>
        <v>MGSS PORT CHARGES</v>
      </c>
      <c r="N133" t="str">
        <f t="shared" si="10"/>
        <v>MGSS PORT CHARGES</v>
      </c>
      <c r="O133">
        <f>COUNTIF('MGMT '!A:A,M133)</f>
        <v>0</v>
      </c>
      <c r="P133">
        <f>COUNTIF('BO '!A:A,M133)</f>
        <v>0</v>
      </c>
      <c r="Q133">
        <f>COUNTIF(SEO!A:A,M133)</f>
        <v>1</v>
      </c>
      <c r="R133">
        <f>COUNTIF(SPO!A:A,M133)</f>
        <v>0</v>
      </c>
      <c r="S133">
        <f>COUNTIF(MDN!A:A,M133)</f>
        <v>0</v>
      </c>
      <c r="T133">
        <f>COUNTIF(MMCS!A:A,M133)</f>
        <v>0</v>
      </c>
      <c r="U133">
        <f>COUNTIF(MPSA!A:A,M133)</f>
        <v>0</v>
      </c>
      <c r="V133">
        <f>COUNTIF(IDS!A:A,M133)</f>
        <v>0</v>
      </c>
      <c r="W133">
        <f>COUNTIF(RMO!A:A,M133)</f>
        <v>0</v>
      </c>
      <c r="X133">
        <f>COUNTIF(TECH!A:A,M133)</f>
        <v>0</v>
      </c>
      <c r="Y133">
        <f t="shared" si="11"/>
        <v>1</v>
      </c>
    </row>
    <row r="134" spans="1:25" x14ac:dyDescent="0.2">
      <c r="A134">
        <v>132</v>
      </c>
      <c r="B134" s="87">
        <v>106412</v>
      </c>
      <c r="C134" s="87" t="s">
        <v>178</v>
      </c>
      <c r="D134" s="87" t="s">
        <v>24</v>
      </c>
      <c r="E134" s="87" t="s">
        <v>25</v>
      </c>
      <c r="F134" s="88">
        <v>0</v>
      </c>
      <c r="G134" s="87">
        <v>0</v>
      </c>
      <c r="H134" s="88">
        <v>0</v>
      </c>
      <c r="I134" s="88">
        <v>0</v>
      </c>
      <c r="J134" s="88">
        <v>0</v>
      </c>
      <c r="K134" s="88">
        <v>0</v>
      </c>
      <c r="L134" s="28">
        <v>44101</v>
      </c>
      <c r="M134" t="str">
        <f t="shared" si="9"/>
        <v>MDN PORT CHARGES</v>
      </c>
      <c r="N134" t="str">
        <f t="shared" si="10"/>
        <v>MDN PORT CHARGES</v>
      </c>
      <c r="O134">
        <f>COUNTIF('MGMT '!A:A,M134)</f>
        <v>0</v>
      </c>
      <c r="P134">
        <f>COUNTIF('BO '!A:A,M134)</f>
        <v>0</v>
      </c>
      <c r="Q134">
        <f>COUNTIF(SEO!A:A,M134)</f>
        <v>0</v>
      </c>
      <c r="R134">
        <f>COUNTIF(SPO!A:A,M134)</f>
        <v>0</v>
      </c>
      <c r="S134">
        <f>COUNTIF(MDN!A:A,M134)</f>
        <v>0</v>
      </c>
      <c r="T134">
        <f>COUNTIF(MMCS!A:A,M134)</f>
        <v>0</v>
      </c>
      <c r="U134">
        <f>COUNTIF(MPSA!A:A,M134)</f>
        <v>0</v>
      </c>
      <c r="V134">
        <f>COUNTIF(IDS!A:A,M134)</f>
        <v>0</v>
      </c>
      <c r="W134">
        <f>COUNTIF(RMO!A:A,M134)</f>
        <v>0</v>
      </c>
      <c r="X134">
        <f>COUNTIF(TECH!A:A,M134)</f>
        <v>0</v>
      </c>
      <c r="Y134">
        <f t="shared" si="11"/>
        <v>0</v>
      </c>
    </row>
    <row r="135" spans="1:25" x14ac:dyDescent="0.2">
      <c r="A135">
        <v>133</v>
      </c>
      <c r="B135" s="87">
        <v>106411</v>
      </c>
      <c r="C135" s="87" t="s">
        <v>340</v>
      </c>
      <c r="D135" s="87" t="s">
        <v>341</v>
      </c>
      <c r="E135" s="87" t="s">
        <v>147</v>
      </c>
      <c r="F135" s="87">
        <v>0</v>
      </c>
      <c r="G135" s="87">
        <v>0</v>
      </c>
      <c r="H135" s="87">
        <v>0</v>
      </c>
      <c r="I135" s="87">
        <v>0</v>
      </c>
      <c r="J135" s="87">
        <v>0</v>
      </c>
      <c r="K135" s="87">
        <v>0</v>
      </c>
      <c r="L135" s="28">
        <v>44101</v>
      </c>
      <c r="M135" t="str">
        <f t="shared" ref="M135:M155" si="12">C135</f>
        <v>ENT SYS MGMT</v>
      </c>
      <c r="N135" t="str">
        <f t="shared" ref="N135:N155" si="13">M135</f>
        <v>ENT SYS MGMT</v>
      </c>
      <c r="O135">
        <f>COUNTIF('MGMT '!A:A,M135)</f>
        <v>0</v>
      </c>
      <c r="P135">
        <f>COUNTIF('BO '!A:A,M135)</f>
        <v>0</v>
      </c>
      <c r="Q135">
        <f>COUNTIF(SEO!A:A,M135)</f>
        <v>0</v>
      </c>
      <c r="R135">
        <f>COUNTIF(SPO!A:A,M135)</f>
        <v>0</v>
      </c>
      <c r="S135">
        <f>COUNTIF(MDN!A:A,M135)</f>
        <v>0</v>
      </c>
      <c r="T135">
        <f>COUNTIF(MMCS!A:A,M135)</f>
        <v>0</v>
      </c>
      <c r="U135">
        <f>COUNTIF(MPSA!A:A,M135)</f>
        <v>0</v>
      </c>
      <c r="V135">
        <f>COUNTIF(IDS!A:A,M135)</f>
        <v>0</v>
      </c>
      <c r="W135">
        <f>COUNTIF(RMO!A:A,M135)</f>
        <v>0</v>
      </c>
      <c r="X135">
        <f>COUNTIF(TECH!A:A,M135)</f>
        <v>0</v>
      </c>
      <c r="Y135">
        <f t="shared" ref="Y135:Y155" si="14">SUM(O135:X135)</f>
        <v>0</v>
      </c>
    </row>
    <row r="136" spans="1:25" x14ac:dyDescent="0.2">
      <c r="A136">
        <v>134</v>
      </c>
      <c r="B136" s="87">
        <v>106409</v>
      </c>
      <c r="C136" s="87" t="s">
        <v>322</v>
      </c>
      <c r="D136" s="87" t="s">
        <v>323</v>
      </c>
      <c r="E136" s="87" t="s">
        <v>89</v>
      </c>
      <c r="F136" s="87">
        <v>37777.838819999997</v>
      </c>
      <c r="G136" s="87">
        <v>0.237254761904761</v>
      </c>
      <c r="H136" s="87">
        <v>37777.838819999997</v>
      </c>
      <c r="I136" s="87">
        <v>82975.508820000003</v>
      </c>
      <c r="J136" s="87">
        <v>45197.67</v>
      </c>
      <c r="K136" s="87">
        <v>57293.16229</v>
      </c>
      <c r="L136" s="28">
        <v>44101</v>
      </c>
      <c r="M136" t="str">
        <f t="shared" si="12"/>
        <v>PATCH</v>
      </c>
      <c r="N136" t="str">
        <f t="shared" si="13"/>
        <v>PATCH</v>
      </c>
      <c r="O136">
        <f>COUNTIF('MGMT '!A:A,M136)</f>
        <v>0</v>
      </c>
      <c r="P136">
        <f>COUNTIF('BO '!A:A,M136)</f>
        <v>0</v>
      </c>
      <c r="Q136">
        <f>COUNTIF(SEO!A:A,M136)</f>
        <v>0</v>
      </c>
      <c r="R136">
        <f>COUNTIF(SPO!A:A,M136)</f>
        <v>0</v>
      </c>
      <c r="S136">
        <f>COUNTIF(MDN!A:A,M136)</f>
        <v>0</v>
      </c>
      <c r="T136">
        <f>COUNTIF(MMCS!A:A,M136)</f>
        <v>0</v>
      </c>
      <c r="U136">
        <f>COUNTIF(MPSA!A:A,M136)</f>
        <v>0</v>
      </c>
      <c r="V136">
        <f>COUNTIF(IDS!A:A,M136)</f>
        <v>0</v>
      </c>
      <c r="W136">
        <f>COUNTIF(RMO!A:A,M136)</f>
        <v>0</v>
      </c>
      <c r="X136">
        <f>COUNTIF(TECH!A:A,M136)</f>
        <v>1</v>
      </c>
      <c r="Y136">
        <f t="shared" si="14"/>
        <v>1</v>
      </c>
    </row>
    <row r="137" spans="1:25" x14ac:dyDescent="0.2">
      <c r="A137">
        <v>135</v>
      </c>
      <c r="B137" s="87">
        <v>106411</v>
      </c>
      <c r="C137" s="87" t="s">
        <v>159</v>
      </c>
      <c r="D137" s="87" t="s">
        <v>235</v>
      </c>
      <c r="E137" s="87" t="s">
        <v>335</v>
      </c>
      <c r="F137" s="88">
        <v>84786.887449999995</v>
      </c>
      <c r="G137" s="87">
        <v>0.42192000000000002</v>
      </c>
      <c r="H137" s="88">
        <v>82758.781239999997</v>
      </c>
      <c r="I137" s="88">
        <v>339613.88744999998</v>
      </c>
      <c r="J137" s="88">
        <v>263702.22412999999</v>
      </c>
      <c r="K137" s="88">
        <v>544247.10569</v>
      </c>
      <c r="L137" s="28">
        <v>44101</v>
      </c>
      <c r="M137" t="str">
        <f t="shared" si="12"/>
        <v>REF MISSION SYSTEMS</v>
      </c>
      <c r="N137" t="str">
        <f t="shared" si="13"/>
        <v>REF MISSION SYSTEMS</v>
      </c>
      <c r="O137">
        <f>COUNTIF('MGMT '!A:A,M137)</f>
        <v>0</v>
      </c>
      <c r="P137">
        <f>COUNTIF('BO '!A:A,M137)</f>
        <v>0</v>
      </c>
      <c r="Q137">
        <f>COUNTIF(SEO!A:A,M137)</f>
        <v>1</v>
      </c>
      <c r="R137">
        <f>COUNTIF(SPO!A:A,M137)</f>
        <v>0</v>
      </c>
      <c r="S137">
        <f>COUNTIF(MDN!A:A,M137)</f>
        <v>0</v>
      </c>
      <c r="T137">
        <f>COUNTIF(MMCS!A:A,M137)</f>
        <v>0</v>
      </c>
      <c r="U137">
        <f>COUNTIF(MPSA!A:A,M137)</f>
        <v>0</v>
      </c>
      <c r="V137">
        <f>COUNTIF(IDS!A:A,M137)</f>
        <v>0</v>
      </c>
      <c r="W137">
        <f>COUNTIF(RMO!A:A,M137)</f>
        <v>0</v>
      </c>
      <c r="X137">
        <f>COUNTIF(TECH!A:A,M137)</f>
        <v>0</v>
      </c>
      <c r="Y137">
        <f t="shared" si="14"/>
        <v>1</v>
      </c>
    </row>
    <row r="138" spans="1:25" x14ac:dyDescent="0.2">
      <c r="A138">
        <v>136</v>
      </c>
      <c r="B138" s="87">
        <v>106413</v>
      </c>
      <c r="C138" s="87" t="s">
        <v>212</v>
      </c>
      <c r="D138" s="87" t="s">
        <v>62</v>
      </c>
      <c r="E138" s="87" t="s">
        <v>184</v>
      </c>
      <c r="F138" s="88">
        <v>-115600.35966</v>
      </c>
      <c r="G138" s="87">
        <v>-0.81899999999999995</v>
      </c>
      <c r="H138" s="88">
        <v>-165634.47437000001</v>
      </c>
      <c r="I138" s="88">
        <v>290332.11034000001</v>
      </c>
      <c r="J138" s="88">
        <v>455966.58471000002</v>
      </c>
      <c r="K138" s="88">
        <v>328237.97078999999</v>
      </c>
      <c r="L138" s="28">
        <v>44101</v>
      </c>
      <c r="M138" t="str">
        <f t="shared" si="12"/>
        <v>MPS MAINT NEW</v>
      </c>
      <c r="N138" t="str">
        <f t="shared" si="13"/>
        <v>MPS MAINT NEW</v>
      </c>
      <c r="O138">
        <f>COUNTIF('MGMT '!A:A,M138)</f>
        <v>0</v>
      </c>
      <c r="P138">
        <f>COUNTIF('BO '!A:A,M138)</f>
        <v>0</v>
      </c>
      <c r="Q138">
        <f>COUNTIF(SEO!A:A,M138)</f>
        <v>0</v>
      </c>
      <c r="R138">
        <f>COUNTIF(SPO!A:A,M138)</f>
        <v>0</v>
      </c>
      <c r="S138">
        <f>COUNTIF(MDN!A:A,M138)</f>
        <v>0</v>
      </c>
      <c r="T138">
        <f>COUNTIF(MMCS!A:A,M138)</f>
        <v>0</v>
      </c>
      <c r="U138">
        <f>COUNTIF(MPSA!A:A,M138)</f>
        <v>1</v>
      </c>
      <c r="V138">
        <f>COUNTIF(IDS!A:A,M138)</f>
        <v>0</v>
      </c>
      <c r="W138">
        <f>COUNTIF(RMO!A:A,M138)</f>
        <v>0</v>
      </c>
      <c r="X138">
        <f>COUNTIF(TECH!A:A,M138)</f>
        <v>0</v>
      </c>
      <c r="Y138">
        <f t="shared" si="14"/>
        <v>1</v>
      </c>
    </row>
    <row r="139" spans="1:25" x14ac:dyDescent="0.2">
      <c r="A139">
        <v>137</v>
      </c>
      <c r="B139" s="87">
        <v>106464</v>
      </c>
      <c r="C139" s="87" t="s">
        <v>225</v>
      </c>
      <c r="D139" s="87" t="s">
        <v>86</v>
      </c>
      <c r="E139" s="87" t="s">
        <v>87</v>
      </c>
      <c r="F139" s="88">
        <v>3113.6487499999998</v>
      </c>
      <c r="G139" s="87">
        <v>-2.247E-2</v>
      </c>
      <c r="H139" s="88">
        <v>3113.6487499999998</v>
      </c>
      <c r="I139" s="88">
        <v>279328.20874999999</v>
      </c>
      <c r="J139" s="88">
        <v>276214.56</v>
      </c>
      <c r="K139" s="88">
        <v>394009.54353000002</v>
      </c>
      <c r="L139" s="28">
        <v>44101</v>
      </c>
      <c r="M139" t="str">
        <f t="shared" si="12"/>
        <v>SYS SW-HW INF M</v>
      </c>
      <c r="N139" t="str">
        <f t="shared" si="13"/>
        <v>SYS SW-HW INF M</v>
      </c>
      <c r="O139">
        <f>COUNTIF('MGMT '!A:A,M139)</f>
        <v>0</v>
      </c>
      <c r="P139">
        <f>COUNTIF('BO '!A:A,M139)</f>
        <v>0</v>
      </c>
      <c r="Q139">
        <f>COUNTIF(SEO!A:A,M139)</f>
        <v>0</v>
      </c>
      <c r="R139">
        <f>COUNTIF(SPO!A:A,M139)</f>
        <v>0</v>
      </c>
      <c r="S139">
        <f>COUNTIF(MDN!A:A,M139)</f>
        <v>0</v>
      </c>
      <c r="T139">
        <f>COUNTIF(MMCS!A:A,M139)</f>
        <v>0</v>
      </c>
      <c r="U139">
        <f>COUNTIF(MPSA!A:A,M139)</f>
        <v>0</v>
      </c>
      <c r="V139">
        <f>COUNTIF(IDS!A:A,M139)</f>
        <v>1</v>
      </c>
      <c r="W139">
        <f>COUNTIF(RMO!A:A,M139)</f>
        <v>0</v>
      </c>
      <c r="X139">
        <f>COUNTIF(TECH!A:A,M139)</f>
        <v>0</v>
      </c>
      <c r="Y139">
        <f t="shared" si="14"/>
        <v>1</v>
      </c>
    </row>
    <row r="140" spans="1:25" x14ac:dyDescent="0.2">
      <c r="A140">
        <v>138</v>
      </c>
      <c r="B140" s="87">
        <v>106411</v>
      </c>
      <c r="C140" s="87" t="s">
        <v>342</v>
      </c>
      <c r="D140" s="87" t="s">
        <v>204</v>
      </c>
      <c r="E140" s="87" t="s">
        <v>89</v>
      </c>
      <c r="F140" s="87">
        <v>48346.768689999997</v>
      </c>
      <c r="G140" s="87">
        <v>0.401952857142857</v>
      </c>
      <c r="H140" s="87">
        <v>48346.768689999997</v>
      </c>
      <c r="I140" s="87">
        <v>92222.958689999999</v>
      </c>
      <c r="J140" s="87">
        <v>43876.19</v>
      </c>
      <c r="K140" s="87">
        <v>149593.35821999999</v>
      </c>
      <c r="L140" s="28">
        <v>44101</v>
      </c>
      <c r="M140" t="str">
        <f t="shared" si="12"/>
        <v>SDDA</v>
      </c>
      <c r="N140" t="str">
        <f t="shared" si="13"/>
        <v>SDDA</v>
      </c>
      <c r="O140">
        <f>COUNTIF('MGMT '!A:A,M140)</f>
        <v>0</v>
      </c>
      <c r="P140">
        <f>COUNTIF('BO '!A:A,M140)</f>
        <v>0</v>
      </c>
      <c r="Q140">
        <f>COUNTIF(SEO!A:A,M140)</f>
        <v>1</v>
      </c>
      <c r="R140">
        <f>COUNTIF(SPO!A:A,M140)</f>
        <v>0</v>
      </c>
      <c r="S140">
        <f>COUNTIF(MDN!A:A,M140)</f>
        <v>0</v>
      </c>
      <c r="T140">
        <f>COUNTIF(MMCS!A:A,M140)</f>
        <v>0</v>
      </c>
      <c r="U140">
        <f>COUNTIF(MPSA!A:A,M140)</f>
        <v>0</v>
      </c>
      <c r="V140">
        <f>COUNTIF(IDS!A:A,M140)</f>
        <v>0</v>
      </c>
      <c r="W140">
        <f>COUNTIF(RMO!A:A,M140)</f>
        <v>0</v>
      </c>
      <c r="X140">
        <f>COUNTIF(TECH!A:A,M140)</f>
        <v>0</v>
      </c>
      <c r="Y140">
        <f t="shared" si="14"/>
        <v>1</v>
      </c>
    </row>
    <row r="141" spans="1:25" x14ac:dyDescent="0.2">
      <c r="A141">
        <v>139</v>
      </c>
      <c r="B141" s="87">
        <v>106413</v>
      </c>
      <c r="C141" s="87" t="s">
        <v>213</v>
      </c>
      <c r="D141" s="87" t="s">
        <v>214</v>
      </c>
      <c r="E141" s="87" t="s">
        <v>184</v>
      </c>
      <c r="F141" s="87">
        <v>-1567.18</v>
      </c>
      <c r="G141" s="87">
        <v>0</v>
      </c>
      <c r="H141" s="87">
        <v>-1567.18</v>
      </c>
      <c r="I141" s="87">
        <v>0</v>
      </c>
      <c r="J141" s="87">
        <v>1567.18</v>
      </c>
      <c r="K141" s="87">
        <v>0</v>
      </c>
      <c r="L141" s="28">
        <v>44101</v>
      </c>
      <c r="M141" t="str">
        <f t="shared" si="12"/>
        <v>CAST</v>
      </c>
      <c r="N141" t="str">
        <f t="shared" si="13"/>
        <v>CAST</v>
      </c>
      <c r="O141">
        <f>COUNTIF('MGMT '!A:A,M141)</f>
        <v>0</v>
      </c>
      <c r="P141">
        <f>COUNTIF('BO '!A:A,M141)</f>
        <v>0</v>
      </c>
      <c r="Q141">
        <f>COUNTIF(SEO!A:A,M141)</f>
        <v>0</v>
      </c>
      <c r="R141">
        <f>COUNTIF(SPO!A:A,M141)</f>
        <v>0</v>
      </c>
      <c r="S141">
        <f>COUNTIF(MDN!A:A,M141)</f>
        <v>0</v>
      </c>
      <c r="T141">
        <f>COUNTIF(MMCS!A:A,M141)</f>
        <v>0</v>
      </c>
      <c r="U141">
        <f>COUNTIF(MPSA!A:A,M141)</f>
        <v>1</v>
      </c>
      <c r="V141">
        <f>COUNTIF(IDS!A:A,M141)</f>
        <v>0</v>
      </c>
      <c r="W141">
        <f>COUNTIF(RMO!A:A,M141)</f>
        <v>0</v>
      </c>
      <c r="X141">
        <f>COUNTIF(TECH!A:A,M141)</f>
        <v>0</v>
      </c>
      <c r="Y141">
        <f t="shared" si="14"/>
        <v>1</v>
      </c>
    </row>
    <row r="142" spans="1:25" x14ac:dyDescent="0.2">
      <c r="A142">
        <v>140</v>
      </c>
      <c r="B142" s="87">
        <v>106464</v>
      </c>
      <c r="C142" s="87" t="s">
        <v>229</v>
      </c>
      <c r="D142" s="87" t="s">
        <v>230</v>
      </c>
      <c r="E142" s="87" t="s">
        <v>247</v>
      </c>
      <c r="F142" s="88">
        <v>0</v>
      </c>
      <c r="G142" s="87">
        <v>0</v>
      </c>
      <c r="H142" s="88">
        <v>0</v>
      </c>
      <c r="I142" s="88">
        <v>0</v>
      </c>
      <c r="J142" s="88">
        <v>0</v>
      </c>
      <c r="K142" s="88">
        <v>0</v>
      </c>
      <c r="L142" s="28">
        <v>44101</v>
      </c>
      <c r="M142" t="str">
        <f t="shared" si="12"/>
        <v>Mesh Geomtry Streaming &amp; Dist</v>
      </c>
      <c r="N142" t="str">
        <f t="shared" si="13"/>
        <v>Mesh Geomtry Streaming &amp; Dist</v>
      </c>
      <c r="O142">
        <f>COUNTIF('MGMT '!A:A,M142)</f>
        <v>0</v>
      </c>
      <c r="P142">
        <f>COUNTIF('BO '!A:A,M142)</f>
        <v>0</v>
      </c>
      <c r="Q142">
        <f>COUNTIF(SEO!A:A,M142)</f>
        <v>0</v>
      </c>
      <c r="R142">
        <f>COUNTIF(SPO!A:A,M142)</f>
        <v>0</v>
      </c>
      <c r="S142">
        <f>COUNTIF(MDN!A:A,M142)</f>
        <v>0</v>
      </c>
      <c r="T142">
        <f>COUNTIF(MMCS!A:A,M142)</f>
        <v>0</v>
      </c>
      <c r="U142">
        <f>COUNTIF(MPSA!A:A,M142)</f>
        <v>0</v>
      </c>
      <c r="V142">
        <f>COUNTIF(IDS!A:A,M142)</f>
        <v>0</v>
      </c>
      <c r="W142">
        <f>COUNTIF(RMO!A:A,M142)</f>
        <v>0</v>
      </c>
      <c r="X142">
        <f>COUNTIF(TECH!A:A,M142)</f>
        <v>0</v>
      </c>
      <c r="Y142">
        <f t="shared" si="14"/>
        <v>0</v>
      </c>
    </row>
    <row r="143" spans="1:25" x14ac:dyDescent="0.2">
      <c r="A143">
        <v>141</v>
      </c>
      <c r="B143" s="87">
        <v>106413</v>
      </c>
      <c r="C143" s="87" t="s">
        <v>58</v>
      </c>
      <c r="D143" s="87" t="s">
        <v>59</v>
      </c>
      <c r="E143" s="87" t="s">
        <v>184</v>
      </c>
      <c r="F143" s="88">
        <v>-2224.3230199999998</v>
      </c>
      <c r="G143" s="87">
        <v>-5.3490000000000003E-2</v>
      </c>
      <c r="H143" s="88">
        <v>-2220.6036300000001</v>
      </c>
      <c r="I143" s="88">
        <v>368834.77698000002</v>
      </c>
      <c r="J143" s="88">
        <v>371055.38060999999</v>
      </c>
      <c r="K143" s="88">
        <v>557123.03910000005</v>
      </c>
      <c r="L143" s="28">
        <v>44101</v>
      </c>
      <c r="M143" t="str">
        <f t="shared" si="12"/>
        <v>MGSS SEQ SE</v>
      </c>
      <c r="N143" t="str">
        <f t="shared" si="13"/>
        <v>MGSS SEQ SE</v>
      </c>
      <c r="O143">
        <f>COUNTIF('MGMT '!A:A,M143)</f>
        <v>0</v>
      </c>
      <c r="P143">
        <f>COUNTIF('BO '!A:A,M143)</f>
        <v>0</v>
      </c>
      <c r="Q143">
        <f>COUNTIF(SEO!A:A,M143)</f>
        <v>0</v>
      </c>
      <c r="R143">
        <f>COUNTIF(SPO!A:A,M143)</f>
        <v>0</v>
      </c>
      <c r="S143">
        <f>COUNTIF(MDN!A:A,M143)</f>
        <v>0</v>
      </c>
      <c r="T143">
        <f>COUNTIF(MMCS!A:A,M143)</f>
        <v>0</v>
      </c>
      <c r="U143">
        <f>COUNTIF(MPSA!A:A,M143)</f>
        <v>1</v>
      </c>
      <c r="V143">
        <f>COUNTIF(IDS!A:A,M143)</f>
        <v>0</v>
      </c>
      <c r="W143">
        <f>COUNTIF(RMO!A:A,M143)</f>
        <v>0</v>
      </c>
      <c r="X143">
        <f>COUNTIF(TECH!A:A,M143)</f>
        <v>0</v>
      </c>
      <c r="Y143">
        <f t="shared" si="14"/>
        <v>1</v>
      </c>
    </row>
    <row r="144" spans="1:25" x14ac:dyDescent="0.2">
      <c r="A144">
        <v>142</v>
      </c>
      <c r="B144" s="87">
        <v>106413</v>
      </c>
      <c r="C144" s="87" t="s">
        <v>109</v>
      </c>
      <c r="D144" s="87" t="s">
        <v>110</v>
      </c>
      <c r="E144" s="87" t="s">
        <v>94</v>
      </c>
      <c r="F144" s="88">
        <v>-750.06</v>
      </c>
      <c r="G144" s="87">
        <v>0</v>
      </c>
      <c r="H144" s="88">
        <v>-750.06</v>
      </c>
      <c r="I144" s="88">
        <v>0</v>
      </c>
      <c r="J144" s="88">
        <v>750.06</v>
      </c>
      <c r="K144" s="88">
        <v>0</v>
      </c>
      <c r="L144" s="28">
        <v>44101</v>
      </c>
      <c r="M144" t="str">
        <f t="shared" si="12"/>
        <v>SERVICE MANAGEMENT I</v>
      </c>
      <c r="N144" t="str">
        <f t="shared" si="13"/>
        <v>SERVICE MANAGEMENT I</v>
      </c>
      <c r="O144">
        <f>COUNTIF('MGMT '!A:A,M144)</f>
        <v>0</v>
      </c>
      <c r="P144">
        <f>COUNTIF('BO '!A:A,M144)</f>
        <v>0</v>
      </c>
      <c r="Q144">
        <f>COUNTIF(SEO!A:A,M144)</f>
        <v>0</v>
      </c>
      <c r="R144">
        <f>COUNTIF(SPO!A:A,M144)</f>
        <v>0</v>
      </c>
      <c r="S144">
        <f>COUNTIF(MDN!A:A,M144)</f>
        <v>0</v>
      </c>
      <c r="T144">
        <f>COUNTIF(MMCS!A:A,M144)</f>
        <v>0</v>
      </c>
      <c r="U144">
        <f>COUNTIF(MPSA!A:A,M144)</f>
        <v>1</v>
      </c>
      <c r="V144">
        <f>COUNTIF(IDS!A:A,M144)</f>
        <v>0</v>
      </c>
      <c r="W144">
        <f>COUNTIF(RMO!A:A,M144)</f>
        <v>0</v>
      </c>
      <c r="X144">
        <f>COUNTIF(TECH!A:A,M144)</f>
        <v>0</v>
      </c>
      <c r="Y144">
        <f t="shared" si="14"/>
        <v>1</v>
      </c>
    </row>
    <row r="145" spans="1:25" x14ac:dyDescent="0.2">
      <c r="A145">
        <v>143</v>
      </c>
      <c r="B145" s="87">
        <v>106413</v>
      </c>
      <c r="C145" s="87" t="s">
        <v>188</v>
      </c>
      <c r="D145" s="87" t="s">
        <v>189</v>
      </c>
      <c r="E145" s="87" t="s">
        <v>64</v>
      </c>
      <c r="F145" s="88">
        <v>0</v>
      </c>
      <c r="G145" s="87">
        <v>0</v>
      </c>
      <c r="H145" s="88">
        <v>0</v>
      </c>
      <c r="I145" s="88">
        <v>0</v>
      </c>
      <c r="J145" s="88">
        <v>0</v>
      </c>
      <c r="K145" s="88">
        <v>0</v>
      </c>
      <c r="L145" s="28">
        <v>44101</v>
      </c>
      <c r="M145" t="str">
        <f t="shared" si="12"/>
        <v>BEHAVIORAL RECON CAP</v>
      </c>
      <c r="N145" t="str">
        <f t="shared" si="13"/>
        <v>BEHAVIORAL RECON CAP</v>
      </c>
      <c r="O145">
        <f>COUNTIF('MGMT '!A:A,M145)</f>
        <v>0</v>
      </c>
      <c r="P145">
        <f>COUNTIF('BO '!A:A,M145)</f>
        <v>0</v>
      </c>
      <c r="Q145">
        <f>COUNTIF(SEO!A:A,M145)</f>
        <v>0</v>
      </c>
      <c r="R145">
        <f>COUNTIF(SPO!A:A,M145)</f>
        <v>0</v>
      </c>
      <c r="S145">
        <f>COUNTIF(MDN!A:A,M145)</f>
        <v>0</v>
      </c>
      <c r="T145">
        <f>COUNTIF(MMCS!A:A,M145)</f>
        <v>0</v>
      </c>
      <c r="U145">
        <f>COUNTIF(MPSA!A:A,M145)</f>
        <v>0</v>
      </c>
      <c r="V145">
        <f>COUNTIF(IDS!A:A,M145)</f>
        <v>0</v>
      </c>
      <c r="W145">
        <f>COUNTIF(RMO!A:A,M145)</f>
        <v>0</v>
      </c>
      <c r="X145">
        <f>COUNTIF(TECH!A:A,M145)</f>
        <v>0</v>
      </c>
      <c r="Y145">
        <f t="shared" si="14"/>
        <v>0</v>
      </c>
    </row>
    <row r="146" spans="1:25" x14ac:dyDescent="0.2">
      <c r="A146">
        <v>144</v>
      </c>
      <c r="B146" s="87">
        <v>106409</v>
      </c>
      <c r="C146" s="87" t="s">
        <v>301</v>
      </c>
      <c r="D146" s="87" t="s">
        <v>302</v>
      </c>
      <c r="E146" s="87" t="s">
        <v>303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28">
        <v>44101</v>
      </c>
      <c r="M146" t="str">
        <f t="shared" si="12"/>
        <v>Auto Sys Interfaces</v>
      </c>
      <c r="N146" t="str">
        <f t="shared" si="13"/>
        <v>Auto Sys Interfaces</v>
      </c>
      <c r="O146">
        <f>COUNTIF('MGMT '!A:A,M146)</f>
        <v>0</v>
      </c>
      <c r="P146">
        <f>COUNTIF('BO '!A:A,M146)</f>
        <v>0</v>
      </c>
      <c r="Q146">
        <f>COUNTIF(SEO!A:A,M146)</f>
        <v>0</v>
      </c>
      <c r="R146">
        <f>COUNTIF(SPO!A:A,M146)</f>
        <v>0</v>
      </c>
      <c r="S146">
        <f>COUNTIF(MDN!A:A,M146)</f>
        <v>0</v>
      </c>
      <c r="T146">
        <f>COUNTIF(MMCS!A:A,M146)</f>
        <v>0</v>
      </c>
      <c r="U146">
        <f>COUNTIF(MPSA!A:A,M146)</f>
        <v>0</v>
      </c>
      <c r="V146">
        <f>COUNTIF(IDS!A:A,M146)</f>
        <v>0</v>
      </c>
      <c r="W146">
        <f>COUNTIF(RMO!A:A,M146)</f>
        <v>0</v>
      </c>
      <c r="X146">
        <f>COUNTIF(TECH!A:A,M146)</f>
        <v>0</v>
      </c>
      <c r="Y146">
        <f t="shared" si="14"/>
        <v>0</v>
      </c>
    </row>
    <row r="147" spans="1:25" x14ac:dyDescent="0.2">
      <c r="A147">
        <v>145</v>
      </c>
      <c r="B147" s="87">
        <v>106411</v>
      </c>
      <c r="C147" s="87" t="s">
        <v>148</v>
      </c>
      <c r="D147" s="87" t="s">
        <v>126</v>
      </c>
      <c r="E147" s="87" t="s">
        <v>147</v>
      </c>
      <c r="F147" s="87">
        <v>85611.727280000006</v>
      </c>
      <c r="G147" s="87">
        <v>0.45063999999999999</v>
      </c>
      <c r="H147" s="87">
        <v>85611.727280000006</v>
      </c>
      <c r="I147" s="87">
        <v>352107.91727999999</v>
      </c>
      <c r="J147" s="87">
        <v>266496.19</v>
      </c>
      <c r="K147" s="87">
        <v>403968.39159999997</v>
      </c>
      <c r="L147" s="28">
        <v>44101</v>
      </c>
      <c r="M147" t="str">
        <f t="shared" si="12"/>
        <v>SYS ARCH &amp; ENG</v>
      </c>
      <c r="N147" t="str">
        <f t="shared" si="13"/>
        <v>SYS ARCH &amp; ENG</v>
      </c>
      <c r="O147">
        <f>COUNTIF('MGMT '!A:A,M147)</f>
        <v>0</v>
      </c>
      <c r="P147">
        <f>COUNTIF('BO '!A:A,M147)</f>
        <v>0</v>
      </c>
      <c r="Q147">
        <f>COUNTIF(SEO!A:A,M147)</f>
        <v>1</v>
      </c>
      <c r="R147">
        <f>COUNTIF(SPO!A:A,M147)</f>
        <v>0</v>
      </c>
      <c r="S147">
        <f>COUNTIF(MDN!A:A,M147)</f>
        <v>0</v>
      </c>
      <c r="T147">
        <f>COUNTIF(MMCS!A:A,M147)</f>
        <v>0</v>
      </c>
      <c r="U147">
        <f>COUNTIF(MPSA!A:A,M147)</f>
        <v>0</v>
      </c>
      <c r="V147">
        <f>COUNTIF(IDS!A:A,M147)</f>
        <v>0</v>
      </c>
      <c r="W147">
        <f>COUNTIF(RMO!A:A,M147)</f>
        <v>0</v>
      </c>
      <c r="X147">
        <f>COUNTIF(TECH!A:A,M147)</f>
        <v>0</v>
      </c>
      <c r="Y147">
        <f t="shared" si="14"/>
        <v>1</v>
      </c>
    </row>
    <row r="148" spans="1:25" x14ac:dyDescent="0.2">
      <c r="A148">
        <v>146</v>
      </c>
      <c r="B148" s="87">
        <v>106411</v>
      </c>
      <c r="C148" s="87" t="s">
        <v>156</v>
      </c>
      <c r="D148" s="87" t="s">
        <v>134</v>
      </c>
      <c r="E148" s="87" t="s">
        <v>251</v>
      </c>
      <c r="F148" s="88">
        <v>-21236.54925</v>
      </c>
      <c r="G148" s="87">
        <v>0</v>
      </c>
      <c r="H148" s="88">
        <v>-21236.54925</v>
      </c>
      <c r="I148" s="88">
        <v>248286.50075000001</v>
      </c>
      <c r="J148" s="88">
        <v>269523.05</v>
      </c>
      <c r="K148" s="88">
        <v>440304</v>
      </c>
      <c r="L148" s="28">
        <v>44101</v>
      </c>
      <c r="M148" t="str">
        <f t="shared" si="12"/>
        <v>SYS ENG SA</v>
      </c>
      <c r="N148" t="str">
        <f t="shared" si="13"/>
        <v>SYS ENG SA</v>
      </c>
      <c r="O148">
        <f>COUNTIF('MGMT '!A:A,M148)</f>
        <v>0</v>
      </c>
      <c r="P148">
        <f>COUNTIF('BO '!A:A,M148)</f>
        <v>0</v>
      </c>
      <c r="Q148">
        <f>COUNTIF(SEO!A:A,M148)</f>
        <v>1</v>
      </c>
      <c r="R148">
        <f>COUNTIF(SPO!A:A,M148)</f>
        <v>0</v>
      </c>
      <c r="S148">
        <f>COUNTIF(MDN!A:A,M148)</f>
        <v>0</v>
      </c>
      <c r="T148">
        <f>COUNTIF(MMCS!A:A,M148)</f>
        <v>0</v>
      </c>
      <c r="U148">
        <f>COUNTIF(MPSA!A:A,M148)</f>
        <v>0</v>
      </c>
      <c r="V148">
        <f>COUNTIF(IDS!A:A,M148)</f>
        <v>0</v>
      </c>
      <c r="W148">
        <f>COUNTIF(RMO!A:A,M148)</f>
        <v>0</v>
      </c>
      <c r="X148">
        <f>COUNTIF(TECH!A:A,M148)</f>
        <v>0</v>
      </c>
      <c r="Y148">
        <f t="shared" si="14"/>
        <v>1</v>
      </c>
    </row>
    <row r="149" spans="1:25" x14ac:dyDescent="0.2">
      <c r="A149">
        <v>147</v>
      </c>
      <c r="B149" s="87">
        <v>106411</v>
      </c>
      <c r="C149" s="87" t="s">
        <v>267</v>
      </c>
      <c r="D149" s="87" t="s">
        <v>268</v>
      </c>
      <c r="E149" s="87" t="s">
        <v>147</v>
      </c>
      <c r="F149" s="88">
        <v>-18531.37</v>
      </c>
      <c r="G149" s="87">
        <v>0</v>
      </c>
      <c r="H149" s="88">
        <v>-9064.6622299999999</v>
      </c>
      <c r="I149" s="88">
        <v>0</v>
      </c>
      <c r="J149" s="88">
        <v>9064.6622299999999</v>
      </c>
      <c r="K149" s="88">
        <v>0</v>
      </c>
      <c r="L149" s="28">
        <v>44101</v>
      </c>
      <c r="M149" t="str">
        <f t="shared" si="12"/>
        <v>COMMON LOGGING SVC</v>
      </c>
      <c r="N149" t="str">
        <f t="shared" si="13"/>
        <v>COMMON LOGGING SVC</v>
      </c>
      <c r="O149">
        <f>COUNTIF('MGMT '!A:A,M149)</f>
        <v>0</v>
      </c>
      <c r="P149">
        <f>COUNTIF('BO '!A:A,M149)</f>
        <v>0</v>
      </c>
      <c r="Q149">
        <f>COUNTIF(SEO!A:A,M149)</f>
        <v>1</v>
      </c>
      <c r="R149">
        <f>COUNTIF(SPO!A:A,M149)</f>
        <v>0</v>
      </c>
      <c r="S149">
        <f>COUNTIF(MDN!A:A,M149)</f>
        <v>0</v>
      </c>
      <c r="T149">
        <f>COUNTIF(MMCS!A:A,M149)</f>
        <v>0</v>
      </c>
      <c r="U149">
        <f>COUNTIF(MPSA!A:A,M149)</f>
        <v>0</v>
      </c>
      <c r="V149">
        <f>COUNTIF(IDS!A:A,M149)</f>
        <v>0</v>
      </c>
      <c r="W149">
        <f>COUNTIF(RMO!A:A,M149)</f>
        <v>0</v>
      </c>
      <c r="X149">
        <f>COUNTIF(TECH!A:A,M149)</f>
        <v>0</v>
      </c>
      <c r="Y149">
        <f t="shared" si="14"/>
        <v>1</v>
      </c>
    </row>
    <row r="150" spans="1:25" x14ac:dyDescent="0.2">
      <c r="A150">
        <v>148</v>
      </c>
      <c r="B150" s="87">
        <v>106412</v>
      </c>
      <c r="C150" s="87" t="s">
        <v>177</v>
      </c>
      <c r="D150" s="87" t="s">
        <v>23</v>
      </c>
      <c r="E150" s="87" t="s">
        <v>25</v>
      </c>
      <c r="F150" s="88">
        <v>-44125.294329999997</v>
      </c>
      <c r="G150" s="87">
        <v>-0.29115999999999997</v>
      </c>
      <c r="H150" s="88">
        <v>-44125.294329999997</v>
      </c>
      <c r="I150" s="88">
        <v>143521.17567</v>
      </c>
      <c r="J150" s="88">
        <v>187646.47</v>
      </c>
      <c r="K150" s="88">
        <v>174988.60561</v>
      </c>
      <c r="L150" s="28">
        <v>44101</v>
      </c>
      <c r="M150" t="str">
        <f t="shared" si="12"/>
        <v>MDN SYS ENG</v>
      </c>
      <c r="N150" t="str">
        <f t="shared" si="13"/>
        <v>MDN SYS ENG</v>
      </c>
      <c r="O150">
        <f>COUNTIF('MGMT '!A:A,M150)</f>
        <v>0</v>
      </c>
      <c r="P150">
        <f>COUNTIF('BO '!A:A,M150)</f>
        <v>0</v>
      </c>
      <c r="Q150">
        <f>COUNTIF(SEO!A:A,M150)</f>
        <v>0</v>
      </c>
      <c r="R150">
        <f>COUNTIF(SPO!A:A,M150)</f>
        <v>0</v>
      </c>
      <c r="S150">
        <f>COUNTIF(MDN!A:A,M150)</f>
        <v>1</v>
      </c>
      <c r="T150">
        <f>COUNTIF(MMCS!A:A,M150)</f>
        <v>0</v>
      </c>
      <c r="U150">
        <f>COUNTIF(MPSA!A:A,M150)</f>
        <v>0</v>
      </c>
      <c r="V150">
        <f>COUNTIF(IDS!A:A,M150)</f>
        <v>0</v>
      </c>
      <c r="W150">
        <f>COUNTIF(RMO!A:A,M150)</f>
        <v>0</v>
      </c>
      <c r="X150">
        <f>COUNTIF(TECH!A:A,M150)</f>
        <v>0</v>
      </c>
      <c r="Y150">
        <f t="shared" si="14"/>
        <v>1</v>
      </c>
    </row>
    <row r="151" spans="1:25" x14ac:dyDescent="0.2">
      <c r="A151">
        <v>149</v>
      </c>
      <c r="B151" s="87">
        <v>106412</v>
      </c>
      <c r="C151" s="87" t="s">
        <v>36</v>
      </c>
      <c r="D151" s="87" t="s">
        <v>37</v>
      </c>
      <c r="E151" s="87" t="s">
        <v>29</v>
      </c>
      <c r="F151" s="87">
        <v>-48762.76021</v>
      </c>
      <c r="G151" s="87">
        <v>-0.40182714285714199</v>
      </c>
      <c r="H151" s="87">
        <v>-63041.506399999998</v>
      </c>
      <c r="I151" s="87">
        <v>261515.69979000001</v>
      </c>
      <c r="J151" s="87">
        <v>373698.36179</v>
      </c>
      <c r="K151" s="87">
        <v>377493.98722000001</v>
      </c>
      <c r="L151" s="28">
        <v>44101</v>
      </c>
      <c r="M151" t="str">
        <f t="shared" si="12"/>
        <v>SATELLITE EPHEMERIS</v>
      </c>
      <c r="N151" t="str">
        <f t="shared" si="13"/>
        <v>SATELLITE EPHEMERIS</v>
      </c>
      <c r="O151">
        <f>COUNTIF('MGMT '!A:A,M151)</f>
        <v>0</v>
      </c>
      <c r="P151">
        <f>COUNTIF('BO '!A:A,M151)</f>
        <v>0</v>
      </c>
      <c r="Q151">
        <f>COUNTIF(SEO!A:A,M151)</f>
        <v>0</v>
      </c>
      <c r="R151">
        <f>COUNTIF(SPO!A:A,M151)</f>
        <v>0</v>
      </c>
      <c r="S151">
        <f>COUNTIF(MDN!A:A,M151)</f>
        <v>1</v>
      </c>
      <c r="T151">
        <f>COUNTIF(MMCS!A:A,M151)</f>
        <v>0</v>
      </c>
      <c r="U151">
        <f>COUNTIF(MPSA!A:A,M151)</f>
        <v>0</v>
      </c>
      <c r="V151">
        <f>COUNTIF(IDS!A:A,M151)</f>
        <v>0</v>
      </c>
      <c r="W151">
        <f>COUNTIF(RMO!A:A,M151)</f>
        <v>0</v>
      </c>
      <c r="X151">
        <f>COUNTIF(TECH!A:A,M151)</f>
        <v>0</v>
      </c>
      <c r="Y151">
        <f t="shared" si="14"/>
        <v>1</v>
      </c>
    </row>
    <row r="152" spans="1:25" x14ac:dyDescent="0.2">
      <c r="A152">
        <v>20</v>
      </c>
      <c r="B152" s="87">
        <v>106412</v>
      </c>
      <c r="C152" s="87" t="s">
        <v>38</v>
      </c>
      <c r="D152" s="87" t="s">
        <v>39</v>
      </c>
      <c r="E152" s="87" t="s">
        <v>29</v>
      </c>
      <c r="F152" s="88">
        <v>10836.674220000001</v>
      </c>
      <c r="G152" s="87">
        <v>-0.42048000000000002</v>
      </c>
      <c r="H152" s="88">
        <v>28801.874220000002</v>
      </c>
      <c r="I152" s="88">
        <v>359751.70422000001</v>
      </c>
      <c r="J152" s="88">
        <v>348935.43</v>
      </c>
      <c r="K152" s="88">
        <v>459747.98031000001</v>
      </c>
      <c r="L152" s="28">
        <v>44101</v>
      </c>
      <c r="M152" t="str">
        <f t="shared" si="12"/>
        <v>CMT/AST EPHEMERIS</v>
      </c>
      <c r="N152" t="str">
        <f t="shared" si="13"/>
        <v>CMT/AST EPHEMERIS</v>
      </c>
      <c r="O152">
        <f>COUNTIF('MGMT '!A:A,M152)</f>
        <v>0</v>
      </c>
      <c r="P152">
        <f>COUNTIF('BO '!A:A,M152)</f>
        <v>0</v>
      </c>
      <c r="Q152">
        <f>COUNTIF(SEO!A:A,M152)</f>
        <v>0</v>
      </c>
      <c r="R152">
        <f>COUNTIF(SPO!A:A,M152)</f>
        <v>0</v>
      </c>
      <c r="S152">
        <f>COUNTIF(MDN!A:A,M152)</f>
        <v>1</v>
      </c>
      <c r="T152">
        <f>COUNTIF(MMCS!A:A,M152)</f>
        <v>0</v>
      </c>
      <c r="U152">
        <f>COUNTIF(MPSA!A:A,M152)</f>
        <v>0</v>
      </c>
      <c r="V152">
        <f>COUNTIF(IDS!A:A,M152)</f>
        <v>0</v>
      </c>
      <c r="W152">
        <f>COUNTIF(RMO!A:A,M152)</f>
        <v>0</v>
      </c>
      <c r="X152">
        <f>COUNTIF(TECH!A:A,M152)</f>
        <v>0</v>
      </c>
      <c r="Y152">
        <f t="shared" si="14"/>
        <v>1</v>
      </c>
    </row>
    <row r="153" spans="1:25" x14ac:dyDescent="0.2">
      <c r="A153">
        <v>21</v>
      </c>
      <c r="B153" s="87">
        <v>106463</v>
      </c>
      <c r="C153" s="87" t="s">
        <v>367</v>
      </c>
      <c r="D153" s="87" t="s">
        <v>368</v>
      </c>
      <c r="E153" s="87" t="s">
        <v>197</v>
      </c>
      <c r="F153" s="87">
        <v>-50943.287790000002</v>
      </c>
      <c r="G153" s="87">
        <v>-0.74694000000000005</v>
      </c>
      <c r="H153" s="87">
        <v>-36464.87977</v>
      </c>
      <c r="I153" s="87">
        <v>152293.63221000001</v>
      </c>
      <c r="J153" s="87">
        <v>203236.92</v>
      </c>
      <c r="K153" s="87">
        <v>143261.51267</v>
      </c>
      <c r="L153" s="28">
        <v>44101</v>
      </c>
      <c r="M153" t="str">
        <f t="shared" si="12"/>
        <v>Int Command Maint</v>
      </c>
      <c r="N153" t="str">
        <f t="shared" si="13"/>
        <v>Int Command Maint</v>
      </c>
      <c r="O153">
        <f>COUNTIF('MGMT '!A:A,M153)</f>
        <v>0</v>
      </c>
      <c r="P153">
        <f>COUNTIF('BO '!A:A,M153)</f>
        <v>0</v>
      </c>
      <c r="Q153">
        <f>COUNTIF(SEO!A:A,M153)</f>
        <v>0</v>
      </c>
      <c r="R153">
        <f>COUNTIF(SPO!A:A,M153)</f>
        <v>0</v>
      </c>
      <c r="S153">
        <f>COUNTIF(MDN!A:A,M153)</f>
        <v>0</v>
      </c>
      <c r="T153">
        <f>COUNTIF(MMCS!A:A,M153)</f>
        <v>1</v>
      </c>
      <c r="U153">
        <f>COUNTIF(MPSA!A:A,M153)</f>
        <v>0</v>
      </c>
      <c r="V153">
        <f>COUNTIF(IDS!A:A,M153)</f>
        <v>0</v>
      </c>
      <c r="W153">
        <f>COUNTIF(RMO!A:A,M153)</f>
        <v>0</v>
      </c>
      <c r="X153">
        <f>COUNTIF(TECH!A:A,M153)</f>
        <v>0</v>
      </c>
      <c r="Y153">
        <f t="shared" si="14"/>
        <v>1</v>
      </c>
    </row>
    <row r="154" spans="1:25" x14ac:dyDescent="0.2">
      <c r="A154">
        <v>22</v>
      </c>
      <c r="B154" s="87">
        <v>106411</v>
      </c>
      <c r="C154" s="87" t="s">
        <v>348</v>
      </c>
      <c r="D154" s="87" t="s">
        <v>349</v>
      </c>
      <c r="E154" s="87" t="s">
        <v>147</v>
      </c>
      <c r="F154" s="88">
        <v>2271.11177</v>
      </c>
      <c r="G154" s="87">
        <v>0</v>
      </c>
      <c r="H154" s="88">
        <v>1113.38807</v>
      </c>
      <c r="I154" s="88">
        <v>24902.86177</v>
      </c>
      <c r="J154" s="88">
        <v>34793.063779999997</v>
      </c>
      <c r="K154" s="88">
        <v>65720</v>
      </c>
      <c r="L154" s="28">
        <v>44101</v>
      </c>
      <c r="M154" t="str">
        <f t="shared" si="12"/>
        <v>Common Logging Svc Maint</v>
      </c>
      <c r="N154" t="str">
        <f t="shared" si="13"/>
        <v>Common Logging Svc Maint</v>
      </c>
      <c r="O154">
        <f>COUNTIF('MGMT '!A:A,M154)</f>
        <v>0</v>
      </c>
      <c r="P154">
        <f>COUNTIF('BO '!A:A,M154)</f>
        <v>0</v>
      </c>
      <c r="Q154">
        <f>COUNTIF(SEO!A:A,M154)</f>
        <v>1</v>
      </c>
      <c r="R154">
        <f>COUNTIF(SPO!A:A,M154)</f>
        <v>0</v>
      </c>
      <c r="S154">
        <f>COUNTIF(MDN!A:A,M154)</f>
        <v>0</v>
      </c>
      <c r="T154">
        <f>COUNTIF(MMCS!A:A,M154)</f>
        <v>0</v>
      </c>
      <c r="U154">
        <f>COUNTIF(MPSA!A:A,M154)</f>
        <v>0</v>
      </c>
      <c r="V154">
        <f>COUNTIF(IDS!A:A,M154)</f>
        <v>0</v>
      </c>
      <c r="W154">
        <f>COUNTIF(RMO!A:A,M154)</f>
        <v>0</v>
      </c>
      <c r="X154">
        <f>COUNTIF(TECH!A:A,M154)</f>
        <v>0</v>
      </c>
      <c r="Y154">
        <f t="shared" si="14"/>
        <v>1</v>
      </c>
    </row>
    <row r="155" spans="1:25" x14ac:dyDescent="0.2">
      <c r="A155">
        <v>23</v>
      </c>
      <c r="B155" s="87">
        <v>106464</v>
      </c>
      <c r="C155" s="87" t="s">
        <v>373</v>
      </c>
      <c r="D155" s="87" t="s">
        <v>374</v>
      </c>
      <c r="E155" s="87" t="s">
        <v>173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7">
        <v>0</v>
      </c>
      <c r="L155" s="28">
        <v>44101</v>
      </c>
      <c r="M155" t="str">
        <f t="shared" si="12"/>
        <v>SPICEcraft</v>
      </c>
      <c r="N155" t="str">
        <f t="shared" si="13"/>
        <v>SPICEcraft</v>
      </c>
      <c r="O155">
        <f>COUNTIF('MGMT '!A:A,M155)</f>
        <v>0</v>
      </c>
      <c r="P155">
        <f>COUNTIF('BO '!A:A,M155)</f>
        <v>0</v>
      </c>
      <c r="Q155">
        <f>COUNTIF(SEO!A:A,M155)</f>
        <v>0</v>
      </c>
      <c r="R155">
        <f>COUNTIF(SPO!A:A,M155)</f>
        <v>0</v>
      </c>
      <c r="S155">
        <f>COUNTIF(MDN!A:A,M155)</f>
        <v>0</v>
      </c>
      <c r="T155">
        <f>COUNTIF(MMCS!A:A,M155)</f>
        <v>0</v>
      </c>
      <c r="U155">
        <f>COUNTIF(MPSA!A:A,M155)</f>
        <v>0</v>
      </c>
      <c r="V155">
        <f>COUNTIF(IDS!A:A,M155)</f>
        <v>0</v>
      </c>
      <c r="W155">
        <f>COUNTIF(RMO!A:A,M155)</f>
        <v>0</v>
      </c>
      <c r="X155">
        <f>COUNTIF(TECH!A:A,M155)</f>
        <v>0</v>
      </c>
      <c r="Y155">
        <f t="shared" si="14"/>
        <v>0</v>
      </c>
    </row>
    <row r="156" spans="1:25" x14ac:dyDescent="0.2">
      <c r="A156">
        <v>24</v>
      </c>
      <c r="B156" s="87">
        <v>106464</v>
      </c>
      <c r="C156" s="87" t="s">
        <v>284</v>
      </c>
      <c r="D156" s="87" t="s">
        <v>285</v>
      </c>
      <c r="E156" s="87" t="s">
        <v>89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7">
        <v>0</v>
      </c>
      <c r="L156" s="28">
        <v>44101</v>
      </c>
      <c r="M156" t="str">
        <f t="shared" ref="M156" si="15">C156</f>
        <v>DataDrive</v>
      </c>
      <c r="N156" t="str">
        <f t="shared" ref="N156" si="16">M156</f>
        <v>DataDrive</v>
      </c>
    </row>
    <row r="157" spans="1:25" x14ac:dyDescent="0.2">
      <c r="F157" s="22">
        <v>845160.73971999995</v>
      </c>
      <c r="G157" s="22">
        <v>3.3045344897959099</v>
      </c>
      <c r="H157" s="22">
        <v>559332.11424000002</v>
      </c>
      <c r="I157" s="22">
        <v>15657905.379720001</v>
      </c>
      <c r="J157" s="22">
        <v>15698328.3290899</v>
      </c>
      <c r="K157" s="22">
        <v>19865456.41708</v>
      </c>
      <c r="L157" s="22"/>
      <c r="M157" s="22">
        <f t="shared" ref="M157" si="17">SUM(M7:M156)</f>
        <v>0</v>
      </c>
    </row>
  </sheetData>
  <autoFilter ref="A6:Y6" xr:uid="{00000000-0009-0000-0000-00000A000000}"/>
  <mergeCells count="1">
    <mergeCell ref="O5:Y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R73"/>
  <sheetViews>
    <sheetView zoomScale="90" zoomScaleNormal="90" workbookViewId="0">
      <pane ySplit="4" topLeftCell="A5" activePane="bottomLeft" state="frozen"/>
      <selection activeCell="F51" sqref="F51"/>
      <selection pane="bottomLeft" activeCell="B35" sqref="B35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15.5" style="1" customWidth="1"/>
    <col min="13" max="13" width="14.5" style="1" bestFit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8" x14ac:dyDescent="0.2">
      <c r="A5" s="96" t="str">
        <f>VLOOKUP(B5,VLOOKUP!D:N,10,FALSE)</f>
        <v>AMMOS PROG MGMT</v>
      </c>
      <c r="B5" s="89" t="s">
        <v>20</v>
      </c>
      <c r="C5" s="98" t="str">
        <f>VLOOKUP(B5,VLOOKUP!D:E,2,FALSE)</f>
        <v>PONS, JUDITH S</v>
      </c>
      <c r="D5" s="90">
        <f>VLOOKUP(B5,VLOOKUP!D:F,3,FALSE)/1000</f>
        <v>-13.5041802</v>
      </c>
      <c r="E5" s="91">
        <f>VLOOKUP(B5,VLOOKUP!D:G,4,FALSE)</f>
        <v>7.5599999999999999E-3</v>
      </c>
      <c r="F5" s="92">
        <f>VLOOKUP(B5,VLOOKUP!D:H,5,FALSE)/1000</f>
        <v>-24.9344401</v>
      </c>
      <c r="G5" s="100"/>
      <c r="H5" s="100"/>
      <c r="I5" s="76"/>
      <c r="J5" s="93">
        <f>VLOOKUP(B5,VLOOKUP!D:H,5,FALSE)/VLOOKUP(B5,VLOOKUP!D:I,6,FALSE)</f>
        <v>-5.9964698822414383E-2</v>
      </c>
      <c r="K5" s="43">
        <f>(VLOOKUP(B5,VLOOKUP!D:K,6,FALSE))/1000</f>
        <v>415.8186498</v>
      </c>
      <c r="L5" s="75"/>
      <c r="M5" s="9"/>
    </row>
    <row r="6" spans="1:18" x14ac:dyDescent="0.2">
      <c r="A6" s="96" t="str">
        <f>VLOOKUP(B6,VLOOKUP!D:N,10,FALSE)</f>
        <v>AMMOS PROG ADMIN</v>
      </c>
      <c r="B6" s="89" t="s">
        <v>17</v>
      </c>
      <c r="C6" s="98" t="str">
        <f>VLOOKUP(B6,VLOOKUP!D:E,2,FALSE)</f>
        <v>PONS, JUDITH S</v>
      </c>
      <c r="D6" s="90">
        <f>VLOOKUP(B6,VLOOKUP!D:F,3,FALSE)/1000</f>
        <v>57.278678809999995</v>
      </c>
      <c r="E6" s="91">
        <f>VLOOKUP(B6,VLOOKUP!D:G,4,FALSE)</f>
        <v>0.22938</v>
      </c>
      <c r="F6" s="92">
        <f>VLOOKUP(B6,VLOOKUP!D:H,5,FALSE)/1000</f>
        <v>56.971480309999997</v>
      </c>
      <c r="G6" s="100"/>
      <c r="H6" s="101"/>
      <c r="I6" s="115"/>
      <c r="J6" s="93">
        <f>VLOOKUP(B6,VLOOKUP!D:H,5,FALSE)/VLOOKUP(B6,VLOOKUP!D:I,6,FALSE)</f>
        <v>0.24033877815397595</v>
      </c>
      <c r="K6" s="43">
        <f>(VLOOKUP(B6,VLOOKUP!D:K,6,FALSE))/1000</f>
        <v>237.04655880999999</v>
      </c>
      <c r="L6" s="75"/>
      <c r="M6" s="9"/>
    </row>
    <row r="7" spans="1:18" s="10" customFormat="1" ht="16" x14ac:dyDescent="0.2">
      <c r="A7" s="96" t="str">
        <f>VLOOKUP(B7,VLOOKUP!D:N,10,FALSE)</f>
        <v>MISSION INT OFFICE</v>
      </c>
      <c r="B7" s="89" t="s">
        <v>123</v>
      </c>
      <c r="C7" s="98" t="str">
        <f>VLOOKUP(B7,VLOOKUP!D:E,2,FALSE)</f>
        <v>ELLIOTT, ROBERT G</v>
      </c>
      <c r="D7" s="90">
        <f>VLOOKUP(B7,VLOOKUP!D:F,3,FALSE)/1000</f>
        <v>98.323827940000001</v>
      </c>
      <c r="E7" s="91">
        <f>VLOOKUP(B7,VLOOKUP!D:G,4,FALSE)</f>
        <v>0.61739952380952301</v>
      </c>
      <c r="F7" s="92">
        <f>VLOOKUP(B7,VLOOKUP!D:H,5,FALSE)/1000</f>
        <v>98.390987940000002</v>
      </c>
      <c r="G7" s="100"/>
      <c r="H7" s="102"/>
      <c r="I7" s="115"/>
      <c r="J7" s="93">
        <f>VLOOKUP(B7,VLOOKUP!D:H,5,FALSE)/VLOOKUP(B7,VLOOKUP!D:I,6,FALSE)</f>
        <v>0.1980757002089587</v>
      </c>
      <c r="K7" s="43">
        <f>(VLOOKUP(B7,VLOOKUP!D:K,6,FALSE))/1000</f>
        <v>496.73426794</v>
      </c>
      <c r="L7" s="126"/>
      <c r="M7" s="1"/>
    </row>
    <row r="8" spans="1:18" s="10" customFormat="1" ht="21" x14ac:dyDescent="0.2">
      <c r="A8" s="15"/>
      <c r="B8" s="11"/>
      <c r="C8" s="12" t="s">
        <v>9</v>
      </c>
      <c r="D8" s="13"/>
      <c r="E8" s="13"/>
      <c r="F8" s="21">
        <f>SUM(F5:F7)</f>
        <v>130.42802814999999</v>
      </c>
      <c r="G8" s="14"/>
      <c r="H8" s="14"/>
      <c r="I8" s="16"/>
      <c r="J8" s="17"/>
      <c r="K8" s="17"/>
      <c r="M8" s="1"/>
    </row>
    <row r="9" spans="1:18" s="10" customFormat="1" ht="16" x14ac:dyDescent="0.2">
      <c r="A9" s="15"/>
      <c r="B9" s="11"/>
      <c r="D9" s="13"/>
      <c r="E9" s="13"/>
      <c r="F9" s="16"/>
      <c r="G9" s="14"/>
      <c r="H9" s="14"/>
      <c r="I9" s="16"/>
      <c r="J9" s="17"/>
      <c r="K9" s="17"/>
      <c r="M9" s="1"/>
    </row>
    <row r="10" spans="1:18" s="10" customFormat="1" ht="12" customHeight="1" x14ac:dyDescent="0.2">
      <c r="A10" s="15"/>
      <c r="B10" s="11"/>
      <c r="C10" s="16"/>
      <c r="D10" s="13"/>
      <c r="E10" s="13"/>
      <c r="F10" s="16"/>
      <c r="G10" s="14"/>
      <c r="H10" s="14"/>
      <c r="I10" s="16"/>
      <c r="J10" s="17"/>
      <c r="K10" s="17"/>
      <c r="M10" s="1"/>
    </row>
    <row r="11" spans="1:18" s="10" customFormat="1" ht="12" customHeight="1" x14ac:dyDescent="0.2">
      <c r="A11" s="15"/>
      <c r="B11" s="11"/>
      <c r="C11" s="16"/>
      <c r="D11" s="13"/>
      <c r="E11" s="13"/>
      <c r="F11" s="16"/>
      <c r="G11" s="14"/>
      <c r="H11" s="14"/>
      <c r="I11" s="16"/>
      <c r="J11" s="17"/>
      <c r="K11" s="17"/>
      <c r="M11" s="1"/>
    </row>
    <row r="12" spans="1:18" s="10" customFormat="1" ht="12" customHeight="1" x14ac:dyDescent="0.2">
      <c r="A12" s="15"/>
      <c r="B12" s="11"/>
      <c r="C12" s="16"/>
      <c r="D12" s="13"/>
      <c r="E12" s="13"/>
      <c r="F12" s="16"/>
      <c r="G12" s="14"/>
      <c r="H12" s="14"/>
      <c r="I12" s="16"/>
      <c r="J12" s="17"/>
      <c r="K12" s="17"/>
      <c r="M12" s="1"/>
    </row>
    <row r="13" spans="1:18" ht="16" x14ac:dyDescent="0.2">
      <c r="L13" s="10"/>
    </row>
    <row r="14" spans="1:18" ht="16" x14ac:dyDescent="0.2">
      <c r="L14" s="10"/>
    </row>
    <row r="15" spans="1:18" ht="16" x14ac:dyDescent="0.2">
      <c r="L15" s="10"/>
    </row>
    <row r="16" spans="1:18" s="9" customFormat="1" ht="16" x14ac:dyDescent="0.2">
      <c r="A16" s="1"/>
      <c r="B16" s="18"/>
      <c r="C16" s="1"/>
      <c r="D16" s="1"/>
      <c r="E16" s="1"/>
      <c r="F16" s="1"/>
      <c r="G16" s="1"/>
      <c r="H16" s="1"/>
      <c r="I16" s="1"/>
      <c r="J16" s="1"/>
      <c r="K16" s="40"/>
      <c r="L16" s="10"/>
      <c r="M16" s="1"/>
      <c r="N16" s="1"/>
      <c r="O16" s="1"/>
      <c r="P16" s="1"/>
      <c r="Q16" s="1"/>
      <c r="R16" s="1"/>
    </row>
    <row r="17" spans="1:18" s="9" customFormat="1" ht="16" x14ac:dyDescent="0.2">
      <c r="A17" s="1"/>
      <c r="B17" s="18"/>
      <c r="C17" s="1"/>
      <c r="D17" s="1"/>
      <c r="E17" s="1"/>
      <c r="F17" s="1"/>
      <c r="G17" s="1"/>
      <c r="H17" s="1"/>
      <c r="I17" s="1"/>
      <c r="J17" s="1"/>
      <c r="K17" s="40"/>
      <c r="L17" s="10"/>
      <c r="M17" s="1"/>
      <c r="N17" s="1"/>
      <c r="O17" s="1"/>
      <c r="P17" s="1"/>
      <c r="Q17" s="1"/>
      <c r="R17" s="1"/>
    </row>
    <row r="18" spans="1:18" s="9" customFormat="1" ht="16" x14ac:dyDescent="0.2">
      <c r="A18" s="1"/>
      <c r="B18" s="18"/>
      <c r="C18" s="1"/>
      <c r="D18" s="1"/>
      <c r="E18" s="1"/>
      <c r="F18" s="1"/>
      <c r="G18" s="1"/>
      <c r="H18" s="1"/>
      <c r="I18" s="1"/>
      <c r="J18" s="1"/>
      <c r="K18" s="40"/>
      <c r="L18" s="10"/>
      <c r="M18" s="1"/>
      <c r="N18" s="1"/>
      <c r="O18" s="1"/>
      <c r="P18" s="1"/>
      <c r="Q18" s="1"/>
      <c r="R18" s="1"/>
    </row>
    <row r="19" spans="1:18" s="9" customFormat="1" ht="16" x14ac:dyDescent="0.2">
      <c r="A19" s="1"/>
      <c r="B19" s="18"/>
      <c r="C19" s="1"/>
      <c r="D19" s="1"/>
      <c r="E19" s="1"/>
      <c r="F19" s="1"/>
      <c r="G19" s="1"/>
      <c r="H19" s="1"/>
      <c r="I19" s="1"/>
      <c r="J19" s="1"/>
      <c r="K19" s="40"/>
      <c r="L19" s="10"/>
      <c r="M19" s="1"/>
      <c r="N19" s="1"/>
      <c r="O19" s="1"/>
      <c r="P19" s="1"/>
      <c r="Q19" s="1"/>
      <c r="R19" s="1"/>
    </row>
    <row r="20" spans="1:18" s="9" customFormat="1" ht="16" x14ac:dyDescent="0.2">
      <c r="A20" s="1"/>
      <c r="B20" s="18"/>
      <c r="C20" s="1"/>
      <c r="D20" s="1"/>
      <c r="E20" s="1"/>
      <c r="F20" s="1"/>
      <c r="G20" s="1"/>
      <c r="H20" s="1"/>
      <c r="I20" s="1"/>
      <c r="J20" s="1"/>
      <c r="K20" s="40"/>
      <c r="L20" s="10"/>
      <c r="M20" s="1"/>
      <c r="N20" s="1"/>
      <c r="O20" s="1"/>
      <c r="P20" s="1"/>
      <c r="Q20" s="1"/>
      <c r="R20" s="1"/>
    </row>
    <row r="21" spans="1:18" s="9" customFormat="1" ht="16" x14ac:dyDescent="0.2">
      <c r="A21" s="1"/>
      <c r="B21" s="18"/>
      <c r="C21" s="1"/>
      <c r="D21" s="1"/>
      <c r="E21" s="1"/>
      <c r="F21" s="1"/>
      <c r="G21" s="1"/>
      <c r="H21" s="1"/>
      <c r="I21" s="1"/>
      <c r="J21" s="1"/>
      <c r="K21" s="40"/>
      <c r="L21" s="10"/>
      <c r="M21" s="1"/>
      <c r="N21" s="1"/>
      <c r="O21" s="1"/>
      <c r="P21" s="1"/>
      <c r="Q21" s="1"/>
      <c r="R21" s="1"/>
    </row>
    <row r="22" spans="1:18" s="9" customFormat="1" ht="16" x14ac:dyDescent="0.2">
      <c r="A22" s="1"/>
      <c r="B22" s="18"/>
      <c r="C22" s="1"/>
      <c r="D22" s="1"/>
      <c r="E22" s="1"/>
      <c r="F22" s="1"/>
      <c r="G22" s="1"/>
      <c r="H22" s="1"/>
      <c r="I22" s="1"/>
      <c r="J22" s="1"/>
      <c r="K22" s="40"/>
      <c r="L22" s="10"/>
      <c r="M22" s="1"/>
      <c r="N22" s="1"/>
      <c r="O22" s="1"/>
      <c r="P22" s="1"/>
      <c r="Q22" s="1"/>
      <c r="R22" s="1"/>
    </row>
    <row r="23" spans="1:18" s="9" customFormat="1" ht="16" x14ac:dyDescent="0.2">
      <c r="A23" s="1"/>
      <c r="B23" s="18"/>
      <c r="C23" s="1"/>
      <c r="D23" s="1"/>
      <c r="E23" s="1"/>
      <c r="F23" s="1"/>
      <c r="G23" s="1"/>
      <c r="H23" s="1"/>
      <c r="I23" s="1"/>
      <c r="J23" s="1"/>
      <c r="K23" s="40"/>
      <c r="L23" s="10"/>
      <c r="M23" s="1"/>
      <c r="N23" s="1"/>
      <c r="O23" s="1"/>
      <c r="P23" s="1"/>
      <c r="Q23" s="1"/>
      <c r="R23" s="1"/>
    </row>
    <row r="24" spans="1:18" s="9" customFormat="1" ht="16" x14ac:dyDescent="0.2">
      <c r="A24" s="1"/>
      <c r="B24" s="18"/>
      <c r="C24" s="1"/>
      <c r="D24" s="1"/>
      <c r="E24" s="1"/>
      <c r="F24" s="1"/>
      <c r="G24" s="1"/>
      <c r="H24" s="1"/>
      <c r="I24" s="1"/>
      <c r="J24" s="1"/>
      <c r="K24" s="40"/>
      <c r="L24" s="10"/>
      <c r="M24" s="1"/>
      <c r="N24" s="1"/>
      <c r="O24" s="1"/>
      <c r="P24" s="1"/>
      <c r="Q24" s="1"/>
      <c r="R24" s="1"/>
    </row>
    <row r="25" spans="1:18" s="9" customFormat="1" ht="16" x14ac:dyDescent="0.2">
      <c r="A25" s="1"/>
      <c r="B25" s="18"/>
      <c r="C25" s="1"/>
      <c r="D25" s="1"/>
      <c r="E25" s="1"/>
      <c r="F25" s="1"/>
      <c r="G25" s="1"/>
      <c r="H25" s="1"/>
      <c r="I25" s="1"/>
      <c r="J25" s="1"/>
      <c r="K25" s="40"/>
      <c r="L25" s="10"/>
      <c r="M25" s="1"/>
      <c r="N25" s="1"/>
      <c r="O25" s="1"/>
      <c r="P25" s="1"/>
      <c r="Q25" s="1"/>
      <c r="R25" s="1"/>
    </row>
    <row r="26" spans="1:18" s="9" customFormat="1" ht="16" x14ac:dyDescent="0.2">
      <c r="A26" s="1"/>
      <c r="B26" s="18"/>
      <c r="C26" s="1"/>
      <c r="D26" s="1"/>
      <c r="E26" s="1"/>
      <c r="F26" s="1"/>
      <c r="G26" s="1"/>
      <c r="H26" s="1"/>
      <c r="I26" s="1"/>
      <c r="J26" s="1"/>
      <c r="K26" s="40"/>
      <c r="L26" s="10"/>
      <c r="M26" s="1"/>
      <c r="N26" s="1"/>
      <c r="O26" s="1"/>
      <c r="P26" s="1"/>
      <c r="Q26" s="1"/>
      <c r="R26" s="1"/>
    </row>
    <row r="27" spans="1:18" s="9" customFormat="1" ht="16" x14ac:dyDescent="0.2">
      <c r="A27" s="1"/>
      <c r="B27" s="18"/>
      <c r="C27" s="1"/>
      <c r="D27" s="1"/>
      <c r="E27" s="1"/>
      <c r="F27" s="1"/>
      <c r="G27" s="1"/>
      <c r="H27" s="1"/>
      <c r="I27" s="1"/>
      <c r="J27" s="1"/>
      <c r="K27" s="40"/>
      <c r="L27" s="10"/>
      <c r="M27" s="1"/>
      <c r="N27" s="1"/>
      <c r="O27" s="1"/>
      <c r="P27" s="1"/>
      <c r="Q27" s="1"/>
      <c r="R27" s="1"/>
    </row>
    <row r="28" spans="1:18" s="9" customFormat="1" ht="16" x14ac:dyDescent="0.2">
      <c r="A28" s="1"/>
      <c r="B28" s="18"/>
      <c r="C28" s="1"/>
      <c r="D28" s="1"/>
      <c r="E28" s="1"/>
      <c r="F28" s="1"/>
      <c r="G28" s="1"/>
      <c r="H28" s="1"/>
      <c r="I28" s="1"/>
      <c r="J28" s="1"/>
      <c r="K28" s="40"/>
      <c r="L28" s="10"/>
      <c r="M28" s="1"/>
      <c r="N28" s="1"/>
      <c r="O28" s="1"/>
      <c r="P28" s="1"/>
      <c r="Q28" s="1"/>
      <c r="R28" s="1"/>
    </row>
    <row r="29" spans="1:18" s="9" customFormat="1" ht="16" x14ac:dyDescent="0.2">
      <c r="A29" s="1"/>
      <c r="B29" s="18"/>
      <c r="C29" s="1"/>
      <c r="D29" s="1"/>
      <c r="E29" s="1"/>
      <c r="F29" s="1"/>
      <c r="G29" s="1"/>
      <c r="H29" s="1"/>
      <c r="I29" s="1"/>
      <c r="J29" s="1"/>
      <c r="K29" s="40"/>
      <c r="L29" s="10"/>
      <c r="M29" s="1"/>
      <c r="N29" s="1"/>
      <c r="O29" s="1"/>
      <c r="P29" s="1"/>
      <c r="Q29" s="1"/>
      <c r="R29" s="1"/>
    </row>
    <row r="30" spans="1:18" s="9" customFormat="1" ht="16" x14ac:dyDescent="0.2">
      <c r="A30" s="1"/>
      <c r="B30" s="18"/>
      <c r="C30" s="1"/>
      <c r="D30" s="1"/>
      <c r="E30" s="1"/>
      <c r="F30" s="1"/>
      <c r="G30" s="1"/>
      <c r="H30" s="1"/>
      <c r="I30" s="1"/>
      <c r="J30" s="1"/>
      <c r="K30" s="40"/>
      <c r="L30" s="10"/>
      <c r="M30" s="1"/>
      <c r="N30" s="1"/>
      <c r="O30" s="1"/>
      <c r="P30" s="1"/>
      <c r="Q30" s="1"/>
      <c r="R30" s="1"/>
    </row>
    <row r="31" spans="1:18" s="9" customFormat="1" ht="16" x14ac:dyDescent="0.2">
      <c r="A31" s="1"/>
      <c r="B31" s="18"/>
      <c r="C31" s="1"/>
      <c r="D31" s="1"/>
      <c r="E31" s="1"/>
      <c r="F31" s="1"/>
      <c r="G31" s="1"/>
      <c r="H31" s="1"/>
      <c r="I31" s="1"/>
      <c r="J31" s="1"/>
      <c r="K31" s="40"/>
      <c r="L31" s="10"/>
      <c r="M31" s="1"/>
      <c r="N31" s="1"/>
      <c r="O31" s="1"/>
      <c r="P31" s="1"/>
      <c r="Q31" s="1"/>
      <c r="R31" s="1"/>
    </row>
    <row r="50" spans="14:16" ht="16" x14ac:dyDescent="0.2">
      <c r="N50" s="10"/>
      <c r="O50" s="10"/>
    </row>
    <row r="51" spans="14:16" ht="16" x14ac:dyDescent="0.2">
      <c r="N51" s="10"/>
      <c r="O51" s="10"/>
    </row>
    <row r="52" spans="14:16" ht="16" x14ac:dyDescent="0.2">
      <c r="N52" s="10"/>
      <c r="O52" s="10"/>
    </row>
    <row r="53" spans="14:16" ht="16" x14ac:dyDescent="0.2">
      <c r="N53" s="10"/>
      <c r="O53" s="10"/>
      <c r="P53" s="10"/>
    </row>
    <row r="54" spans="14:16" ht="16" x14ac:dyDescent="0.2">
      <c r="N54" s="10"/>
      <c r="O54" s="10"/>
      <c r="P54" s="10"/>
    </row>
    <row r="55" spans="14:16" ht="16" x14ac:dyDescent="0.2">
      <c r="N55" s="10"/>
      <c r="O55" s="10"/>
      <c r="P55" s="10"/>
    </row>
    <row r="56" spans="14:16" ht="16" x14ac:dyDescent="0.2">
      <c r="N56" s="10"/>
      <c r="O56" s="10"/>
      <c r="P56" s="10"/>
    </row>
    <row r="57" spans="14:16" ht="16" x14ac:dyDescent="0.2">
      <c r="N57" s="10"/>
      <c r="O57" s="10"/>
      <c r="P57" s="10"/>
    </row>
    <row r="58" spans="14:16" ht="16" x14ac:dyDescent="0.2">
      <c r="N58" s="10"/>
      <c r="O58" s="10"/>
      <c r="P58" s="10"/>
    </row>
    <row r="59" spans="14:16" ht="16" x14ac:dyDescent="0.2">
      <c r="N59" s="10"/>
      <c r="O59" s="10"/>
      <c r="P59" s="10"/>
    </row>
    <row r="60" spans="14:16" ht="16" x14ac:dyDescent="0.2">
      <c r="N60" s="10"/>
      <c r="O60" s="10"/>
      <c r="P60" s="10"/>
    </row>
    <row r="61" spans="14:16" ht="16" x14ac:dyDescent="0.2">
      <c r="N61" s="10"/>
      <c r="O61" s="10"/>
      <c r="P61" s="10"/>
    </row>
    <row r="62" spans="14:16" ht="16" x14ac:dyDescent="0.2">
      <c r="N62" s="10"/>
      <c r="O62" s="10"/>
      <c r="P62" s="10"/>
    </row>
    <row r="63" spans="14:16" ht="16" x14ac:dyDescent="0.2">
      <c r="N63" s="10"/>
      <c r="O63" s="10"/>
      <c r="P63" s="10"/>
    </row>
    <row r="64" spans="14:16" ht="16" x14ac:dyDescent="0.2">
      <c r="N64" s="10"/>
      <c r="O64" s="10"/>
      <c r="P64" s="10"/>
    </row>
    <row r="65" spans="14:16" ht="16" x14ac:dyDescent="0.2">
      <c r="N65" s="10"/>
      <c r="O65" s="10"/>
      <c r="P65" s="10"/>
    </row>
    <row r="66" spans="14:16" ht="16" x14ac:dyDescent="0.2">
      <c r="N66" s="10"/>
      <c r="O66" s="10"/>
      <c r="P66" s="10"/>
    </row>
    <row r="67" spans="14:16" ht="16" x14ac:dyDescent="0.2">
      <c r="N67" s="10"/>
      <c r="O67" s="10"/>
      <c r="P67" s="10"/>
    </row>
    <row r="68" spans="14:16" ht="16" x14ac:dyDescent="0.2">
      <c r="N68" s="10"/>
      <c r="O68" s="10"/>
      <c r="P68" s="10"/>
    </row>
    <row r="69" spans="14:16" ht="16" x14ac:dyDescent="0.2">
      <c r="N69" s="10"/>
      <c r="O69" s="10"/>
      <c r="P69" s="10"/>
    </row>
    <row r="70" spans="14:16" ht="16" x14ac:dyDescent="0.2">
      <c r="N70" s="10"/>
      <c r="O70" s="10"/>
      <c r="P70" s="10"/>
    </row>
    <row r="71" spans="14:16" ht="16" x14ac:dyDescent="0.2">
      <c r="N71" s="10"/>
      <c r="O71" s="10"/>
      <c r="P71" s="10"/>
    </row>
    <row r="72" spans="14:16" ht="16" x14ac:dyDescent="0.2">
      <c r="N72" s="10"/>
      <c r="O72" s="10"/>
      <c r="P72" s="10"/>
    </row>
    <row r="73" spans="14:16" ht="16" x14ac:dyDescent="0.2">
      <c r="N73" s="10"/>
      <c r="O73" s="10"/>
      <c r="P73" s="10"/>
    </row>
  </sheetData>
  <sortState ref="A5:F6">
    <sortCondition ref="B5"/>
  </sortState>
  <mergeCells count="13">
    <mergeCell ref="D1:F1"/>
    <mergeCell ref="D2:D3"/>
    <mergeCell ref="E2:E3"/>
    <mergeCell ref="F2:F3"/>
    <mergeCell ref="A1:A3"/>
    <mergeCell ref="B1:B3"/>
    <mergeCell ref="C1:C3"/>
    <mergeCell ref="G1:G3"/>
    <mergeCell ref="H1:H3"/>
    <mergeCell ref="I1:I3"/>
    <mergeCell ref="J1:J3"/>
    <mergeCell ref="L1:L3"/>
    <mergeCell ref="K1:K3"/>
  </mergeCells>
  <conditionalFormatting sqref="F5:F7">
    <cfRule type="expression" dxfId="19" priority="5">
      <formula>ABS(J5)&gt;0.15</formula>
    </cfRule>
    <cfRule type="expression" dxfId="18" priority="6">
      <formula>ABS(F5)&gt;25</formula>
    </cfRule>
  </conditionalFormatting>
  <printOptions horizontalCentered="1"/>
  <pageMargins left="0.2" right="0.2" top="0.75" bottom="0.75" header="0.3" footer="0.3"/>
  <pageSetup scale="55" orientation="landscape" r:id="rId1"/>
  <headerFooter>
    <oddHeader>&amp;C&amp;26&amp;F</oddHeader>
    <oddFooter>&amp;LFn:  &amp;F
Tab:  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R73"/>
  <sheetViews>
    <sheetView zoomScale="90" zoomScaleNormal="90" workbookViewId="0">
      <pane ySplit="4" topLeftCell="A5" activePane="bottomLeft" state="frozen"/>
      <selection activeCell="F51" sqref="F51"/>
      <selection pane="bottomLeft" activeCell="D34" sqref="D34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15.5" style="1" customWidth="1"/>
    <col min="13" max="13" width="14.5" style="1" bestFit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8" x14ac:dyDescent="0.2">
      <c r="A5" s="96" t="str">
        <f>VLOOKUP(B5,VLOOKUP!D:N,10,FALSE)</f>
        <v>BUSINESS  MGT</v>
      </c>
      <c r="B5" s="89" t="s">
        <v>43</v>
      </c>
      <c r="C5" s="98" t="str">
        <f>VLOOKUP(B5,VLOOKUP!D:E,2,FALSE)</f>
        <v>DI PAOLO, RUSSELL M</v>
      </c>
      <c r="D5" s="90">
        <f>VLOOKUP(B5,VLOOKUP!D:F,3,FALSE)/1000</f>
        <v>12.613756310000001</v>
      </c>
      <c r="E5" s="91">
        <f>VLOOKUP(B5,VLOOKUP!D:G,4,FALSE)</f>
        <v>6.1690000000000002E-2</v>
      </c>
      <c r="F5" s="92">
        <f>VLOOKUP(B5,VLOOKUP!D:H,5,FALSE)/1000</f>
        <v>12.613756310000001</v>
      </c>
      <c r="G5" s="101"/>
      <c r="H5" s="100"/>
      <c r="I5" s="99"/>
      <c r="J5" s="93">
        <f>VLOOKUP(B5,VLOOKUP!D:H,5,FALSE)/VLOOKUP(B5,VLOOKUP!D:I,6,FALSE)</f>
        <v>9.4043087215268828E-2</v>
      </c>
      <c r="K5" s="44">
        <f>(VLOOKUP(B5,VLOOKUP!D:K,6,FALSE))/1000</f>
        <v>134.12741631</v>
      </c>
      <c r="L5" s="75"/>
      <c r="M5" s="9"/>
    </row>
    <row r="6" spans="1:18" x14ac:dyDescent="0.2">
      <c r="A6" s="96" t="str">
        <f>VLOOKUP(B6,VLOOKUP!D:N,10,FALSE)</f>
        <v>BUSINESS SPT</v>
      </c>
      <c r="B6" s="89" t="s">
        <v>45</v>
      </c>
      <c r="C6" s="98" t="str">
        <f>VLOOKUP(B6,VLOOKUP!D:E,2,FALSE)</f>
        <v>DI PAOLO, RUSSELL M</v>
      </c>
      <c r="D6" s="90">
        <f>VLOOKUP(B6,VLOOKUP!D:F,3,FALSE)/1000</f>
        <v>29.348237940000001</v>
      </c>
      <c r="E6" s="91">
        <f>VLOOKUP(B6,VLOOKUP!D:G,4,FALSE)</f>
        <v>0.22020999999999999</v>
      </c>
      <c r="F6" s="92">
        <f>VLOOKUP(B6,VLOOKUP!D:H,5,FALSE)/1000</f>
        <v>29.348237940000001</v>
      </c>
      <c r="G6" s="101"/>
      <c r="H6" s="100"/>
      <c r="I6" s="99"/>
      <c r="J6" s="93">
        <f>VLOOKUP(B6,VLOOKUP!D:H,5,FALSE)/VLOOKUP(B6,VLOOKUP!D:I,6,FALSE)</f>
        <v>0.15575012095025509</v>
      </c>
      <c r="K6" s="44">
        <f>(VLOOKUP(B6,VLOOKUP!D:K,6,FALSE))/1000</f>
        <v>188.43155794</v>
      </c>
      <c r="L6" s="75"/>
      <c r="M6" s="9"/>
    </row>
    <row r="7" spans="1:18" x14ac:dyDescent="0.2">
      <c r="A7" s="96" t="str">
        <f>VLOOKUP(B7,VLOOKUP!D:N,10,FALSE)</f>
        <v>BUSINESS SCHED</v>
      </c>
      <c r="B7" s="89" t="s">
        <v>47</v>
      </c>
      <c r="C7" s="98" t="str">
        <f>VLOOKUP(B7,VLOOKUP!D:E,2,FALSE)</f>
        <v>DI PAOLO, RUSSELL M</v>
      </c>
      <c r="D7" s="90">
        <f>VLOOKUP(B7,VLOOKUP!D:F,3,FALSE)/1000</f>
        <v>-3.22912723</v>
      </c>
      <c r="E7" s="91">
        <f>VLOOKUP(B7,VLOOKUP!D:G,4,FALSE)</f>
        <v>2.49E-3</v>
      </c>
      <c r="F7" s="92">
        <f>VLOOKUP(B7,VLOOKUP!D:H,5,FALSE)/1000</f>
        <v>-3.22912723</v>
      </c>
      <c r="G7" s="100"/>
      <c r="H7" s="101"/>
      <c r="I7" s="99"/>
      <c r="J7" s="93">
        <f>VLOOKUP(B7,VLOOKUP!D:H,5,FALSE)/VLOOKUP(B7,VLOOKUP!D:I,6,FALSE)</f>
        <v>-1.5497734545404296E-2</v>
      </c>
      <c r="K7" s="44">
        <f>(VLOOKUP(B7,VLOOKUP!D:K,6,FALSE))/1000</f>
        <v>208.36124277000002</v>
      </c>
      <c r="L7" s="75"/>
    </row>
    <row r="8" spans="1:18" s="10" customFormat="1" ht="16" x14ac:dyDescent="0.2">
      <c r="A8" s="96" t="str">
        <f>VLOOKUP(B8,VLOOKUP!D:N,10,FALSE)</f>
        <v>CUSTOMER DEVELOPMENT</v>
      </c>
      <c r="B8" s="89" t="s">
        <v>49</v>
      </c>
      <c r="C8" s="98" t="str">
        <f>VLOOKUP(B8,VLOOKUP!D:E,2,FALSE)</f>
        <v>ELLIOTT, ROBERT G</v>
      </c>
      <c r="D8" s="90">
        <f>VLOOKUP(B8,VLOOKUP!D:F,3,FALSE)/1000</f>
        <v>18.205780439999998</v>
      </c>
      <c r="E8" s="91">
        <f>VLOOKUP(B8,VLOOKUP!D:G,4,FALSE)</f>
        <v>0.14904000000000001</v>
      </c>
      <c r="F8" s="92">
        <f>VLOOKUP(B8,VLOOKUP!D:H,5,FALSE)/1000</f>
        <v>-0.97683956000000005</v>
      </c>
      <c r="G8" s="100"/>
      <c r="H8" s="102"/>
      <c r="I8" s="115"/>
      <c r="J8" s="93">
        <f>VLOOKUP(B8,VLOOKUP!D:H,5,FALSE)/VLOOKUP(B8,VLOOKUP!D:I,6,FALSE)</f>
        <v>-1.587556764906714E-2</v>
      </c>
      <c r="K8" s="44">
        <f>(VLOOKUP(B8,VLOOKUP!D:K,6,FALSE))/1000</f>
        <v>61.531000440000007</v>
      </c>
      <c r="L8" s="23"/>
      <c r="M8" s="1"/>
    </row>
    <row r="9" spans="1:18" s="10" customFormat="1" ht="21" x14ac:dyDescent="0.2">
      <c r="A9" s="15"/>
      <c r="B9" s="11"/>
      <c r="C9" s="12" t="s">
        <v>9</v>
      </c>
      <c r="D9" s="13"/>
      <c r="E9" s="13"/>
      <c r="F9" s="21">
        <f>SUM(F5:F8)</f>
        <v>37.756027459999999</v>
      </c>
      <c r="G9" s="14"/>
      <c r="H9" s="14"/>
      <c r="I9" s="16"/>
      <c r="J9" s="17"/>
      <c r="K9" s="17"/>
      <c r="M9" s="1"/>
    </row>
    <row r="10" spans="1:18" s="10" customFormat="1" ht="16" x14ac:dyDescent="0.2">
      <c r="A10" s="15"/>
      <c r="B10" s="11"/>
      <c r="C10" s="16"/>
      <c r="D10" s="13"/>
      <c r="E10" s="13"/>
      <c r="F10" s="16"/>
      <c r="G10" s="14"/>
      <c r="H10" s="14"/>
      <c r="I10" s="16"/>
      <c r="J10" s="17"/>
      <c r="K10" s="17"/>
      <c r="M10" s="1"/>
    </row>
    <row r="11" spans="1:18" s="10" customFormat="1" ht="12" customHeight="1" x14ac:dyDescent="0.2">
      <c r="A11" s="15"/>
      <c r="B11" s="11"/>
      <c r="C11" s="16"/>
      <c r="D11" s="13"/>
      <c r="E11" s="13"/>
      <c r="F11" s="16"/>
      <c r="G11" s="14"/>
      <c r="H11" s="14"/>
      <c r="I11" s="16"/>
      <c r="J11" s="17"/>
      <c r="K11" s="17"/>
      <c r="M11" s="1"/>
    </row>
    <row r="12" spans="1:18" s="10" customFormat="1" ht="12" customHeight="1" x14ac:dyDescent="0.2">
      <c r="A12" s="15"/>
      <c r="B12" s="11"/>
      <c r="C12" s="16"/>
      <c r="D12" s="13"/>
      <c r="E12" s="13"/>
      <c r="F12" s="16"/>
      <c r="G12" s="14"/>
      <c r="H12" s="14"/>
      <c r="I12" s="16"/>
      <c r="J12" s="17"/>
      <c r="K12" s="17"/>
      <c r="M12" s="1"/>
    </row>
    <row r="13" spans="1:18" ht="16" x14ac:dyDescent="0.2">
      <c r="L13" s="10"/>
    </row>
    <row r="14" spans="1:18" ht="16" x14ac:dyDescent="0.2">
      <c r="L14" s="10"/>
    </row>
    <row r="15" spans="1:18" ht="16" x14ac:dyDescent="0.2">
      <c r="L15" s="10"/>
    </row>
    <row r="16" spans="1:18" s="9" customFormat="1" ht="16" x14ac:dyDescent="0.2">
      <c r="A16" s="1"/>
      <c r="B16" s="18"/>
      <c r="C16" s="1"/>
      <c r="D16" s="1"/>
      <c r="E16" s="1"/>
      <c r="F16" s="1"/>
      <c r="G16" s="1"/>
      <c r="H16" s="1"/>
      <c r="I16" s="1"/>
      <c r="J16" s="1"/>
      <c r="K16" s="40"/>
      <c r="L16" s="10"/>
      <c r="M16" s="1"/>
      <c r="N16" s="1"/>
      <c r="O16" s="1"/>
      <c r="P16" s="1"/>
      <c r="Q16" s="1"/>
      <c r="R16" s="1"/>
    </row>
    <row r="17" spans="1:18" s="9" customFormat="1" ht="16" x14ac:dyDescent="0.2">
      <c r="A17" s="1"/>
      <c r="B17" s="18"/>
      <c r="C17" s="1"/>
      <c r="D17" s="1"/>
      <c r="E17" s="1"/>
      <c r="F17" s="1"/>
      <c r="G17" s="1"/>
      <c r="H17" s="1"/>
      <c r="I17" s="1"/>
      <c r="J17" s="1"/>
      <c r="K17" s="40"/>
      <c r="L17" s="10"/>
      <c r="M17" s="1"/>
      <c r="N17" s="1"/>
      <c r="O17" s="1"/>
      <c r="P17" s="1"/>
      <c r="Q17" s="1"/>
      <c r="R17" s="1"/>
    </row>
    <row r="18" spans="1:18" s="9" customFormat="1" ht="16" x14ac:dyDescent="0.2">
      <c r="A18" s="1"/>
      <c r="B18" s="18"/>
      <c r="C18" s="1"/>
      <c r="D18" s="1"/>
      <c r="E18" s="1"/>
      <c r="F18" s="1"/>
      <c r="G18" s="1"/>
      <c r="H18" s="1"/>
      <c r="I18" s="1"/>
      <c r="J18" s="1"/>
      <c r="K18" s="40"/>
      <c r="L18" s="10"/>
      <c r="M18" s="1"/>
      <c r="N18" s="1"/>
      <c r="O18" s="1"/>
      <c r="P18" s="1"/>
      <c r="Q18" s="1"/>
      <c r="R18" s="1"/>
    </row>
    <row r="19" spans="1:18" s="9" customFormat="1" ht="16" x14ac:dyDescent="0.2">
      <c r="A19" s="1"/>
      <c r="B19" s="18"/>
      <c r="C19" s="1"/>
      <c r="D19" s="1"/>
      <c r="E19" s="1"/>
      <c r="F19" s="1"/>
      <c r="G19" s="1"/>
      <c r="H19" s="1"/>
      <c r="I19" s="1"/>
      <c r="J19" s="1"/>
      <c r="K19" s="40"/>
      <c r="L19" s="10"/>
      <c r="M19" s="1"/>
      <c r="N19" s="1"/>
      <c r="O19" s="1"/>
      <c r="P19" s="1"/>
      <c r="Q19" s="1"/>
      <c r="R19" s="1"/>
    </row>
    <row r="20" spans="1:18" s="9" customFormat="1" ht="16" x14ac:dyDescent="0.2">
      <c r="A20" s="1"/>
      <c r="B20" s="18"/>
      <c r="C20" s="1"/>
      <c r="D20" s="1"/>
      <c r="E20" s="1"/>
      <c r="F20" s="1"/>
      <c r="G20" s="1"/>
      <c r="H20" s="1"/>
      <c r="I20" s="1"/>
      <c r="J20" s="1"/>
      <c r="K20" s="40"/>
      <c r="L20" s="10"/>
      <c r="M20" s="1"/>
      <c r="N20" s="1"/>
      <c r="O20" s="1"/>
      <c r="P20" s="1"/>
      <c r="Q20" s="1"/>
      <c r="R20" s="1"/>
    </row>
    <row r="21" spans="1:18" s="9" customFormat="1" ht="16" x14ac:dyDescent="0.2">
      <c r="A21" s="1"/>
      <c r="B21" s="18"/>
      <c r="C21" s="1"/>
      <c r="D21" s="1"/>
      <c r="E21" s="1"/>
      <c r="F21" s="1"/>
      <c r="G21" s="1"/>
      <c r="H21" s="1"/>
      <c r="I21" s="1"/>
      <c r="J21" s="1"/>
      <c r="K21" s="40"/>
      <c r="L21" s="10"/>
      <c r="M21" s="1"/>
      <c r="N21" s="1"/>
      <c r="O21" s="1"/>
      <c r="P21" s="1"/>
      <c r="Q21" s="1"/>
      <c r="R21" s="1"/>
    </row>
    <row r="22" spans="1:18" s="9" customFormat="1" ht="16" x14ac:dyDescent="0.2">
      <c r="A22" s="1"/>
      <c r="B22" s="18"/>
      <c r="C22" s="1"/>
      <c r="D22" s="1"/>
      <c r="E22" s="1"/>
      <c r="F22" s="1"/>
      <c r="G22" s="1"/>
      <c r="H22" s="1"/>
      <c r="I22" s="1"/>
      <c r="J22" s="1"/>
      <c r="K22" s="40"/>
      <c r="L22" s="10"/>
      <c r="M22" s="1"/>
      <c r="N22" s="1"/>
      <c r="O22" s="1"/>
      <c r="P22" s="1"/>
      <c r="Q22" s="1"/>
      <c r="R22" s="1"/>
    </row>
    <row r="23" spans="1:18" s="9" customFormat="1" ht="16" x14ac:dyDescent="0.2">
      <c r="A23" s="1"/>
      <c r="B23" s="18"/>
      <c r="C23" s="1"/>
      <c r="D23" s="1"/>
      <c r="E23" s="1"/>
      <c r="F23" s="1"/>
      <c r="G23" s="1"/>
      <c r="H23" s="1"/>
      <c r="I23" s="1"/>
      <c r="J23" s="1"/>
      <c r="K23" s="40"/>
      <c r="L23" s="10"/>
      <c r="M23" s="1"/>
      <c r="N23" s="1"/>
      <c r="O23" s="1"/>
      <c r="P23" s="1"/>
      <c r="Q23" s="1"/>
      <c r="R23" s="1"/>
    </row>
    <row r="24" spans="1:18" s="9" customFormat="1" ht="16" x14ac:dyDescent="0.2">
      <c r="A24" s="1"/>
      <c r="B24" s="18"/>
      <c r="C24" s="1"/>
      <c r="D24" s="1"/>
      <c r="E24" s="1"/>
      <c r="F24" s="1"/>
      <c r="G24" s="1"/>
      <c r="H24" s="1"/>
      <c r="I24" s="1"/>
      <c r="J24" s="1"/>
      <c r="K24" s="40"/>
      <c r="L24" s="10"/>
      <c r="M24" s="1"/>
      <c r="N24" s="1"/>
      <c r="O24" s="1"/>
      <c r="P24" s="1"/>
      <c r="Q24" s="1"/>
      <c r="R24" s="1"/>
    </row>
    <row r="25" spans="1:18" s="9" customFormat="1" ht="16" x14ac:dyDescent="0.2">
      <c r="A25" s="1"/>
      <c r="B25" s="64"/>
      <c r="C25" s="1"/>
      <c r="D25" s="1"/>
      <c r="E25" s="1"/>
      <c r="F25" s="1"/>
      <c r="G25" s="1"/>
      <c r="H25" s="1"/>
      <c r="I25" s="1"/>
      <c r="J25" s="1"/>
      <c r="K25" s="40"/>
      <c r="L25" s="10"/>
      <c r="M25" s="1"/>
      <c r="N25" s="1"/>
      <c r="O25" s="1"/>
      <c r="P25" s="1"/>
      <c r="Q25" s="1"/>
      <c r="R25" s="1"/>
    </row>
    <row r="26" spans="1:18" s="9" customFormat="1" ht="16" x14ac:dyDescent="0.2">
      <c r="A26" s="1"/>
      <c r="B26" s="18"/>
      <c r="C26" s="1"/>
      <c r="D26" s="1"/>
      <c r="E26" s="1"/>
      <c r="F26" s="1"/>
      <c r="G26" s="1"/>
      <c r="H26" s="1"/>
      <c r="I26" s="1"/>
      <c r="J26" s="1"/>
      <c r="K26" s="40"/>
      <c r="L26" s="10"/>
      <c r="M26" s="1"/>
      <c r="N26" s="1"/>
      <c r="O26" s="1"/>
      <c r="P26" s="1"/>
      <c r="Q26" s="1"/>
      <c r="R26" s="1"/>
    </row>
    <row r="27" spans="1:18" s="9" customFormat="1" ht="16" x14ac:dyDescent="0.2">
      <c r="A27" s="1"/>
      <c r="B27" s="18"/>
      <c r="C27" s="1"/>
      <c r="D27" s="1"/>
      <c r="E27" s="1"/>
      <c r="F27" s="1"/>
      <c r="G27" s="1"/>
      <c r="H27" s="1"/>
      <c r="I27" s="1"/>
      <c r="J27" s="1"/>
      <c r="K27" s="40"/>
      <c r="L27" s="10"/>
      <c r="M27" s="1"/>
      <c r="N27" s="1"/>
      <c r="O27" s="1"/>
      <c r="P27" s="1"/>
      <c r="Q27" s="1"/>
      <c r="R27" s="1"/>
    </row>
    <row r="28" spans="1:18" s="9" customFormat="1" ht="16" x14ac:dyDescent="0.2">
      <c r="A28" s="1"/>
      <c r="B28" s="18"/>
      <c r="C28" s="1"/>
      <c r="D28" s="1"/>
      <c r="E28" s="1"/>
      <c r="F28" s="1"/>
      <c r="G28" s="1"/>
      <c r="H28" s="1"/>
      <c r="I28" s="1"/>
      <c r="J28" s="1"/>
      <c r="K28" s="40"/>
      <c r="L28" s="10"/>
      <c r="M28" s="1"/>
      <c r="N28" s="1"/>
      <c r="O28" s="1"/>
      <c r="P28" s="1"/>
      <c r="Q28" s="1"/>
      <c r="R28" s="1"/>
    </row>
    <row r="29" spans="1:18" s="9" customFormat="1" ht="16" x14ac:dyDescent="0.2">
      <c r="A29" s="1"/>
      <c r="B29" s="18"/>
      <c r="C29" s="1"/>
      <c r="D29" s="1"/>
      <c r="E29" s="1"/>
      <c r="F29" s="1"/>
      <c r="G29" s="1"/>
      <c r="H29" s="1"/>
      <c r="I29" s="1"/>
      <c r="J29" s="1"/>
      <c r="K29" s="40"/>
      <c r="L29" s="10"/>
      <c r="M29" s="1"/>
      <c r="N29" s="1"/>
      <c r="O29" s="1"/>
      <c r="P29" s="1"/>
      <c r="Q29" s="1"/>
      <c r="R29" s="1"/>
    </row>
    <row r="30" spans="1:18" s="9" customFormat="1" ht="16" x14ac:dyDescent="0.2">
      <c r="A30" s="1"/>
      <c r="B30" s="18"/>
      <c r="C30" s="1"/>
      <c r="D30" s="1"/>
      <c r="E30" s="1"/>
      <c r="F30" s="1"/>
      <c r="G30" s="1"/>
      <c r="H30" s="1"/>
      <c r="I30" s="1"/>
      <c r="J30" s="1"/>
      <c r="K30" s="40"/>
      <c r="L30" s="10"/>
      <c r="M30" s="1"/>
      <c r="N30" s="1"/>
      <c r="O30" s="1"/>
      <c r="P30" s="1"/>
      <c r="Q30" s="1"/>
      <c r="R30" s="1"/>
    </row>
    <row r="31" spans="1:18" s="9" customFormat="1" ht="16" x14ac:dyDescent="0.2">
      <c r="A31" s="1"/>
      <c r="B31" s="18"/>
      <c r="C31" s="1"/>
      <c r="D31" s="1"/>
      <c r="E31" s="1"/>
      <c r="F31" s="1"/>
      <c r="G31" s="1"/>
      <c r="H31" s="1"/>
      <c r="I31" s="1"/>
      <c r="J31" s="1"/>
      <c r="K31" s="40"/>
      <c r="L31" s="10"/>
      <c r="M31" s="1"/>
      <c r="N31" s="1"/>
      <c r="O31" s="1"/>
      <c r="P31" s="1"/>
      <c r="Q31" s="1"/>
      <c r="R31" s="1"/>
    </row>
    <row r="50" spans="14:16" ht="16" x14ac:dyDescent="0.2">
      <c r="N50" s="10"/>
      <c r="O50" s="10"/>
    </row>
    <row r="51" spans="14:16" ht="16" x14ac:dyDescent="0.2">
      <c r="N51" s="10"/>
      <c r="O51" s="10"/>
    </row>
    <row r="52" spans="14:16" ht="16" x14ac:dyDescent="0.2">
      <c r="N52" s="10"/>
      <c r="O52" s="10"/>
    </row>
    <row r="53" spans="14:16" ht="16" x14ac:dyDescent="0.2">
      <c r="N53" s="10"/>
      <c r="O53" s="10"/>
      <c r="P53" s="10"/>
    </row>
    <row r="54" spans="14:16" ht="16" x14ac:dyDescent="0.2">
      <c r="N54" s="10"/>
      <c r="O54" s="10"/>
      <c r="P54" s="10"/>
    </row>
    <row r="55" spans="14:16" ht="16" x14ac:dyDescent="0.2">
      <c r="N55" s="10"/>
      <c r="O55" s="10"/>
      <c r="P55" s="10"/>
    </row>
    <row r="56" spans="14:16" ht="16" x14ac:dyDescent="0.2">
      <c r="N56" s="10"/>
      <c r="O56" s="10"/>
      <c r="P56" s="10"/>
    </row>
    <row r="57" spans="14:16" ht="16" x14ac:dyDescent="0.2">
      <c r="N57" s="10"/>
      <c r="O57" s="10"/>
      <c r="P57" s="10"/>
    </row>
    <row r="58" spans="14:16" ht="16" x14ac:dyDescent="0.2">
      <c r="N58" s="10"/>
      <c r="O58" s="10"/>
      <c r="P58" s="10"/>
    </row>
    <row r="59" spans="14:16" ht="16" x14ac:dyDescent="0.2">
      <c r="N59" s="10"/>
      <c r="O59" s="10"/>
      <c r="P59" s="10"/>
    </row>
    <row r="60" spans="14:16" ht="16" x14ac:dyDescent="0.2">
      <c r="N60" s="10"/>
      <c r="O60" s="10"/>
      <c r="P60" s="10"/>
    </row>
    <row r="61" spans="14:16" ht="16" x14ac:dyDescent="0.2">
      <c r="N61" s="10"/>
      <c r="O61" s="10"/>
      <c r="P61" s="10"/>
    </row>
    <row r="62" spans="14:16" ht="16" x14ac:dyDescent="0.2">
      <c r="N62" s="10"/>
      <c r="O62" s="10"/>
      <c r="P62" s="10"/>
    </row>
    <row r="63" spans="14:16" ht="16" x14ac:dyDescent="0.2">
      <c r="N63" s="10"/>
      <c r="O63" s="10"/>
      <c r="P63" s="10"/>
    </row>
    <row r="64" spans="14:16" ht="16" x14ac:dyDescent="0.2">
      <c r="N64" s="10"/>
      <c r="O64" s="10"/>
      <c r="P64" s="10"/>
    </row>
    <row r="65" spans="14:16" ht="16" x14ac:dyDescent="0.2">
      <c r="N65" s="10"/>
      <c r="O65" s="10"/>
      <c r="P65" s="10"/>
    </row>
    <row r="66" spans="14:16" ht="16" x14ac:dyDescent="0.2">
      <c r="N66" s="10"/>
      <c r="O66" s="10"/>
      <c r="P66" s="10"/>
    </row>
    <row r="67" spans="14:16" ht="16" x14ac:dyDescent="0.2">
      <c r="N67" s="10"/>
      <c r="O67" s="10"/>
      <c r="P67" s="10"/>
    </row>
    <row r="68" spans="14:16" ht="16" x14ac:dyDescent="0.2">
      <c r="N68" s="10"/>
      <c r="O68" s="10"/>
      <c r="P68" s="10"/>
    </row>
    <row r="69" spans="14:16" ht="16" x14ac:dyDescent="0.2">
      <c r="N69" s="10"/>
      <c r="O69" s="10"/>
      <c r="P69" s="10"/>
    </row>
    <row r="70" spans="14:16" ht="16" x14ac:dyDescent="0.2">
      <c r="N70" s="10"/>
      <c r="O70" s="10"/>
      <c r="P70" s="10"/>
    </row>
    <row r="71" spans="14:16" ht="16" x14ac:dyDescent="0.2">
      <c r="N71" s="10"/>
      <c r="O71" s="10"/>
      <c r="P71" s="10"/>
    </row>
    <row r="72" spans="14:16" ht="16" x14ac:dyDescent="0.2">
      <c r="N72" s="10"/>
      <c r="O72" s="10"/>
      <c r="P72" s="10"/>
    </row>
    <row r="73" spans="14:16" ht="16" x14ac:dyDescent="0.2">
      <c r="N73" s="10"/>
      <c r="O73" s="10"/>
      <c r="P73" s="10"/>
    </row>
  </sheetData>
  <sortState ref="A5:F8">
    <sortCondition ref="B5"/>
  </sortState>
  <mergeCells count="13">
    <mergeCell ref="D1:F1"/>
    <mergeCell ref="D2:D3"/>
    <mergeCell ref="E2:E3"/>
    <mergeCell ref="F2:F3"/>
    <mergeCell ref="A1:A3"/>
    <mergeCell ref="B1:B3"/>
    <mergeCell ref="C1:C3"/>
    <mergeCell ref="G1:G3"/>
    <mergeCell ref="H1:H3"/>
    <mergeCell ref="I1:I3"/>
    <mergeCell ref="J1:J3"/>
    <mergeCell ref="L1:L3"/>
    <mergeCell ref="K1:K3"/>
  </mergeCells>
  <conditionalFormatting sqref="F5:F8">
    <cfRule type="expression" dxfId="17" priority="7">
      <formula>ABS(J5)&gt;0.15</formula>
    </cfRule>
    <cfRule type="expression" dxfId="16" priority="8">
      <formula>ABS(F5)&gt;25</formula>
    </cfRule>
  </conditionalFormatting>
  <printOptions horizontalCentered="1"/>
  <pageMargins left="0.2" right="0.2" top="0.75" bottom="0.75" header="0.3" footer="0.3"/>
  <pageSetup scale="67" orientation="landscape" r:id="rId1"/>
  <headerFooter>
    <oddHeader>&amp;C&amp;26&amp;F</oddHeader>
    <oddFooter>&amp;LFn:  &amp;F
Tab:  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R60"/>
  <sheetViews>
    <sheetView zoomScale="90" zoomScaleNormal="90" workbookViewId="0">
      <pane ySplit="4" topLeftCell="A5" activePane="bottomLeft" state="frozen"/>
      <selection activeCell="F51" sqref="F51"/>
      <selection pane="bottomLeft" activeCell="B17" sqref="B17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15.5" style="1" customWidth="1"/>
    <col min="13" max="13" width="14.5" style="1" bestFit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8" x14ac:dyDescent="0.2">
      <c r="A5" s="96" t="str">
        <f>VLOOKUP(B5,VLOOKUP!D:N,10,FALSE)</f>
        <v>MGSS IMP &amp; PLNG</v>
      </c>
      <c r="B5" s="89" t="s">
        <v>100</v>
      </c>
      <c r="C5" s="98" t="str">
        <f>VLOOKUP(B5,VLOOKUP!D:E,2,FALSE)</f>
        <v>GUNN, JOHANNA M</v>
      </c>
      <c r="D5" s="90">
        <f>VLOOKUP(B5,VLOOKUP!D:F,3,FALSE)/1000</f>
        <v>0.48982943999999995</v>
      </c>
      <c r="E5" s="91">
        <f>VLOOKUP(B5,VLOOKUP!D:G,4,FALSE)</f>
        <v>-9.1149999999999995E-2</v>
      </c>
      <c r="F5" s="92">
        <f>VLOOKUP(B5,VLOOKUP!D:H,5,FALSE)/1000</f>
        <v>0.48982675999999997</v>
      </c>
      <c r="G5" s="94"/>
      <c r="H5" s="94"/>
      <c r="I5" s="99"/>
      <c r="J5" s="93">
        <f>VLOOKUP(B5,VLOOKUP!D:H,5,FALSE)/VLOOKUP(B5,VLOOKUP!D:I,6,FALSE)</f>
        <v>2.3180242676881834E-3</v>
      </c>
      <c r="K5" s="95">
        <f>(VLOOKUP(B5,VLOOKUP!D:K,6,FALSE))/1000</f>
        <v>211.31217943999999</v>
      </c>
      <c r="L5" s="75"/>
      <c r="M5" s="9"/>
    </row>
    <row r="6" spans="1:18" s="9" customFormat="1" ht="21" x14ac:dyDescent="0.2">
      <c r="A6" s="1"/>
      <c r="B6" s="18"/>
      <c r="C6" s="12" t="s">
        <v>9</v>
      </c>
      <c r="D6" s="1"/>
      <c r="E6" s="1"/>
      <c r="F6" s="21">
        <f>SUM(F5:F5)</f>
        <v>0.48982675999999997</v>
      </c>
      <c r="G6" s="14"/>
      <c r="H6" s="1"/>
      <c r="I6" s="1"/>
      <c r="J6" s="1"/>
      <c r="K6" s="40"/>
      <c r="L6" s="10"/>
      <c r="M6" s="1"/>
      <c r="N6" s="1"/>
      <c r="O6" s="1"/>
      <c r="P6" s="1"/>
      <c r="Q6" s="1"/>
      <c r="R6" s="1"/>
    </row>
    <row r="7" spans="1:18" s="9" customFormat="1" ht="16" x14ac:dyDescent="0.2">
      <c r="A7" s="1"/>
      <c r="B7" s="18"/>
      <c r="C7" s="1"/>
      <c r="D7" s="1"/>
      <c r="E7" s="1"/>
      <c r="F7" s="1"/>
      <c r="G7" s="14"/>
      <c r="H7" s="1"/>
      <c r="I7" s="1"/>
      <c r="J7" s="1"/>
      <c r="K7" s="40"/>
      <c r="L7" s="10"/>
      <c r="M7" s="1"/>
      <c r="N7" s="1"/>
      <c r="O7" s="1"/>
      <c r="P7" s="1"/>
      <c r="Q7" s="1"/>
      <c r="R7" s="1"/>
    </row>
    <row r="8" spans="1:18" s="9" customFormat="1" ht="16" x14ac:dyDescent="0.2">
      <c r="A8" s="1"/>
      <c r="B8" s="18"/>
      <c r="C8" s="1"/>
      <c r="D8" s="1"/>
      <c r="E8" s="1"/>
      <c r="F8" s="1"/>
      <c r="G8" s="1"/>
      <c r="H8" s="1"/>
      <c r="I8" s="1"/>
      <c r="J8" s="1"/>
      <c r="K8" s="40"/>
      <c r="L8" s="10"/>
      <c r="M8" s="1"/>
      <c r="N8" s="1"/>
      <c r="O8" s="1"/>
      <c r="P8" s="1"/>
      <c r="Q8" s="1"/>
      <c r="R8" s="1"/>
    </row>
    <row r="9" spans="1:18" s="9" customFormat="1" ht="16" x14ac:dyDescent="0.2">
      <c r="A9" s="1"/>
      <c r="B9" s="18"/>
      <c r="C9" s="1"/>
      <c r="D9" s="1"/>
      <c r="E9" s="1"/>
      <c r="F9" s="1"/>
      <c r="G9" s="1"/>
      <c r="H9" s="1"/>
      <c r="I9" s="1"/>
      <c r="J9" s="1"/>
      <c r="K9" s="40"/>
      <c r="L9" s="10"/>
      <c r="M9" s="1"/>
      <c r="N9" s="1"/>
      <c r="O9" s="1"/>
      <c r="P9" s="1"/>
      <c r="Q9" s="1"/>
      <c r="R9" s="1"/>
    </row>
    <row r="10" spans="1:18" s="9" customFormat="1" ht="16" x14ac:dyDescent="0.2">
      <c r="A10" s="1"/>
      <c r="B10" s="18"/>
      <c r="C10" s="1"/>
      <c r="D10" s="1"/>
      <c r="E10" s="1"/>
      <c r="F10" s="1"/>
      <c r="G10" s="1"/>
      <c r="H10" s="1"/>
      <c r="I10" s="1"/>
      <c r="J10" s="1"/>
      <c r="K10" s="40"/>
      <c r="L10" s="10"/>
      <c r="M10" s="1"/>
      <c r="N10" s="1"/>
      <c r="O10" s="1"/>
      <c r="P10" s="1"/>
      <c r="Q10" s="1"/>
      <c r="R10" s="1"/>
    </row>
    <row r="11" spans="1:18" s="9" customFormat="1" ht="16" x14ac:dyDescent="0.2">
      <c r="A11" s="1"/>
      <c r="B11" s="18"/>
      <c r="C11" s="1"/>
      <c r="D11" s="1"/>
      <c r="E11" s="1"/>
      <c r="F11" s="1"/>
      <c r="G11" s="1"/>
      <c r="H11" s="1"/>
      <c r="I11" s="1"/>
      <c r="J11" s="1"/>
      <c r="K11" s="40"/>
      <c r="L11" s="10"/>
      <c r="M11" s="1"/>
      <c r="N11" s="1"/>
      <c r="O11" s="1"/>
      <c r="P11" s="1"/>
      <c r="Q11" s="1"/>
      <c r="R11" s="1"/>
    </row>
    <row r="12" spans="1:18" s="9" customFormat="1" ht="16" x14ac:dyDescent="0.2">
      <c r="A12" s="1"/>
      <c r="B12" s="18"/>
      <c r="C12" s="1"/>
      <c r="D12" s="1"/>
      <c r="E12" s="1"/>
      <c r="F12" s="1"/>
      <c r="G12" s="1"/>
      <c r="H12" s="1"/>
      <c r="I12" s="1"/>
      <c r="J12" s="1"/>
      <c r="K12" s="40"/>
      <c r="L12" s="10"/>
      <c r="M12" s="1"/>
      <c r="N12" s="1"/>
      <c r="O12" s="1"/>
      <c r="P12" s="1"/>
      <c r="Q12" s="1"/>
      <c r="R12" s="1"/>
    </row>
    <row r="13" spans="1:18" s="9" customFormat="1" ht="16" x14ac:dyDescent="0.2">
      <c r="A13" s="1"/>
      <c r="B13" s="18"/>
      <c r="C13" s="1"/>
      <c r="D13" s="1"/>
      <c r="E13" s="1"/>
      <c r="F13" s="1"/>
      <c r="G13" s="1"/>
      <c r="H13" s="1"/>
      <c r="I13" s="1"/>
      <c r="J13" s="1"/>
      <c r="K13" s="40"/>
      <c r="L13" s="10"/>
      <c r="M13" s="1"/>
      <c r="N13" s="1"/>
      <c r="O13" s="1"/>
      <c r="P13" s="1"/>
      <c r="Q13" s="1"/>
      <c r="R13" s="1"/>
    </row>
    <row r="14" spans="1:18" s="9" customFormat="1" ht="16" x14ac:dyDescent="0.2">
      <c r="A14" s="1"/>
      <c r="B14" s="18"/>
      <c r="C14" s="1"/>
      <c r="D14" s="1"/>
      <c r="E14" s="1"/>
      <c r="F14" s="1"/>
      <c r="G14" s="1"/>
      <c r="H14" s="1"/>
      <c r="I14" s="1"/>
      <c r="J14" s="1"/>
      <c r="K14" s="40"/>
      <c r="L14" s="10"/>
      <c r="M14" s="1"/>
      <c r="N14" s="1"/>
      <c r="O14" s="1"/>
      <c r="P14" s="1"/>
      <c r="Q14" s="1"/>
      <c r="R14" s="1"/>
    </row>
    <row r="15" spans="1:18" s="9" customFormat="1" ht="16" x14ac:dyDescent="0.2">
      <c r="A15" s="1"/>
      <c r="B15" s="18"/>
      <c r="C15" s="1"/>
      <c r="D15" s="1"/>
      <c r="E15" s="1"/>
      <c r="F15" s="1"/>
      <c r="G15" s="1"/>
      <c r="H15" s="1"/>
      <c r="I15" s="1"/>
      <c r="J15" s="1"/>
      <c r="K15" s="40"/>
      <c r="L15" s="10"/>
      <c r="M15" s="1"/>
      <c r="N15" s="1"/>
      <c r="O15" s="1"/>
      <c r="P15" s="1"/>
      <c r="Q15" s="1"/>
      <c r="R15" s="1"/>
    </row>
    <row r="16" spans="1:18" s="9" customFormat="1" ht="16" x14ac:dyDescent="0.2">
      <c r="A16" s="1"/>
      <c r="B16" s="18"/>
      <c r="C16" s="1"/>
      <c r="D16" s="1"/>
      <c r="E16" s="1"/>
      <c r="F16" s="1"/>
      <c r="G16" s="1"/>
      <c r="H16" s="1"/>
      <c r="I16" s="1"/>
      <c r="J16" s="1"/>
      <c r="K16" s="40"/>
      <c r="L16" s="10"/>
      <c r="M16" s="1"/>
      <c r="N16" s="1"/>
      <c r="O16" s="1"/>
      <c r="P16" s="1"/>
      <c r="Q16" s="1"/>
      <c r="R16" s="1"/>
    </row>
    <row r="17" spans="1:18" s="9" customFormat="1" ht="16" x14ac:dyDescent="0.2">
      <c r="A17" s="1"/>
      <c r="B17" s="18"/>
      <c r="C17" s="1"/>
      <c r="D17" s="1"/>
      <c r="E17" s="1"/>
      <c r="F17" s="1"/>
      <c r="G17" s="1"/>
      <c r="H17" s="1"/>
      <c r="I17" s="1"/>
      <c r="J17" s="1"/>
      <c r="K17" s="40"/>
      <c r="L17" s="10"/>
      <c r="M17" s="1"/>
      <c r="N17" s="1"/>
      <c r="O17" s="1"/>
      <c r="P17" s="1"/>
      <c r="Q17" s="1"/>
      <c r="R17" s="1"/>
    </row>
    <row r="18" spans="1:18" s="9" customFormat="1" ht="16" x14ac:dyDescent="0.2">
      <c r="A18" s="1"/>
      <c r="B18" s="18"/>
      <c r="C18" s="1"/>
      <c r="D18" s="1"/>
      <c r="E18" s="1"/>
      <c r="F18" s="1"/>
      <c r="G18" s="1"/>
      <c r="H18" s="1"/>
      <c r="I18" s="1"/>
      <c r="J18" s="1"/>
      <c r="K18" s="40"/>
      <c r="L18" s="10"/>
      <c r="M18" s="1"/>
      <c r="N18" s="1"/>
      <c r="O18" s="1"/>
      <c r="P18" s="1"/>
      <c r="Q18" s="1"/>
      <c r="R18" s="1"/>
    </row>
    <row r="37" spans="14:16" ht="16" x14ac:dyDescent="0.2">
      <c r="N37" s="10"/>
      <c r="O37" s="10"/>
    </row>
    <row r="38" spans="14:16" ht="16" x14ac:dyDescent="0.2">
      <c r="N38" s="10"/>
      <c r="O38" s="10"/>
    </row>
    <row r="39" spans="14:16" ht="16" x14ac:dyDescent="0.2">
      <c r="N39" s="10"/>
      <c r="O39" s="10"/>
    </row>
    <row r="40" spans="14:16" ht="16" x14ac:dyDescent="0.2">
      <c r="N40" s="10"/>
      <c r="O40" s="10"/>
      <c r="P40" s="10"/>
    </row>
    <row r="41" spans="14:16" ht="16" x14ac:dyDescent="0.2">
      <c r="N41" s="10"/>
      <c r="O41" s="10"/>
      <c r="P41" s="10"/>
    </row>
    <row r="42" spans="14:16" ht="16" x14ac:dyDescent="0.2">
      <c r="N42" s="10"/>
      <c r="O42" s="10"/>
      <c r="P42" s="10"/>
    </row>
    <row r="43" spans="14:16" ht="16" x14ac:dyDescent="0.2">
      <c r="N43" s="10"/>
      <c r="O43" s="10"/>
      <c r="P43" s="10"/>
    </row>
    <row r="44" spans="14:16" ht="16" x14ac:dyDescent="0.2">
      <c r="N44" s="10"/>
      <c r="O44" s="10"/>
      <c r="P44" s="10"/>
    </row>
    <row r="45" spans="14:16" ht="16" x14ac:dyDescent="0.2">
      <c r="N45" s="10"/>
      <c r="O45" s="10"/>
      <c r="P45" s="10"/>
    </row>
    <row r="46" spans="14:16" ht="16" x14ac:dyDescent="0.2">
      <c r="N46" s="10"/>
      <c r="O46" s="10"/>
      <c r="P46" s="10"/>
    </row>
    <row r="47" spans="14:16" ht="16" x14ac:dyDescent="0.2">
      <c r="N47" s="10"/>
      <c r="O47" s="10"/>
      <c r="P47" s="10"/>
    </row>
    <row r="48" spans="14:16" ht="16" x14ac:dyDescent="0.2">
      <c r="N48" s="10"/>
      <c r="O48" s="10"/>
      <c r="P48" s="10"/>
    </row>
    <row r="49" spans="14:16" ht="16" x14ac:dyDescent="0.2">
      <c r="N49" s="10"/>
      <c r="O49" s="10"/>
      <c r="P49" s="10"/>
    </row>
    <row r="50" spans="14:16" ht="16" x14ac:dyDescent="0.2">
      <c r="N50" s="10"/>
      <c r="O50" s="10"/>
      <c r="P50" s="10"/>
    </row>
    <row r="51" spans="14:16" ht="16" x14ac:dyDescent="0.2">
      <c r="N51" s="10"/>
      <c r="O51" s="10"/>
      <c r="P51" s="10"/>
    </row>
    <row r="52" spans="14:16" ht="16" x14ac:dyDescent="0.2">
      <c r="N52" s="10"/>
      <c r="O52" s="10"/>
      <c r="P52" s="10"/>
    </row>
    <row r="53" spans="14:16" ht="16" x14ac:dyDescent="0.2">
      <c r="N53" s="10"/>
      <c r="O53" s="10"/>
      <c r="P53" s="10"/>
    </row>
    <row r="54" spans="14:16" ht="16" x14ac:dyDescent="0.2">
      <c r="N54" s="10"/>
      <c r="O54" s="10"/>
      <c r="P54" s="10"/>
    </row>
    <row r="55" spans="14:16" ht="16" x14ac:dyDescent="0.2">
      <c r="N55" s="10"/>
      <c r="O55" s="10"/>
      <c r="P55" s="10"/>
    </row>
    <row r="56" spans="14:16" ht="16" x14ac:dyDescent="0.2">
      <c r="N56" s="10"/>
      <c r="O56" s="10"/>
      <c r="P56" s="10"/>
    </row>
    <row r="57" spans="14:16" ht="16" x14ac:dyDescent="0.2">
      <c r="N57" s="10"/>
      <c r="O57" s="10"/>
      <c r="P57" s="10"/>
    </row>
    <row r="58" spans="14:16" ht="16" x14ac:dyDescent="0.2">
      <c r="N58" s="10"/>
      <c r="O58" s="10"/>
      <c r="P58" s="10"/>
    </row>
    <row r="59" spans="14:16" ht="16" x14ac:dyDescent="0.2">
      <c r="N59" s="10"/>
      <c r="O59" s="10"/>
      <c r="P59" s="10"/>
    </row>
    <row r="60" spans="14:16" ht="16" x14ac:dyDescent="0.2">
      <c r="N60" s="10"/>
      <c r="O60" s="10"/>
      <c r="P60" s="10"/>
    </row>
  </sheetData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5">
    <cfRule type="expression" dxfId="15" priority="5">
      <formula>ABS(J5)&gt;0.15</formula>
    </cfRule>
    <cfRule type="expression" dxfId="14" priority="6">
      <formula>ABS(F5)&gt;25</formula>
    </cfRule>
  </conditionalFormatting>
  <printOptions horizontalCentered="1"/>
  <pageMargins left="0.2" right="0.2" top="0.75" bottom="0.75" header="0.3" footer="0.3"/>
  <pageSetup scale="55" orientation="landscape" r:id="rId1"/>
  <headerFooter>
    <oddHeader>&amp;C&amp;26&amp;F</oddHeader>
    <oddFooter>&amp;LFn:  &amp;F
Tab:  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R62"/>
  <sheetViews>
    <sheetView zoomScale="90" zoomScaleNormal="90" workbookViewId="0">
      <pane ySplit="4" topLeftCell="A5" activePane="bottomLeft" state="frozen"/>
      <selection activeCell="F51" sqref="F51"/>
      <selection pane="bottomLeft" activeCell="G26" sqref="G26"/>
    </sheetView>
  </sheetViews>
  <sheetFormatPr baseColWidth="10" defaultColWidth="8.5" defaultRowHeight="15" x14ac:dyDescent="0.2"/>
  <cols>
    <col min="1" max="1" width="25.5" style="49" customWidth="1"/>
    <col min="2" max="2" width="17.5" style="18" customWidth="1"/>
    <col min="3" max="3" width="25.5" style="49" customWidth="1"/>
    <col min="4" max="4" width="9.5" style="49" customWidth="1"/>
    <col min="5" max="5" width="6.5" style="49" customWidth="1"/>
    <col min="6" max="6" width="9.5" style="49" customWidth="1"/>
    <col min="7" max="8" width="45.5" style="49" customWidth="1"/>
    <col min="9" max="11" width="13.5" style="49" customWidth="1"/>
    <col min="12" max="12" width="37.5" style="49" customWidth="1"/>
    <col min="13" max="13" width="14.5" style="49" bestFit="1" customWidth="1"/>
    <col min="14" max="241" width="8.5" style="49"/>
    <col min="242" max="242" width="3.5" style="49" bestFit="1" customWidth="1"/>
    <col min="243" max="243" width="17.5" style="49" customWidth="1"/>
    <col min="244" max="244" width="22.5" style="49" bestFit="1" customWidth="1"/>
    <col min="245" max="245" width="37.5" style="49" bestFit="1" customWidth="1"/>
    <col min="246" max="246" width="6.5" style="49" customWidth="1"/>
    <col min="247" max="247" width="6.5" style="49" bestFit="1" customWidth="1"/>
    <col min="248" max="248" width="16" style="49" customWidth="1"/>
    <col min="249" max="249" width="52.5" style="49" customWidth="1"/>
    <col min="250" max="250" width="59" style="49" customWidth="1"/>
    <col min="251" max="251" width="10.5" style="49" bestFit="1" customWidth="1"/>
    <col min="252" max="252" width="2.5" style="49" customWidth="1"/>
    <col min="253" max="253" width="10.5" style="49" customWidth="1"/>
    <col min="254" max="254" width="53.5" style="49" customWidth="1"/>
    <col min="255" max="255" width="8.5" style="49"/>
    <col min="256" max="256" width="14.5" style="49" bestFit="1" customWidth="1"/>
    <col min="257" max="257" width="23.5" style="49" bestFit="1" customWidth="1"/>
    <col min="258" max="258" width="12.5" style="49" bestFit="1" customWidth="1"/>
    <col min="259" max="259" width="9.5" style="49" bestFit="1" customWidth="1"/>
    <col min="260" max="260" width="13.5" style="49" bestFit="1" customWidth="1"/>
    <col min="261" max="261" width="17.5" style="49" bestFit="1" customWidth="1"/>
    <col min="262" max="262" width="18.5" style="49" bestFit="1" customWidth="1"/>
    <col min="263" max="263" width="26.5" style="49" bestFit="1" customWidth="1"/>
    <col min="264" max="264" width="28.5" style="49" bestFit="1" customWidth="1"/>
    <col min="265" max="265" width="26.5" style="49" bestFit="1" customWidth="1"/>
    <col min="266" max="266" width="18.5" style="49" bestFit="1" customWidth="1"/>
    <col min="267" max="268" width="8.5" style="49"/>
    <col min="269" max="269" width="68.5" style="49" bestFit="1" customWidth="1"/>
    <col min="270" max="497" width="8.5" style="49"/>
    <col min="498" max="498" width="3.5" style="49" bestFit="1" customWidth="1"/>
    <col min="499" max="499" width="17.5" style="49" customWidth="1"/>
    <col min="500" max="500" width="22.5" style="49" bestFit="1" customWidth="1"/>
    <col min="501" max="501" width="37.5" style="49" bestFit="1" customWidth="1"/>
    <col min="502" max="502" width="6.5" style="49" customWidth="1"/>
    <col min="503" max="503" width="6.5" style="49" bestFit="1" customWidth="1"/>
    <col min="504" max="504" width="16" style="49" customWidth="1"/>
    <col min="505" max="505" width="52.5" style="49" customWidth="1"/>
    <col min="506" max="506" width="59" style="49" customWidth="1"/>
    <col min="507" max="507" width="10.5" style="49" bestFit="1" customWidth="1"/>
    <col min="508" max="508" width="2.5" style="49" customWidth="1"/>
    <col min="509" max="509" width="10.5" style="49" customWidth="1"/>
    <col min="510" max="510" width="53.5" style="49" customWidth="1"/>
    <col min="511" max="511" width="8.5" style="49"/>
    <col min="512" max="512" width="14.5" style="49" bestFit="1" customWidth="1"/>
    <col min="513" max="513" width="23.5" style="49" bestFit="1" customWidth="1"/>
    <col min="514" max="514" width="12.5" style="49" bestFit="1" customWidth="1"/>
    <col min="515" max="515" width="9.5" style="49" bestFit="1" customWidth="1"/>
    <col min="516" max="516" width="13.5" style="49" bestFit="1" customWidth="1"/>
    <col min="517" max="517" width="17.5" style="49" bestFit="1" customWidth="1"/>
    <col min="518" max="518" width="18.5" style="49" bestFit="1" customWidth="1"/>
    <col min="519" max="519" width="26.5" style="49" bestFit="1" customWidth="1"/>
    <col min="520" max="520" width="28.5" style="49" bestFit="1" customWidth="1"/>
    <col min="521" max="521" width="26.5" style="49" bestFit="1" customWidth="1"/>
    <col min="522" max="522" width="18.5" style="49" bestFit="1" customWidth="1"/>
    <col min="523" max="524" width="8.5" style="49"/>
    <col min="525" max="525" width="68.5" style="49" bestFit="1" customWidth="1"/>
    <col min="526" max="753" width="8.5" style="49"/>
    <col min="754" max="754" width="3.5" style="49" bestFit="1" customWidth="1"/>
    <col min="755" max="755" width="17.5" style="49" customWidth="1"/>
    <col min="756" max="756" width="22.5" style="49" bestFit="1" customWidth="1"/>
    <col min="757" max="757" width="37.5" style="49" bestFit="1" customWidth="1"/>
    <col min="758" max="758" width="6.5" style="49" customWidth="1"/>
    <col min="759" max="759" width="6.5" style="49" bestFit="1" customWidth="1"/>
    <col min="760" max="760" width="16" style="49" customWidth="1"/>
    <col min="761" max="761" width="52.5" style="49" customWidth="1"/>
    <col min="762" max="762" width="59" style="49" customWidth="1"/>
    <col min="763" max="763" width="10.5" style="49" bestFit="1" customWidth="1"/>
    <col min="764" max="764" width="2.5" style="49" customWidth="1"/>
    <col min="765" max="765" width="10.5" style="49" customWidth="1"/>
    <col min="766" max="766" width="53.5" style="49" customWidth="1"/>
    <col min="767" max="767" width="8.5" style="49"/>
    <col min="768" max="768" width="14.5" style="49" bestFit="1" customWidth="1"/>
    <col min="769" max="769" width="23.5" style="49" bestFit="1" customWidth="1"/>
    <col min="770" max="770" width="12.5" style="49" bestFit="1" customWidth="1"/>
    <col min="771" max="771" width="9.5" style="49" bestFit="1" customWidth="1"/>
    <col min="772" max="772" width="13.5" style="49" bestFit="1" customWidth="1"/>
    <col min="773" max="773" width="17.5" style="49" bestFit="1" customWidth="1"/>
    <col min="774" max="774" width="18.5" style="49" bestFit="1" customWidth="1"/>
    <col min="775" max="775" width="26.5" style="49" bestFit="1" customWidth="1"/>
    <col min="776" max="776" width="28.5" style="49" bestFit="1" customWidth="1"/>
    <col min="777" max="777" width="26.5" style="49" bestFit="1" customWidth="1"/>
    <col min="778" max="778" width="18.5" style="49" bestFit="1" customWidth="1"/>
    <col min="779" max="780" width="8.5" style="49"/>
    <col min="781" max="781" width="68.5" style="49" bestFit="1" customWidth="1"/>
    <col min="782" max="1009" width="8.5" style="49"/>
    <col min="1010" max="1010" width="3.5" style="49" bestFit="1" customWidth="1"/>
    <col min="1011" max="1011" width="17.5" style="49" customWidth="1"/>
    <col min="1012" max="1012" width="22.5" style="49" bestFit="1" customWidth="1"/>
    <col min="1013" max="1013" width="37.5" style="49" bestFit="1" customWidth="1"/>
    <col min="1014" max="1014" width="6.5" style="49" customWidth="1"/>
    <col min="1015" max="1015" width="6.5" style="49" bestFit="1" customWidth="1"/>
    <col min="1016" max="1016" width="16" style="49" customWidth="1"/>
    <col min="1017" max="1017" width="52.5" style="49" customWidth="1"/>
    <col min="1018" max="1018" width="59" style="49" customWidth="1"/>
    <col min="1019" max="1019" width="10.5" style="49" bestFit="1" customWidth="1"/>
    <col min="1020" max="1020" width="2.5" style="49" customWidth="1"/>
    <col min="1021" max="1021" width="10.5" style="49" customWidth="1"/>
    <col min="1022" max="1022" width="53.5" style="49" customWidth="1"/>
    <col min="1023" max="1023" width="8.5" style="49"/>
    <col min="1024" max="1024" width="14.5" style="49" bestFit="1" customWidth="1"/>
    <col min="1025" max="1025" width="23.5" style="49" bestFit="1" customWidth="1"/>
    <col min="1026" max="1026" width="12.5" style="49" bestFit="1" customWidth="1"/>
    <col min="1027" max="1027" width="9.5" style="49" bestFit="1" customWidth="1"/>
    <col min="1028" max="1028" width="13.5" style="49" bestFit="1" customWidth="1"/>
    <col min="1029" max="1029" width="17.5" style="49" bestFit="1" customWidth="1"/>
    <col min="1030" max="1030" width="18.5" style="49" bestFit="1" customWidth="1"/>
    <col min="1031" max="1031" width="26.5" style="49" bestFit="1" customWidth="1"/>
    <col min="1032" max="1032" width="28.5" style="49" bestFit="1" customWidth="1"/>
    <col min="1033" max="1033" width="26.5" style="49" bestFit="1" customWidth="1"/>
    <col min="1034" max="1034" width="18.5" style="49" bestFit="1" customWidth="1"/>
    <col min="1035" max="1036" width="8.5" style="49"/>
    <col min="1037" max="1037" width="68.5" style="49" bestFit="1" customWidth="1"/>
    <col min="1038" max="1265" width="8.5" style="49"/>
    <col min="1266" max="1266" width="3.5" style="49" bestFit="1" customWidth="1"/>
    <col min="1267" max="1267" width="17.5" style="49" customWidth="1"/>
    <col min="1268" max="1268" width="22.5" style="49" bestFit="1" customWidth="1"/>
    <col min="1269" max="1269" width="37.5" style="49" bestFit="1" customWidth="1"/>
    <col min="1270" max="1270" width="6.5" style="49" customWidth="1"/>
    <col min="1271" max="1271" width="6.5" style="49" bestFit="1" customWidth="1"/>
    <col min="1272" max="1272" width="16" style="49" customWidth="1"/>
    <col min="1273" max="1273" width="52.5" style="49" customWidth="1"/>
    <col min="1274" max="1274" width="59" style="49" customWidth="1"/>
    <col min="1275" max="1275" width="10.5" style="49" bestFit="1" customWidth="1"/>
    <col min="1276" max="1276" width="2.5" style="49" customWidth="1"/>
    <col min="1277" max="1277" width="10.5" style="49" customWidth="1"/>
    <col min="1278" max="1278" width="53.5" style="49" customWidth="1"/>
    <col min="1279" max="1279" width="8.5" style="49"/>
    <col min="1280" max="1280" width="14.5" style="49" bestFit="1" customWidth="1"/>
    <col min="1281" max="1281" width="23.5" style="49" bestFit="1" customWidth="1"/>
    <col min="1282" max="1282" width="12.5" style="49" bestFit="1" customWidth="1"/>
    <col min="1283" max="1283" width="9.5" style="49" bestFit="1" customWidth="1"/>
    <col min="1284" max="1284" width="13.5" style="49" bestFit="1" customWidth="1"/>
    <col min="1285" max="1285" width="17.5" style="49" bestFit="1" customWidth="1"/>
    <col min="1286" max="1286" width="18.5" style="49" bestFit="1" customWidth="1"/>
    <col min="1287" max="1287" width="26.5" style="49" bestFit="1" customWidth="1"/>
    <col min="1288" max="1288" width="28.5" style="49" bestFit="1" customWidth="1"/>
    <col min="1289" max="1289" width="26.5" style="49" bestFit="1" customWidth="1"/>
    <col min="1290" max="1290" width="18.5" style="49" bestFit="1" customWidth="1"/>
    <col min="1291" max="1292" width="8.5" style="49"/>
    <col min="1293" max="1293" width="68.5" style="49" bestFit="1" customWidth="1"/>
    <col min="1294" max="1521" width="8.5" style="49"/>
    <col min="1522" max="1522" width="3.5" style="49" bestFit="1" customWidth="1"/>
    <col min="1523" max="1523" width="17.5" style="49" customWidth="1"/>
    <col min="1524" max="1524" width="22.5" style="49" bestFit="1" customWidth="1"/>
    <col min="1525" max="1525" width="37.5" style="49" bestFit="1" customWidth="1"/>
    <col min="1526" max="1526" width="6.5" style="49" customWidth="1"/>
    <col min="1527" max="1527" width="6.5" style="49" bestFit="1" customWidth="1"/>
    <col min="1528" max="1528" width="16" style="49" customWidth="1"/>
    <col min="1529" max="1529" width="52.5" style="49" customWidth="1"/>
    <col min="1530" max="1530" width="59" style="49" customWidth="1"/>
    <col min="1531" max="1531" width="10.5" style="49" bestFit="1" customWidth="1"/>
    <col min="1532" max="1532" width="2.5" style="49" customWidth="1"/>
    <col min="1533" max="1533" width="10.5" style="49" customWidth="1"/>
    <col min="1534" max="1534" width="53.5" style="49" customWidth="1"/>
    <col min="1535" max="1535" width="8.5" style="49"/>
    <col min="1536" max="1536" width="14.5" style="49" bestFit="1" customWidth="1"/>
    <col min="1537" max="1537" width="23.5" style="49" bestFit="1" customWidth="1"/>
    <col min="1538" max="1538" width="12.5" style="49" bestFit="1" customWidth="1"/>
    <col min="1539" max="1539" width="9.5" style="49" bestFit="1" customWidth="1"/>
    <col min="1540" max="1540" width="13.5" style="49" bestFit="1" customWidth="1"/>
    <col min="1541" max="1541" width="17.5" style="49" bestFit="1" customWidth="1"/>
    <col min="1542" max="1542" width="18.5" style="49" bestFit="1" customWidth="1"/>
    <col min="1543" max="1543" width="26.5" style="49" bestFit="1" customWidth="1"/>
    <col min="1544" max="1544" width="28.5" style="49" bestFit="1" customWidth="1"/>
    <col min="1545" max="1545" width="26.5" style="49" bestFit="1" customWidth="1"/>
    <col min="1546" max="1546" width="18.5" style="49" bestFit="1" customWidth="1"/>
    <col min="1547" max="1548" width="8.5" style="49"/>
    <col min="1549" max="1549" width="68.5" style="49" bestFit="1" customWidth="1"/>
    <col min="1550" max="1777" width="8.5" style="49"/>
    <col min="1778" max="1778" width="3.5" style="49" bestFit="1" customWidth="1"/>
    <col min="1779" max="1779" width="17.5" style="49" customWidth="1"/>
    <col min="1780" max="1780" width="22.5" style="49" bestFit="1" customWidth="1"/>
    <col min="1781" max="1781" width="37.5" style="49" bestFit="1" customWidth="1"/>
    <col min="1782" max="1782" width="6.5" style="49" customWidth="1"/>
    <col min="1783" max="1783" width="6.5" style="49" bestFit="1" customWidth="1"/>
    <col min="1784" max="1784" width="16" style="49" customWidth="1"/>
    <col min="1785" max="1785" width="52.5" style="49" customWidth="1"/>
    <col min="1786" max="1786" width="59" style="49" customWidth="1"/>
    <col min="1787" max="1787" width="10.5" style="49" bestFit="1" customWidth="1"/>
    <col min="1788" max="1788" width="2.5" style="49" customWidth="1"/>
    <col min="1789" max="1789" width="10.5" style="49" customWidth="1"/>
    <col min="1790" max="1790" width="53.5" style="49" customWidth="1"/>
    <col min="1791" max="1791" width="8.5" style="49"/>
    <col min="1792" max="1792" width="14.5" style="49" bestFit="1" customWidth="1"/>
    <col min="1793" max="1793" width="23.5" style="49" bestFit="1" customWidth="1"/>
    <col min="1794" max="1794" width="12.5" style="49" bestFit="1" customWidth="1"/>
    <col min="1795" max="1795" width="9.5" style="49" bestFit="1" customWidth="1"/>
    <col min="1796" max="1796" width="13.5" style="49" bestFit="1" customWidth="1"/>
    <col min="1797" max="1797" width="17.5" style="49" bestFit="1" customWidth="1"/>
    <col min="1798" max="1798" width="18.5" style="49" bestFit="1" customWidth="1"/>
    <col min="1799" max="1799" width="26.5" style="49" bestFit="1" customWidth="1"/>
    <col min="1800" max="1800" width="28.5" style="49" bestFit="1" customWidth="1"/>
    <col min="1801" max="1801" width="26.5" style="49" bestFit="1" customWidth="1"/>
    <col min="1802" max="1802" width="18.5" style="49" bestFit="1" customWidth="1"/>
    <col min="1803" max="1804" width="8.5" style="49"/>
    <col min="1805" max="1805" width="68.5" style="49" bestFit="1" customWidth="1"/>
    <col min="1806" max="2033" width="8.5" style="49"/>
    <col min="2034" max="2034" width="3.5" style="49" bestFit="1" customWidth="1"/>
    <col min="2035" max="2035" width="17.5" style="49" customWidth="1"/>
    <col min="2036" max="2036" width="22.5" style="49" bestFit="1" customWidth="1"/>
    <col min="2037" max="2037" width="37.5" style="49" bestFit="1" customWidth="1"/>
    <col min="2038" max="2038" width="6.5" style="49" customWidth="1"/>
    <col min="2039" max="2039" width="6.5" style="49" bestFit="1" customWidth="1"/>
    <col min="2040" max="2040" width="16" style="49" customWidth="1"/>
    <col min="2041" max="2041" width="52.5" style="49" customWidth="1"/>
    <col min="2042" max="2042" width="59" style="49" customWidth="1"/>
    <col min="2043" max="2043" width="10.5" style="49" bestFit="1" customWidth="1"/>
    <col min="2044" max="2044" width="2.5" style="49" customWidth="1"/>
    <col min="2045" max="2045" width="10.5" style="49" customWidth="1"/>
    <col min="2046" max="2046" width="53.5" style="49" customWidth="1"/>
    <col min="2047" max="2047" width="8.5" style="49"/>
    <col min="2048" max="2048" width="14.5" style="49" bestFit="1" customWidth="1"/>
    <col min="2049" max="2049" width="23.5" style="49" bestFit="1" customWidth="1"/>
    <col min="2050" max="2050" width="12.5" style="49" bestFit="1" customWidth="1"/>
    <col min="2051" max="2051" width="9.5" style="49" bestFit="1" customWidth="1"/>
    <col min="2052" max="2052" width="13.5" style="49" bestFit="1" customWidth="1"/>
    <col min="2053" max="2053" width="17.5" style="49" bestFit="1" customWidth="1"/>
    <col min="2054" max="2054" width="18.5" style="49" bestFit="1" customWidth="1"/>
    <col min="2055" max="2055" width="26.5" style="49" bestFit="1" customWidth="1"/>
    <col min="2056" max="2056" width="28.5" style="49" bestFit="1" customWidth="1"/>
    <col min="2057" max="2057" width="26.5" style="49" bestFit="1" customWidth="1"/>
    <col min="2058" max="2058" width="18.5" style="49" bestFit="1" customWidth="1"/>
    <col min="2059" max="2060" width="8.5" style="49"/>
    <col min="2061" max="2061" width="68.5" style="49" bestFit="1" customWidth="1"/>
    <col min="2062" max="2289" width="8.5" style="49"/>
    <col min="2290" max="2290" width="3.5" style="49" bestFit="1" customWidth="1"/>
    <col min="2291" max="2291" width="17.5" style="49" customWidth="1"/>
    <col min="2292" max="2292" width="22.5" style="49" bestFit="1" customWidth="1"/>
    <col min="2293" max="2293" width="37.5" style="49" bestFit="1" customWidth="1"/>
    <col min="2294" max="2294" width="6.5" style="49" customWidth="1"/>
    <col min="2295" max="2295" width="6.5" style="49" bestFit="1" customWidth="1"/>
    <col min="2296" max="2296" width="16" style="49" customWidth="1"/>
    <col min="2297" max="2297" width="52.5" style="49" customWidth="1"/>
    <col min="2298" max="2298" width="59" style="49" customWidth="1"/>
    <col min="2299" max="2299" width="10.5" style="49" bestFit="1" customWidth="1"/>
    <col min="2300" max="2300" width="2.5" style="49" customWidth="1"/>
    <col min="2301" max="2301" width="10.5" style="49" customWidth="1"/>
    <col min="2302" max="2302" width="53.5" style="49" customWidth="1"/>
    <col min="2303" max="2303" width="8.5" style="49"/>
    <col min="2304" max="2304" width="14.5" style="49" bestFit="1" customWidth="1"/>
    <col min="2305" max="2305" width="23.5" style="49" bestFit="1" customWidth="1"/>
    <col min="2306" max="2306" width="12.5" style="49" bestFit="1" customWidth="1"/>
    <col min="2307" max="2307" width="9.5" style="49" bestFit="1" customWidth="1"/>
    <col min="2308" max="2308" width="13.5" style="49" bestFit="1" customWidth="1"/>
    <col min="2309" max="2309" width="17.5" style="49" bestFit="1" customWidth="1"/>
    <col min="2310" max="2310" width="18.5" style="49" bestFit="1" customWidth="1"/>
    <col min="2311" max="2311" width="26.5" style="49" bestFit="1" customWidth="1"/>
    <col min="2312" max="2312" width="28.5" style="49" bestFit="1" customWidth="1"/>
    <col min="2313" max="2313" width="26.5" style="49" bestFit="1" customWidth="1"/>
    <col min="2314" max="2314" width="18.5" style="49" bestFit="1" customWidth="1"/>
    <col min="2315" max="2316" width="8.5" style="49"/>
    <col min="2317" max="2317" width="68.5" style="49" bestFit="1" customWidth="1"/>
    <col min="2318" max="2545" width="8.5" style="49"/>
    <col min="2546" max="2546" width="3.5" style="49" bestFit="1" customWidth="1"/>
    <col min="2547" max="2547" width="17.5" style="49" customWidth="1"/>
    <col min="2548" max="2548" width="22.5" style="49" bestFit="1" customWidth="1"/>
    <col min="2549" max="2549" width="37.5" style="49" bestFit="1" customWidth="1"/>
    <col min="2550" max="2550" width="6.5" style="49" customWidth="1"/>
    <col min="2551" max="2551" width="6.5" style="49" bestFit="1" customWidth="1"/>
    <col min="2552" max="2552" width="16" style="49" customWidth="1"/>
    <col min="2553" max="2553" width="52.5" style="49" customWidth="1"/>
    <col min="2554" max="2554" width="59" style="49" customWidth="1"/>
    <col min="2555" max="2555" width="10.5" style="49" bestFit="1" customWidth="1"/>
    <col min="2556" max="2556" width="2.5" style="49" customWidth="1"/>
    <col min="2557" max="2557" width="10.5" style="49" customWidth="1"/>
    <col min="2558" max="2558" width="53.5" style="49" customWidth="1"/>
    <col min="2559" max="2559" width="8.5" style="49"/>
    <col min="2560" max="2560" width="14.5" style="49" bestFit="1" customWidth="1"/>
    <col min="2561" max="2561" width="23.5" style="49" bestFit="1" customWidth="1"/>
    <col min="2562" max="2562" width="12.5" style="49" bestFit="1" customWidth="1"/>
    <col min="2563" max="2563" width="9.5" style="49" bestFit="1" customWidth="1"/>
    <col min="2564" max="2564" width="13.5" style="49" bestFit="1" customWidth="1"/>
    <col min="2565" max="2565" width="17.5" style="49" bestFit="1" customWidth="1"/>
    <col min="2566" max="2566" width="18.5" style="49" bestFit="1" customWidth="1"/>
    <col min="2567" max="2567" width="26.5" style="49" bestFit="1" customWidth="1"/>
    <col min="2568" max="2568" width="28.5" style="49" bestFit="1" customWidth="1"/>
    <col min="2569" max="2569" width="26.5" style="49" bestFit="1" customWidth="1"/>
    <col min="2570" max="2570" width="18.5" style="49" bestFit="1" customWidth="1"/>
    <col min="2571" max="2572" width="8.5" style="49"/>
    <col min="2573" max="2573" width="68.5" style="49" bestFit="1" customWidth="1"/>
    <col min="2574" max="2801" width="8.5" style="49"/>
    <col min="2802" max="2802" width="3.5" style="49" bestFit="1" customWidth="1"/>
    <col min="2803" max="2803" width="17.5" style="49" customWidth="1"/>
    <col min="2804" max="2804" width="22.5" style="49" bestFit="1" customWidth="1"/>
    <col min="2805" max="2805" width="37.5" style="49" bestFit="1" customWidth="1"/>
    <col min="2806" max="2806" width="6.5" style="49" customWidth="1"/>
    <col min="2807" max="2807" width="6.5" style="49" bestFit="1" customWidth="1"/>
    <col min="2808" max="2808" width="16" style="49" customWidth="1"/>
    <col min="2809" max="2809" width="52.5" style="49" customWidth="1"/>
    <col min="2810" max="2810" width="59" style="49" customWidth="1"/>
    <col min="2811" max="2811" width="10.5" style="49" bestFit="1" customWidth="1"/>
    <col min="2812" max="2812" width="2.5" style="49" customWidth="1"/>
    <col min="2813" max="2813" width="10.5" style="49" customWidth="1"/>
    <col min="2814" max="2814" width="53.5" style="49" customWidth="1"/>
    <col min="2815" max="2815" width="8.5" style="49"/>
    <col min="2816" max="2816" width="14.5" style="49" bestFit="1" customWidth="1"/>
    <col min="2817" max="2817" width="23.5" style="49" bestFit="1" customWidth="1"/>
    <col min="2818" max="2818" width="12.5" style="49" bestFit="1" customWidth="1"/>
    <col min="2819" max="2819" width="9.5" style="49" bestFit="1" customWidth="1"/>
    <col min="2820" max="2820" width="13.5" style="49" bestFit="1" customWidth="1"/>
    <col min="2821" max="2821" width="17.5" style="49" bestFit="1" customWidth="1"/>
    <col min="2822" max="2822" width="18.5" style="49" bestFit="1" customWidth="1"/>
    <col min="2823" max="2823" width="26.5" style="49" bestFit="1" customWidth="1"/>
    <col min="2824" max="2824" width="28.5" style="49" bestFit="1" customWidth="1"/>
    <col min="2825" max="2825" width="26.5" style="49" bestFit="1" customWidth="1"/>
    <col min="2826" max="2826" width="18.5" style="49" bestFit="1" customWidth="1"/>
    <col min="2827" max="2828" width="8.5" style="49"/>
    <col min="2829" max="2829" width="68.5" style="49" bestFit="1" customWidth="1"/>
    <col min="2830" max="3057" width="8.5" style="49"/>
    <col min="3058" max="3058" width="3.5" style="49" bestFit="1" customWidth="1"/>
    <col min="3059" max="3059" width="17.5" style="49" customWidth="1"/>
    <col min="3060" max="3060" width="22.5" style="49" bestFit="1" customWidth="1"/>
    <col min="3061" max="3061" width="37.5" style="49" bestFit="1" customWidth="1"/>
    <col min="3062" max="3062" width="6.5" style="49" customWidth="1"/>
    <col min="3063" max="3063" width="6.5" style="49" bestFit="1" customWidth="1"/>
    <col min="3064" max="3064" width="16" style="49" customWidth="1"/>
    <col min="3065" max="3065" width="52.5" style="49" customWidth="1"/>
    <col min="3066" max="3066" width="59" style="49" customWidth="1"/>
    <col min="3067" max="3067" width="10.5" style="49" bestFit="1" customWidth="1"/>
    <col min="3068" max="3068" width="2.5" style="49" customWidth="1"/>
    <col min="3069" max="3069" width="10.5" style="49" customWidth="1"/>
    <col min="3070" max="3070" width="53.5" style="49" customWidth="1"/>
    <col min="3071" max="3071" width="8.5" style="49"/>
    <col min="3072" max="3072" width="14.5" style="49" bestFit="1" customWidth="1"/>
    <col min="3073" max="3073" width="23.5" style="49" bestFit="1" customWidth="1"/>
    <col min="3074" max="3074" width="12.5" style="49" bestFit="1" customWidth="1"/>
    <col min="3075" max="3075" width="9.5" style="49" bestFit="1" customWidth="1"/>
    <col min="3076" max="3076" width="13.5" style="49" bestFit="1" customWidth="1"/>
    <col min="3077" max="3077" width="17.5" style="49" bestFit="1" customWidth="1"/>
    <col min="3078" max="3078" width="18.5" style="49" bestFit="1" customWidth="1"/>
    <col min="3079" max="3079" width="26.5" style="49" bestFit="1" customWidth="1"/>
    <col min="3080" max="3080" width="28.5" style="49" bestFit="1" customWidth="1"/>
    <col min="3081" max="3081" width="26.5" style="49" bestFit="1" customWidth="1"/>
    <col min="3082" max="3082" width="18.5" style="49" bestFit="1" customWidth="1"/>
    <col min="3083" max="3084" width="8.5" style="49"/>
    <col min="3085" max="3085" width="68.5" style="49" bestFit="1" customWidth="1"/>
    <col min="3086" max="3313" width="8.5" style="49"/>
    <col min="3314" max="3314" width="3.5" style="49" bestFit="1" customWidth="1"/>
    <col min="3315" max="3315" width="17.5" style="49" customWidth="1"/>
    <col min="3316" max="3316" width="22.5" style="49" bestFit="1" customWidth="1"/>
    <col min="3317" max="3317" width="37.5" style="49" bestFit="1" customWidth="1"/>
    <col min="3318" max="3318" width="6.5" style="49" customWidth="1"/>
    <col min="3319" max="3319" width="6.5" style="49" bestFit="1" customWidth="1"/>
    <col min="3320" max="3320" width="16" style="49" customWidth="1"/>
    <col min="3321" max="3321" width="52.5" style="49" customWidth="1"/>
    <col min="3322" max="3322" width="59" style="49" customWidth="1"/>
    <col min="3323" max="3323" width="10.5" style="49" bestFit="1" customWidth="1"/>
    <col min="3324" max="3324" width="2.5" style="49" customWidth="1"/>
    <col min="3325" max="3325" width="10.5" style="49" customWidth="1"/>
    <col min="3326" max="3326" width="53.5" style="49" customWidth="1"/>
    <col min="3327" max="3327" width="8.5" style="49"/>
    <col min="3328" max="3328" width="14.5" style="49" bestFit="1" customWidth="1"/>
    <col min="3329" max="3329" width="23.5" style="49" bestFit="1" customWidth="1"/>
    <col min="3330" max="3330" width="12.5" style="49" bestFit="1" customWidth="1"/>
    <col min="3331" max="3331" width="9.5" style="49" bestFit="1" customWidth="1"/>
    <col min="3332" max="3332" width="13.5" style="49" bestFit="1" customWidth="1"/>
    <col min="3333" max="3333" width="17.5" style="49" bestFit="1" customWidth="1"/>
    <col min="3334" max="3334" width="18.5" style="49" bestFit="1" customWidth="1"/>
    <col min="3335" max="3335" width="26.5" style="49" bestFit="1" customWidth="1"/>
    <col min="3336" max="3336" width="28.5" style="49" bestFit="1" customWidth="1"/>
    <col min="3337" max="3337" width="26.5" style="49" bestFit="1" customWidth="1"/>
    <col min="3338" max="3338" width="18.5" style="49" bestFit="1" customWidth="1"/>
    <col min="3339" max="3340" width="8.5" style="49"/>
    <col min="3341" max="3341" width="68.5" style="49" bestFit="1" customWidth="1"/>
    <col min="3342" max="3569" width="8.5" style="49"/>
    <col min="3570" max="3570" width="3.5" style="49" bestFit="1" customWidth="1"/>
    <col min="3571" max="3571" width="17.5" style="49" customWidth="1"/>
    <col min="3572" max="3572" width="22.5" style="49" bestFit="1" customWidth="1"/>
    <col min="3573" max="3573" width="37.5" style="49" bestFit="1" customWidth="1"/>
    <col min="3574" max="3574" width="6.5" style="49" customWidth="1"/>
    <col min="3575" max="3575" width="6.5" style="49" bestFit="1" customWidth="1"/>
    <col min="3576" max="3576" width="16" style="49" customWidth="1"/>
    <col min="3577" max="3577" width="52.5" style="49" customWidth="1"/>
    <col min="3578" max="3578" width="59" style="49" customWidth="1"/>
    <col min="3579" max="3579" width="10.5" style="49" bestFit="1" customWidth="1"/>
    <col min="3580" max="3580" width="2.5" style="49" customWidth="1"/>
    <col min="3581" max="3581" width="10.5" style="49" customWidth="1"/>
    <col min="3582" max="3582" width="53.5" style="49" customWidth="1"/>
    <col min="3583" max="3583" width="8.5" style="49"/>
    <col min="3584" max="3584" width="14.5" style="49" bestFit="1" customWidth="1"/>
    <col min="3585" max="3585" width="23.5" style="49" bestFit="1" customWidth="1"/>
    <col min="3586" max="3586" width="12.5" style="49" bestFit="1" customWidth="1"/>
    <col min="3587" max="3587" width="9.5" style="49" bestFit="1" customWidth="1"/>
    <col min="3588" max="3588" width="13.5" style="49" bestFit="1" customWidth="1"/>
    <col min="3589" max="3589" width="17.5" style="49" bestFit="1" customWidth="1"/>
    <col min="3590" max="3590" width="18.5" style="49" bestFit="1" customWidth="1"/>
    <col min="3591" max="3591" width="26.5" style="49" bestFit="1" customWidth="1"/>
    <col min="3592" max="3592" width="28.5" style="49" bestFit="1" customWidth="1"/>
    <col min="3593" max="3593" width="26.5" style="49" bestFit="1" customWidth="1"/>
    <col min="3594" max="3594" width="18.5" style="49" bestFit="1" customWidth="1"/>
    <col min="3595" max="3596" width="8.5" style="49"/>
    <col min="3597" max="3597" width="68.5" style="49" bestFit="1" customWidth="1"/>
    <col min="3598" max="3825" width="8.5" style="49"/>
    <col min="3826" max="3826" width="3.5" style="49" bestFit="1" customWidth="1"/>
    <col min="3827" max="3827" width="17.5" style="49" customWidth="1"/>
    <col min="3828" max="3828" width="22.5" style="49" bestFit="1" customWidth="1"/>
    <col min="3829" max="3829" width="37.5" style="49" bestFit="1" customWidth="1"/>
    <col min="3830" max="3830" width="6.5" style="49" customWidth="1"/>
    <col min="3831" max="3831" width="6.5" style="49" bestFit="1" customWidth="1"/>
    <col min="3832" max="3832" width="16" style="49" customWidth="1"/>
    <col min="3833" max="3833" width="52.5" style="49" customWidth="1"/>
    <col min="3834" max="3834" width="59" style="49" customWidth="1"/>
    <col min="3835" max="3835" width="10.5" style="49" bestFit="1" customWidth="1"/>
    <col min="3836" max="3836" width="2.5" style="49" customWidth="1"/>
    <col min="3837" max="3837" width="10.5" style="49" customWidth="1"/>
    <col min="3838" max="3838" width="53.5" style="49" customWidth="1"/>
    <col min="3839" max="3839" width="8.5" style="49"/>
    <col min="3840" max="3840" width="14.5" style="49" bestFit="1" customWidth="1"/>
    <col min="3841" max="3841" width="23.5" style="49" bestFit="1" customWidth="1"/>
    <col min="3842" max="3842" width="12.5" style="49" bestFit="1" customWidth="1"/>
    <col min="3843" max="3843" width="9.5" style="49" bestFit="1" customWidth="1"/>
    <col min="3844" max="3844" width="13.5" style="49" bestFit="1" customWidth="1"/>
    <col min="3845" max="3845" width="17.5" style="49" bestFit="1" customWidth="1"/>
    <col min="3846" max="3846" width="18.5" style="49" bestFit="1" customWidth="1"/>
    <col min="3847" max="3847" width="26.5" style="49" bestFit="1" customWidth="1"/>
    <col min="3848" max="3848" width="28.5" style="49" bestFit="1" customWidth="1"/>
    <col min="3849" max="3849" width="26.5" style="49" bestFit="1" customWidth="1"/>
    <col min="3850" max="3850" width="18.5" style="49" bestFit="1" customWidth="1"/>
    <col min="3851" max="3852" width="8.5" style="49"/>
    <col min="3853" max="3853" width="68.5" style="49" bestFit="1" customWidth="1"/>
    <col min="3854" max="4081" width="8.5" style="49"/>
    <col min="4082" max="4082" width="3.5" style="49" bestFit="1" customWidth="1"/>
    <col min="4083" max="4083" width="17.5" style="49" customWidth="1"/>
    <col min="4084" max="4084" width="22.5" style="49" bestFit="1" customWidth="1"/>
    <col min="4085" max="4085" width="37.5" style="49" bestFit="1" customWidth="1"/>
    <col min="4086" max="4086" width="6.5" style="49" customWidth="1"/>
    <col min="4087" max="4087" width="6.5" style="49" bestFit="1" customWidth="1"/>
    <col min="4088" max="4088" width="16" style="49" customWidth="1"/>
    <col min="4089" max="4089" width="52.5" style="49" customWidth="1"/>
    <col min="4090" max="4090" width="59" style="49" customWidth="1"/>
    <col min="4091" max="4091" width="10.5" style="49" bestFit="1" customWidth="1"/>
    <col min="4092" max="4092" width="2.5" style="49" customWidth="1"/>
    <col min="4093" max="4093" width="10.5" style="49" customWidth="1"/>
    <col min="4094" max="4094" width="53.5" style="49" customWidth="1"/>
    <col min="4095" max="4095" width="8.5" style="49"/>
    <col min="4096" max="4096" width="14.5" style="49" bestFit="1" customWidth="1"/>
    <col min="4097" max="4097" width="23.5" style="49" bestFit="1" customWidth="1"/>
    <col min="4098" max="4098" width="12.5" style="49" bestFit="1" customWidth="1"/>
    <col min="4099" max="4099" width="9.5" style="49" bestFit="1" customWidth="1"/>
    <col min="4100" max="4100" width="13.5" style="49" bestFit="1" customWidth="1"/>
    <col min="4101" max="4101" width="17.5" style="49" bestFit="1" customWidth="1"/>
    <col min="4102" max="4102" width="18.5" style="49" bestFit="1" customWidth="1"/>
    <col min="4103" max="4103" width="26.5" style="49" bestFit="1" customWidth="1"/>
    <col min="4104" max="4104" width="28.5" style="49" bestFit="1" customWidth="1"/>
    <col min="4105" max="4105" width="26.5" style="49" bestFit="1" customWidth="1"/>
    <col min="4106" max="4106" width="18.5" style="49" bestFit="1" customWidth="1"/>
    <col min="4107" max="4108" width="8.5" style="49"/>
    <col min="4109" max="4109" width="68.5" style="49" bestFit="1" customWidth="1"/>
    <col min="4110" max="4337" width="8.5" style="49"/>
    <col min="4338" max="4338" width="3.5" style="49" bestFit="1" customWidth="1"/>
    <col min="4339" max="4339" width="17.5" style="49" customWidth="1"/>
    <col min="4340" max="4340" width="22.5" style="49" bestFit="1" customWidth="1"/>
    <col min="4341" max="4341" width="37.5" style="49" bestFit="1" customWidth="1"/>
    <col min="4342" max="4342" width="6.5" style="49" customWidth="1"/>
    <col min="4343" max="4343" width="6.5" style="49" bestFit="1" customWidth="1"/>
    <col min="4344" max="4344" width="16" style="49" customWidth="1"/>
    <col min="4345" max="4345" width="52.5" style="49" customWidth="1"/>
    <col min="4346" max="4346" width="59" style="49" customWidth="1"/>
    <col min="4347" max="4347" width="10.5" style="49" bestFit="1" customWidth="1"/>
    <col min="4348" max="4348" width="2.5" style="49" customWidth="1"/>
    <col min="4349" max="4349" width="10.5" style="49" customWidth="1"/>
    <col min="4350" max="4350" width="53.5" style="49" customWidth="1"/>
    <col min="4351" max="4351" width="8.5" style="49"/>
    <col min="4352" max="4352" width="14.5" style="49" bestFit="1" customWidth="1"/>
    <col min="4353" max="4353" width="23.5" style="49" bestFit="1" customWidth="1"/>
    <col min="4354" max="4354" width="12.5" style="49" bestFit="1" customWidth="1"/>
    <col min="4355" max="4355" width="9.5" style="49" bestFit="1" customWidth="1"/>
    <col min="4356" max="4356" width="13.5" style="49" bestFit="1" customWidth="1"/>
    <col min="4357" max="4357" width="17.5" style="49" bestFit="1" customWidth="1"/>
    <col min="4358" max="4358" width="18.5" style="49" bestFit="1" customWidth="1"/>
    <col min="4359" max="4359" width="26.5" style="49" bestFit="1" customWidth="1"/>
    <col min="4360" max="4360" width="28.5" style="49" bestFit="1" customWidth="1"/>
    <col min="4361" max="4361" width="26.5" style="49" bestFit="1" customWidth="1"/>
    <col min="4362" max="4362" width="18.5" style="49" bestFit="1" customWidth="1"/>
    <col min="4363" max="4364" width="8.5" style="49"/>
    <col min="4365" max="4365" width="68.5" style="49" bestFit="1" customWidth="1"/>
    <col min="4366" max="4593" width="8.5" style="49"/>
    <col min="4594" max="4594" width="3.5" style="49" bestFit="1" customWidth="1"/>
    <col min="4595" max="4595" width="17.5" style="49" customWidth="1"/>
    <col min="4596" max="4596" width="22.5" style="49" bestFit="1" customWidth="1"/>
    <col min="4597" max="4597" width="37.5" style="49" bestFit="1" customWidth="1"/>
    <col min="4598" max="4598" width="6.5" style="49" customWidth="1"/>
    <col min="4599" max="4599" width="6.5" style="49" bestFit="1" customWidth="1"/>
    <col min="4600" max="4600" width="16" style="49" customWidth="1"/>
    <col min="4601" max="4601" width="52.5" style="49" customWidth="1"/>
    <col min="4602" max="4602" width="59" style="49" customWidth="1"/>
    <col min="4603" max="4603" width="10.5" style="49" bestFit="1" customWidth="1"/>
    <col min="4604" max="4604" width="2.5" style="49" customWidth="1"/>
    <col min="4605" max="4605" width="10.5" style="49" customWidth="1"/>
    <col min="4606" max="4606" width="53.5" style="49" customWidth="1"/>
    <col min="4607" max="4607" width="8.5" style="49"/>
    <col min="4608" max="4608" width="14.5" style="49" bestFit="1" customWidth="1"/>
    <col min="4609" max="4609" width="23.5" style="49" bestFit="1" customWidth="1"/>
    <col min="4610" max="4610" width="12.5" style="49" bestFit="1" customWidth="1"/>
    <col min="4611" max="4611" width="9.5" style="49" bestFit="1" customWidth="1"/>
    <col min="4612" max="4612" width="13.5" style="49" bestFit="1" customWidth="1"/>
    <col min="4613" max="4613" width="17.5" style="49" bestFit="1" customWidth="1"/>
    <col min="4614" max="4614" width="18.5" style="49" bestFit="1" customWidth="1"/>
    <col min="4615" max="4615" width="26.5" style="49" bestFit="1" customWidth="1"/>
    <col min="4616" max="4616" width="28.5" style="49" bestFit="1" customWidth="1"/>
    <col min="4617" max="4617" width="26.5" style="49" bestFit="1" customWidth="1"/>
    <col min="4618" max="4618" width="18.5" style="49" bestFit="1" customWidth="1"/>
    <col min="4619" max="4620" width="8.5" style="49"/>
    <col min="4621" max="4621" width="68.5" style="49" bestFit="1" customWidth="1"/>
    <col min="4622" max="4849" width="8.5" style="49"/>
    <col min="4850" max="4850" width="3.5" style="49" bestFit="1" customWidth="1"/>
    <col min="4851" max="4851" width="17.5" style="49" customWidth="1"/>
    <col min="4852" max="4852" width="22.5" style="49" bestFit="1" customWidth="1"/>
    <col min="4853" max="4853" width="37.5" style="49" bestFit="1" customWidth="1"/>
    <col min="4854" max="4854" width="6.5" style="49" customWidth="1"/>
    <col min="4855" max="4855" width="6.5" style="49" bestFit="1" customWidth="1"/>
    <col min="4856" max="4856" width="16" style="49" customWidth="1"/>
    <col min="4857" max="4857" width="52.5" style="49" customWidth="1"/>
    <col min="4858" max="4858" width="59" style="49" customWidth="1"/>
    <col min="4859" max="4859" width="10.5" style="49" bestFit="1" customWidth="1"/>
    <col min="4860" max="4860" width="2.5" style="49" customWidth="1"/>
    <col min="4861" max="4861" width="10.5" style="49" customWidth="1"/>
    <col min="4862" max="4862" width="53.5" style="49" customWidth="1"/>
    <col min="4863" max="4863" width="8.5" style="49"/>
    <col min="4864" max="4864" width="14.5" style="49" bestFit="1" customWidth="1"/>
    <col min="4865" max="4865" width="23.5" style="49" bestFit="1" customWidth="1"/>
    <col min="4866" max="4866" width="12.5" style="49" bestFit="1" customWidth="1"/>
    <col min="4867" max="4867" width="9.5" style="49" bestFit="1" customWidth="1"/>
    <col min="4868" max="4868" width="13.5" style="49" bestFit="1" customWidth="1"/>
    <col min="4869" max="4869" width="17.5" style="49" bestFit="1" customWidth="1"/>
    <col min="4870" max="4870" width="18.5" style="49" bestFit="1" customWidth="1"/>
    <col min="4871" max="4871" width="26.5" style="49" bestFit="1" customWidth="1"/>
    <col min="4872" max="4872" width="28.5" style="49" bestFit="1" customWidth="1"/>
    <col min="4873" max="4873" width="26.5" style="49" bestFit="1" customWidth="1"/>
    <col min="4874" max="4874" width="18.5" style="49" bestFit="1" customWidth="1"/>
    <col min="4875" max="4876" width="8.5" style="49"/>
    <col min="4877" max="4877" width="68.5" style="49" bestFit="1" customWidth="1"/>
    <col min="4878" max="5105" width="8.5" style="49"/>
    <col min="5106" max="5106" width="3.5" style="49" bestFit="1" customWidth="1"/>
    <col min="5107" max="5107" width="17.5" style="49" customWidth="1"/>
    <col min="5108" max="5108" width="22.5" style="49" bestFit="1" customWidth="1"/>
    <col min="5109" max="5109" width="37.5" style="49" bestFit="1" customWidth="1"/>
    <col min="5110" max="5110" width="6.5" style="49" customWidth="1"/>
    <col min="5111" max="5111" width="6.5" style="49" bestFit="1" customWidth="1"/>
    <col min="5112" max="5112" width="16" style="49" customWidth="1"/>
    <col min="5113" max="5113" width="52.5" style="49" customWidth="1"/>
    <col min="5114" max="5114" width="59" style="49" customWidth="1"/>
    <col min="5115" max="5115" width="10.5" style="49" bestFit="1" customWidth="1"/>
    <col min="5116" max="5116" width="2.5" style="49" customWidth="1"/>
    <col min="5117" max="5117" width="10.5" style="49" customWidth="1"/>
    <col min="5118" max="5118" width="53.5" style="49" customWidth="1"/>
    <col min="5119" max="5119" width="8.5" style="49"/>
    <col min="5120" max="5120" width="14.5" style="49" bestFit="1" customWidth="1"/>
    <col min="5121" max="5121" width="23.5" style="49" bestFit="1" customWidth="1"/>
    <col min="5122" max="5122" width="12.5" style="49" bestFit="1" customWidth="1"/>
    <col min="5123" max="5123" width="9.5" style="49" bestFit="1" customWidth="1"/>
    <col min="5124" max="5124" width="13.5" style="49" bestFit="1" customWidth="1"/>
    <col min="5125" max="5125" width="17.5" style="49" bestFit="1" customWidth="1"/>
    <col min="5126" max="5126" width="18.5" style="49" bestFit="1" customWidth="1"/>
    <col min="5127" max="5127" width="26.5" style="49" bestFit="1" customWidth="1"/>
    <col min="5128" max="5128" width="28.5" style="49" bestFit="1" customWidth="1"/>
    <col min="5129" max="5129" width="26.5" style="49" bestFit="1" customWidth="1"/>
    <col min="5130" max="5130" width="18.5" style="49" bestFit="1" customWidth="1"/>
    <col min="5131" max="5132" width="8.5" style="49"/>
    <col min="5133" max="5133" width="68.5" style="49" bestFit="1" customWidth="1"/>
    <col min="5134" max="5361" width="8.5" style="49"/>
    <col min="5362" max="5362" width="3.5" style="49" bestFit="1" customWidth="1"/>
    <col min="5363" max="5363" width="17.5" style="49" customWidth="1"/>
    <col min="5364" max="5364" width="22.5" style="49" bestFit="1" customWidth="1"/>
    <col min="5365" max="5365" width="37.5" style="49" bestFit="1" customWidth="1"/>
    <col min="5366" max="5366" width="6.5" style="49" customWidth="1"/>
    <col min="5367" max="5367" width="6.5" style="49" bestFit="1" customWidth="1"/>
    <col min="5368" max="5368" width="16" style="49" customWidth="1"/>
    <col min="5369" max="5369" width="52.5" style="49" customWidth="1"/>
    <col min="5370" max="5370" width="59" style="49" customWidth="1"/>
    <col min="5371" max="5371" width="10.5" style="49" bestFit="1" customWidth="1"/>
    <col min="5372" max="5372" width="2.5" style="49" customWidth="1"/>
    <col min="5373" max="5373" width="10.5" style="49" customWidth="1"/>
    <col min="5374" max="5374" width="53.5" style="49" customWidth="1"/>
    <col min="5375" max="5375" width="8.5" style="49"/>
    <col min="5376" max="5376" width="14.5" style="49" bestFit="1" customWidth="1"/>
    <col min="5377" max="5377" width="23.5" style="49" bestFit="1" customWidth="1"/>
    <col min="5378" max="5378" width="12.5" style="49" bestFit="1" customWidth="1"/>
    <col min="5379" max="5379" width="9.5" style="49" bestFit="1" customWidth="1"/>
    <col min="5380" max="5380" width="13.5" style="49" bestFit="1" customWidth="1"/>
    <col min="5381" max="5381" width="17.5" style="49" bestFit="1" customWidth="1"/>
    <col min="5382" max="5382" width="18.5" style="49" bestFit="1" customWidth="1"/>
    <col min="5383" max="5383" width="26.5" style="49" bestFit="1" customWidth="1"/>
    <col min="5384" max="5384" width="28.5" style="49" bestFit="1" customWidth="1"/>
    <col min="5385" max="5385" width="26.5" style="49" bestFit="1" customWidth="1"/>
    <col min="5386" max="5386" width="18.5" style="49" bestFit="1" customWidth="1"/>
    <col min="5387" max="5388" width="8.5" style="49"/>
    <col min="5389" max="5389" width="68.5" style="49" bestFit="1" customWidth="1"/>
    <col min="5390" max="5617" width="8.5" style="49"/>
    <col min="5618" max="5618" width="3.5" style="49" bestFit="1" customWidth="1"/>
    <col min="5619" max="5619" width="17.5" style="49" customWidth="1"/>
    <col min="5620" max="5620" width="22.5" style="49" bestFit="1" customWidth="1"/>
    <col min="5621" max="5621" width="37.5" style="49" bestFit="1" customWidth="1"/>
    <col min="5622" max="5622" width="6.5" style="49" customWidth="1"/>
    <col min="5623" max="5623" width="6.5" style="49" bestFit="1" customWidth="1"/>
    <col min="5624" max="5624" width="16" style="49" customWidth="1"/>
    <col min="5625" max="5625" width="52.5" style="49" customWidth="1"/>
    <col min="5626" max="5626" width="59" style="49" customWidth="1"/>
    <col min="5627" max="5627" width="10.5" style="49" bestFit="1" customWidth="1"/>
    <col min="5628" max="5628" width="2.5" style="49" customWidth="1"/>
    <col min="5629" max="5629" width="10.5" style="49" customWidth="1"/>
    <col min="5630" max="5630" width="53.5" style="49" customWidth="1"/>
    <col min="5631" max="5631" width="8.5" style="49"/>
    <col min="5632" max="5632" width="14.5" style="49" bestFit="1" customWidth="1"/>
    <col min="5633" max="5633" width="23.5" style="49" bestFit="1" customWidth="1"/>
    <col min="5634" max="5634" width="12.5" style="49" bestFit="1" customWidth="1"/>
    <col min="5635" max="5635" width="9.5" style="49" bestFit="1" customWidth="1"/>
    <col min="5636" max="5636" width="13.5" style="49" bestFit="1" customWidth="1"/>
    <col min="5637" max="5637" width="17.5" style="49" bestFit="1" customWidth="1"/>
    <col min="5638" max="5638" width="18.5" style="49" bestFit="1" customWidth="1"/>
    <col min="5639" max="5639" width="26.5" style="49" bestFit="1" customWidth="1"/>
    <col min="5640" max="5640" width="28.5" style="49" bestFit="1" customWidth="1"/>
    <col min="5641" max="5641" width="26.5" style="49" bestFit="1" customWidth="1"/>
    <col min="5642" max="5642" width="18.5" style="49" bestFit="1" customWidth="1"/>
    <col min="5643" max="5644" width="8.5" style="49"/>
    <col min="5645" max="5645" width="68.5" style="49" bestFit="1" customWidth="1"/>
    <col min="5646" max="5873" width="8.5" style="49"/>
    <col min="5874" max="5874" width="3.5" style="49" bestFit="1" customWidth="1"/>
    <col min="5875" max="5875" width="17.5" style="49" customWidth="1"/>
    <col min="5876" max="5876" width="22.5" style="49" bestFit="1" customWidth="1"/>
    <col min="5877" max="5877" width="37.5" style="49" bestFit="1" customWidth="1"/>
    <col min="5878" max="5878" width="6.5" style="49" customWidth="1"/>
    <col min="5879" max="5879" width="6.5" style="49" bestFit="1" customWidth="1"/>
    <col min="5880" max="5880" width="16" style="49" customWidth="1"/>
    <col min="5881" max="5881" width="52.5" style="49" customWidth="1"/>
    <col min="5882" max="5882" width="59" style="49" customWidth="1"/>
    <col min="5883" max="5883" width="10.5" style="49" bestFit="1" customWidth="1"/>
    <col min="5884" max="5884" width="2.5" style="49" customWidth="1"/>
    <col min="5885" max="5885" width="10.5" style="49" customWidth="1"/>
    <col min="5886" max="5886" width="53.5" style="49" customWidth="1"/>
    <col min="5887" max="5887" width="8.5" style="49"/>
    <col min="5888" max="5888" width="14.5" style="49" bestFit="1" customWidth="1"/>
    <col min="5889" max="5889" width="23.5" style="49" bestFit="1" customWidth="1"/>
    <col min="5890" max="5890" width="12.5" style="49" bestFit="1" customWidth="1"/>
    <col min="5891" max="5891" width="9.5" style="49" bestFit="1" customWidth="1"/>
    <col min="5892" max="5892" width="13.5" style="49" bestFit="1" customWidth="1"/>
    <col min="5893" max="5893" width="17.5" style="49" bestFit="1" customWidth="1"/>
    <col min="5894" max="5894" width="18.5" style="49" bestFit="1" customWidth="1"/>
    <col min="5895" max="5895" width="26.5" style="49" bestFit="1" customWidth="1"/>
    <col min="5896" max="5896" width="28.5" style="49" bestFit="1" customWidth="1"/>
    <col min="5897" max="5897" width="26.5" style="49" bestFit="1" customWidth="1"/>
    <col min="5898" max="5898" width="18.5" style="49" bestFit="1" customWidth="1"/>
    <col min="5899" max="5900" width="8.5" style="49"/>
    <col min="5901" max="5901" width="68.5" style="49" bestFit="1" customWidth="1"/>
    <col min="5902" max="6129" width="8.5" style="49"/>
    <col min="6130" max="6130" width="3.5" style="49" bestFit="1" customWidth="1"/>
    <col min="6131" max="6131" width="17.5" style="49" customWidth="1"/>
    <col min="6132" max="6132" width="22.5" style="49" bestFit="1" customWidth="1"/>
    <col min="6133" max="6133" width="37.5" style="49" bestFit="1" customWidth="1"/>
    <col min="6134" max="6134" width="6.5" style="49" customWidth="1"/>
    <col min="6135" max="6135" width="6.5" style="49" bestFit="1" customWidth="1"/>
    <col min="6136" max="6136" width="16" style="49" customWidth="1"/>
    <col min="6137" max="6137" width="52.5" style="49" customWidth="1"/>
    <col min="6138" max="6138" width="59" style="49" customWidth="1"/>
    <col min="6139" max="6139" width="10.5" style="49" bestFit="1" customWidth="1"/>
    <col min="6140" max="6140" width="2.5" style="49" customWidth="1"/>
    <col min="6141" max="6141" width="10.5" style="49" customWidth="1"/>
    <col min="6142" max="6142" width="53.5" style="49" customWidth="1"/>
    <col min="6143" max="6143" width="8.5" style="49"/>
    <col min="6144" max="6144" width="14.5" style="49" bestFit="1" customWidth="1"/>
    <col min="6145" max="6145" width="23.5" style="49" bestFit="1" customWidth="1"/>
    <col min="6146" max="6146" width="12.5" style="49" bestFit="1" customWidth="1"/>
    <col min="6147" max="6147" width="9.5" style="49" bestFit="1" customWidth="1"/>
    <col min="6148" max="6148" width="13.5" style="49" bestFit="1" customWidth="1"/>
    <col min="6149" max="6149" width="17.5" style="49" bestFit="1" customWidth="1"/>
    <col min="6150" max="6150" width="18.5" style="49" bestFit="1" customWidth="1"/>
    <col min="6151" max="6151" width="26.5" style="49" bestFit="1" customWidth="1"/>
    <col min="6152" max="6152" width="28.5" style="49" bestFit="1" customWidth="1"/>
    <col min="6153" max="6153" width="26.5" style="49" bestFit="1" customWidth="1"/>
    <col min="6154" max="6154" width="18.5" style="49" bestFit="1" customWidth="1"/>
    <col min="6155" max="6156" width="8.5" style="49"/>
    <col min="6157" max="6157" width="68.5" style="49" bestFit="1" customWidth="1"/>
    <col min="6158" max="6385" width="8.5" style="49"/>
    <col min="6386" max="6386" width="3.5" style="49" bestFit="1" customWidth="1"/>
    <col min="6387" max="6387" width="17.5" style="49" customWidth="1"/>
    <col min="6388" max="6388" width="22.5" style="49" bestFit="1" customWidth="1"/>
    <col min="6389" max="6389" width="37.5" style="49" bestFit="1" customWidth="1"/>
    <col min="6390" max="6390" width="6.5" style="49" customWidth="1"/>
    <col min="6391" max="6391" width="6.5" style="49" bestFit="1" customWidth="1"/>
    <col min="6392" max="6392" width="16" style="49" customWidth="1"/>
    <col min="6393" max="6393" width="52.5" style="49" customWidth="1"/>
    <col min="6394" max="6394" width="59" style="49" customWidth="1"/>
    <col min="6395" max="6395" width="10.5" style="49" bestFit="1" customWidth="1"/>
    <col min="6396" max="6396" width="2.5" style="49" customWidth="1"/>
    <col min="6397" max="6397" width="10.5" style="49" customWidth="1"/>
    <col min="6398" max="6398" width="53.5" style="49" customWidth="1"/>
    <col min="6399" max="6399" width="8.5" style="49"/>
    <col min="6400" max="6400" width="14.5" style="49" bestFit="1" customWidth="1"/>
    <col min="6401" max="6401" width="23.5" style="49" bestFit="1" customWidth="1"/>
    <col min="6402" max="6402" width="12.5" style="49" bestFit="1" customWidth="1"/>
    <col min="6403" max="6403" width="9.5" style="49" bestFit="1" customWidth="1"/>
    <col min="6404" max="6404" width="13.5" style="49" bestFit="1" customWidth="1"/>
    <col min="6405" max="6405" width="17.5" style="49" bestFit="1" customWidth="1"/>
    <col min="6406" max="6406" width="18.5" style="49" bestFit="1" customWidth="1"/>
    <col min="6407" max="6407" width="26.5" style="49" bestFit="1" customWidth="1"/>
    <col min="6408" max="6408" width="28.5" style="49" bestFit="1" customWidth="1"/>
    <col min="6409" max="6409" width="26.5" style="49" bestFit="1" customWidth="1"/>
    <col min="6410" max="6410" width="18.5" style="49" bestFit="1" customWidth="1"/>
    <col min="6411" max="6412" width="8.5" style="49"/>
    <col min="6413" max="6413" width="68.5" style="49" bestFit="1" customWidth="1"/>
    <col min="6414" max="6641" width="8.5" style="49"/>
    <col min="6642" max="6642" width="3.5" style="49" bestFit="1" customWidth="1"/>
    <col min="6643" max="6643" width="17.5" style="49" customWidth="1"/>
    <col min="6644" max="6644" width="22.5" style="49" bestFit="1" customWidth="1"/>
    <col min="6645" max="6645" width="37.5" style="49" bestFit="1" customWidth="1"/>
    <col min="6646" max="6646" width="6.5" style="49" customWidth="1"/>
    <col min="6647" max="6647" width="6.5" style="49" bestFit="1" customWidth="1"/>
    <col min="6648" max="6648" width="16" style="49" customWidth="1"/>
    <col min="6649" max="6649" width="52.5" style="49" customWidth="1"/>
    <col min="6650" max="6650" width="59" style="49" customWidth="1"/>
    <col min="6651" max="6651" width="10.5" style="49" bestFit="1" customWidth="1"/>
    <col min="6652" max="6652" width="2.5" style="49" customWidth="1"/>
    <col min="6653" max="6653" width="10.5" style="49" customWidth="1"/>
    <col min="6654" max="6654" width="53.5" style="49" customWidth="1"/>
    <col min="6655" max="6655" width="8.5" style="49"/>
    <col min="6656" max="6656" width="14.5" style="49" bestFit="1" customWidth="1"/>
    <col min="6657" max="6657" width="23.5" style="49" bestFit="1" customWidth="1"/>
    <col min="6658" max="6658" width="12.5" style="49" bestFit="1" customWidth="1"/>
    <col min="6659" max="6659" width="9.5" style="49" bestFit="1" customWidth="1"/>
    <col min="6660" max="6660" width="13.5" style="49" bestFit="1" customWidth="1"/>
    <col min="6661" max="6661" width="17.5" style="49" bestFit="1" customWidth="1"/>
    <col min="6662" max="6662" width="18.5" style="49" bestFit="1" customWidth="1"/>
    <col min="6663" max="6663" width="26.5" style="49" bestFit="1" customWidth="1"/>
    <col min="6664" max="6664" width="28.5" style="49" bestFit="1" customWidth="1"/>
    <col min="6665" max="6665" width="26.5" style="49" bestFit="1" customWidth="1"/>
    <col min="6666" max="6666" width="18.5" style="49" bestFit="1" customWidth="1"/>
    <col min="6667" max="6668" width="8.5" style="49"/>
    <col min="6669" max="6669" width="68.5" style="49" bestFit="1" customWidth="1"/>
    <col min="6670" max="6897" width="8.5" style="49"/>
    <col min="6898" max="6898" width="3.5" style="49" bestFit="1" customWidth="1"/>
    <col min="6899" max="6899" width="17.5" style="49" customWidth="1"/>
    <col min="6900" max="6900" width="22.5" style="49" bestFit="1" customWidth="1"/>
    <col min="6901" max="6901" width="37.5" style="49" bestFit="1" customWidth="1"/>
    <col min="6902" max="6902" width="6.5" style="49" customWidth="1"/>
    <col min="6903" max="6903" width="6.5" style="49" bestFit="1" customWidth="1"/>
    <col min="6904" max="6904" width="16" style="49" customWidth="1"/>
    <col min="6905" max="6905" width="52.5" style="49" customWidth="1"/>
    <col min="6906" max="6906" width="59" style="49" customWidth="1"/>
    <col min="6907" max="6907" width="10.5" style="49" bestFit="1" customWidth="1"/>
    <col min="6908" max="6908" width="2.5" style="49" customWidth="1"/>
    <col min="6909" max="6909" width="10.5" style="49" customWidth="1"/>
    <col min="6910" max="6910" width="53.5" style="49" customWidth="1"/>
    <col min="6911" max="6911" width="8.5" style="49"/>
    <col min="6912" max="6912" width="14.5" style="49" bestFit="1" customWidth="1"/>
    <col min="6913" max="6913" width="23.5" style="49" bestFit="1" customWidth="1"/>
    <col min="6914" max="6914" width="12.5" style="49" bestFit="1" customWidth="1"/>
    <col min="6915" max="6915" width="9.5" style="49" bestFit="1" customWidth="1"/>
    <col min="6916" max="6916" width="13.5" style="49" bestFit="1" customWidth="1"/>
    <col min="6917" max="6917" width="17.5" style="49" bestFit="1" customWidth="1"/>
    <col min="6918" max="6918" width="18.5" style="49" bestFit="1" customWidth="1"/>
    <col min="6919" max="6919" width="26.5" style="49" bestFit="1" customWidth="1"/>
    <col min="6920" max="6920" width="28.5" style="49" bestFit="1" customWidth="1"/>
    <col min="6921" max="6921" width="26.5" style="49" bestFit="1" customWidth="1"/>
    <col min="6922" max="6922" width="18.5" style="49" bestFit="1" customWidth="1"/>
    <col min="6923" max="6924" width="8.5" style="49"/>
    <col min="6925" max="6925" width="68.5" style="49" bestFit="1" customWidth="1"/>
    <col min="6926" max="7153" width="8.5" style="49"/>
    <col min="7154" max="7154" width="3.5" style="49" bestFit="1" customWidth="1"/>
    <col min="7155" max="7155" width="17.5" style="49" customWidth="1"/>
    <col min="7156" max="7156" width="22.5" style="49" bestFit="1" customWidth="1"/>
    <col min="7157" max="7157" width="37.5" style="49" bestFit="1" customWidth="1"/>
    <col min="7158" max="7158" width="6.5" style="49" customWidth="1"/>
    <col min="7159" max="7159" width="6.5" style="49" bestFit="1" customWidth="1"/>
    <col min="7160" max="7160" width="16" style="49" customWidth="1"/>
    <col min="7161" max="7161" width="52.5" style="49" customWidth="1"/>
    <col min="7162" max="7162" width="59" style="49" customWidth="1"/>
    <col min="7163" max="7163" width="10.5" style="49" bestFit="1" customWidth="1"/>
    <col min="7164" max="7164" width="2.5" style="49" customWidth="1"/>
    <col min="7165" max="7165" width="10.5" style="49" customWidth="1"/>
    <col min="7166" max="7166" width="53.5" style="49" customWidth="1"/>
    <col min="7167" max="7167" width="8.5" style="49"/>
    <col min="7168" max="7168" width="14.5" style="49" bestFit="1" customWidth="1"/>
    <col min="7169" max="7169" width="23.5" style="49" bestFit="1" customWidth="1"/>
    <col min="7170" max="7170" width="12.5" style="49" bestFit="1" customWidth="1"/>
    <col min="7171" max="7171" width="9.5" style="49" bestFit="1" customWidth="1"/>
    <col min="7172" max="7172" width="13.5" style="49" bestFit="1" customWidth="1"/>
    <col min="7173" max="7173" width="17.5" style="49" bestFit="1" customWidth="1"/>
    <col min="7174" max="7174" width="18.5" style="49" bestFit="1" customWidth="1"/>
    <col min="7175" max="7175" width="26.5" style="49" bestFit="1" customWidth="1"/>
    <col min="7176" max="7176" width="28.5" style="49" bestFit="1" customWidth="1"/>
    <col min="7177" max="7177" width="26.5" style="49" bestFit="1" customWidth="1"/>
    <col min="7178" max="7178" width="18.5" style="49" bestFit="1" customWidth="1"/>
    <col min="7179" max="7180" width="8.5" style="49"/>
    <col min="7181" max="7181" width="68.5" style="49" bestFit="1" customWidth="1"/>
    <col min="7182" max="7409" width="8.5" style="49"/>
    <col min="7410" max="7410" width="3.5" style="49" bestFit="1" customWidth="1"/>
    <col min="7411" max="7411" width="17.5" style="49" customWidth="1"/>
    <col min="7412" max="7412" width="22.5" style="49" bestFit="1" customWidth="1"/>
    <col min="7413" max="7413" width="37.5" style="49" bestFit="1" customWidth="1"/>
    <col min="7414" max="7414" width="6.5" style="49" customWidth="1"/>
    <col min="7415" max="7415" width="6.5" style="49" bestFit="1" customWidth="1"/>
    <col min="7416" max="7416" width="16" style="49" customWidth="1"/>
    <col min="7417" max="7417" width="52.5" style="49" customWidth="1"/>
    <col min="7418" max="7418" width="59" style="49" customWidth="1"/>
    <col min="7419" max="7419" width="10.5" style="49" bestFit="1" customWidth="1"/>
    <col min="7420" max="7420" width="2.5" style="49" customWidth="1"/>
    <col min="7421" max="7421" width="10.5" style="49" customWidth="1"/>
    <col min="7422" max="7422" width="53.5" style="49" customWidth="1"/>
    <col min="7423" max="7423" width="8.5" style="49"/>
    <col min="7424" max="7424" width="14.5" style="49" bestFit="1" customWidth="1"/>
    <col min="7425" max="7425" width="23.5" style="49" bestFit="1" customWidth="1"/>
    <col min="7426" max="7426" width="12.5" style="49" bestFit="1" customWidth="1"/>
    <col min="7427" max="7427" width="9.5" style="49" bestFit="1" customWidth="1"/>
    <col min="7428" max="7428" width="13.5" style="49" bestFit="1" customWidth="1"/>
    <col min="7429" max="7429" width="17.5" style="49" bestFit="1" customWidth="1"/>
    <col min="7430" max="7430" width="18.5" style="49" bestFit="1" customWidth="1"/>
    <col min="7431" max="7431" width="26.5" style="49" bestFit="1" customWidth="1"/>
    <col min="7432" max="7432" width="28.5" style="49" bestFit="1" customWidth="1"/>
    <col min="7433" max="7433" width="26.5" style="49" bestFit="1" customWidth="1"/>
    <col min="7434" max="7434" width="18.5" style="49" bestFit="1" customWidth="1"/>
    <col min="7435" max="7436" width="8.5" style="49"/>
    <col min="7437" max="7437" width="68.5" style="49" bestFit="1" customWidth="1"/>
    <col min="7438" max="7665" width="8.5" style="49"/>
    <col min="7666" max="7666" width="3.5" style="49" bestFit="1" customWidth="1"/>
    <col min="7667" max="7667" width="17.5" style="49" customWidth="1"/>
    <col min="7668" max="7668" width="22.5" style="49" bestFit="1" customWidth="1"/>
    <col min="7669" max="7669" width="37.5" style="49" bestFit="1" customWidth="1"/>
    <col min="7670" max="7670" width="6.5" style="49" customWidth="1"/>
    <col min="7671" max="7671" width="6.5" style="49" bestFit="1" customWidth="1"/>
    <col min="7672" max="7672" width="16" style="49" customWidth="1"/>
    <col min="7673" max="7673" width="52.5" style="49" customWidth="1"/>
    <col min="7674" max="7674" width="59" style="49" customWidth="1"/>
    <col min="7675" max="7675" width="10.5" style="49" bestFit="1" customWidth="1"/>
    <col min="7676" max="7676" width="2.5" style="49" customWidth="1"/>
    <col min="7677" max="7677" width="10.5" style="49" customWidth="1"/>
    <col min="7678" max="7678" width="53.5" style="49" customWidth="1"/>
    <col min="7679" max="7679" width="8.5" style="49"/>
    <col min="7680" max="7680" width="14.5" style="49" bestFit="1" customWidth="1"/>
    <col min="7681" max="7681" width="23.5" style="49" bestFit="1" customWidth="1"/>
    <col min="7682" max="7682" width="12.5" style="49" bestFit="1" customWidth="1"/>
    <col min="7683" max="7683" width="9.5" style="49" bestFit="1" customWidth="1"/>
    <col min="7684" max="7684" width="13.5" style="49" bestFit="1" customWidth="1"/>
    <col min="7685" max="7685" width="17.5" style="49" bestFit="1" customWidth="1"/>
    <col min="7686" max="7686" width="18.5" style="49" bestFit="1" customWidth="1"/>
    <col min="7687" max="7687" width="26.5" style="49" bestFit="1" customWidth="1"/>
    <col min="7688" max="7688" width="28.5" style="49" bestFit="1" customWidth="1"/>
    <col min="7689" max="7689" width="26.5" style="49" bestFit="1" customWidth="1"/>
    <col min="7690" max="7690" width="18.5" style="49" bestFit="1" customWidth="1"/>
    <col min="7691" max="7692" width="8.5" style="49"/>
    <col min="7693" max="7693" width="68.5" style="49" bestFit="1" customWidth="1"/>
    <col min="7694" max="7921" width="8.5" style="49"/>
    <col min="7922" max="7922" width="3.5" style="49" bestFit="1" customWidth="1"/>
    <col min="7923" max="7923" width="17.5" style="49" customWidth="1"/>
    <col min="7924" max="7924" width="22.5" style="49" bestFit="1" customWidth="1"/>
    <col min="7925" max="7925" width="37.5" style="49" bestFit="1" customWidth="1"/>
    <col min="7926" max="7926" width="6.5" style="49" customWidth="1"/>
    <col min="7927" max="7927" width="6.5" style="49" bestFit="1" customWidth="1"/>
    <col min="7928" max="7928" width="16" style="49" customWidth="1"/>
    <col min="7929" max="7929" width="52.5" style="49" customWidth="1"/>
    <col min="7930" max="7930" width="59" style="49" customWidth="1"/>
    <col min="7931" max="7931" width="10.5" style="49" bestFit="1" customWidth="1"/>
    <col min="7932" max="7932" width="2.5" style="49" customWidth="1"/>
    <col min="7933" max="7933" width="10.5" style="49" customWidth="1"/>
    <col min="7934" max="7934" width="53.5" style="49" customWidth="1"/>
    <col min="7935" max="7935" width="8.5" style="49"/>
    <col min="7936" max="7936" width="14.5" style="49" bestFit="1" customWidth="1"/>
    <col min="7937" max="7937" width="23.5" style="49" bestFit="1" customWidth="1"/>
    <col min="7938" max="7938" width="12.5" style="49" bestFit="1" customWidth="1"/>
    <col min="7939" max="7939" width="9.5" style="49" bestFit="1" customWidth="1"/>
    <col min="7940" max="7940" width="13.5" style="49" bestFit="1" customWidth="1"/>
    <col min="7941" max="7941" width="17.5" style="49" bestFit="1" customWidth="1"/>
    <col min="7942" max="7942" width="18.5" style="49" bestFit="1" customWidth="1"/>
    <col min="7943" max="7943" width="26.5" style="49" bestFit="1" customWidth="1"/>
    <col min="7944" max="7944" width="28.5" style="49" bestFit="1" customWidth="1"/>
    <col min="7945" max="7945" width="26.5" style="49" bestFit="1" customWidth="1"/>
    <col min="7946" max="7946" width="18.5" style="49" bestFit="1" customWidth="1"/>
    <col min="7947" max="7948" width="8.5" style="49"/>
    <col min="7949" max="7949" width="68.5" style="49" bestFit="1" customWidth="1"/>
    <col min="7950" max="8177" width="8.5" style="49"/>
    <col min="8178" max="8178" width="3.5" style="49" bestFit="1" customWidth="1"/>
    <col min="8179" max="8179" width="17.5" style="49" customWidth="1"/>
    <col min="8180" max="8180" width="22.5" style="49" bestFit="1" customWidth="1"/>
    <col min="8181" max="8181" width="37.5" style="49" bestFit="1" customWidth="1"/>
    <col min="8182" max="8182" width="6.5" style="49" customWidth="1"/>
    <col min="8183" max="8183" width="6.5" style="49" bestFit="1" customWidth="1"/>
    <col min="8184" max="8184" width="16" style="49" customWidth="1"/>
    <col min="8185" max="8185" width="52.5" style="49" customWidth="1"/>
    <col min="8186" max="8186" width="59" style="49" customWidth="1"/>
    <col min="8187" max="8187" width="10.5" style="49" bestFit="1" customWidth="1"/>
    <col min="8188" max="8188" width="2.5" style="49" customWidth="1"/>
    <col min="8189" max="8189" width="10.5" style="49" customWidth="1"/>
    <col min="8190" max="8190" width="53.5" style="49" customWidth="1"/>
    <col min="8191" max="8191" width="8.5" style="49"/>
    <col min="8192" max="8192" width="14.5" style="49" bestFit="1" customWidth="1"/>
    <col min="8193" max="8193" width="23.5" style="49" bestFit="1" customWidth="1"/>
    <col min="8194" max="8194" width="12.5" style="49" bestFit="1" customWidth="1"/>
    <col min="8195" max="8195" width="9.5" style="49" bestFit="1" customWidth="1"/>
    <col min="8196" max="8196" width="13.5" style="49" bestFit="1" customWidth="1"/>
    <col min="8197" max="8197" width="17.5" style="49" bestFit="1" customWidth="1"/>
    <col min="8198" max="8198" width="18.5" style="49" bestFit="1" customWidth="1"/>
    <col min="8199" max="8199" width="26.5" style="49" bestFit="1" customWidth="1"/>
    <col min="8200" max="8200" width="28.5" style="49" bestFit="1" customWidth="1"/>
    <col min="8201" max="8201" width="26.5" style="49" bestFit="1" customWidth="1"/>
    <col min="8202" max="8202" width="18.5" style="49" bestFit="1" customWidth="1"/>
    <col min="8203" max="8204" width="8.5" style="49"/>
    <col min="8205" max="8205" width="68.5" style="49" bestFit="1" customWidth="1"/>
    <col min="8206" max="8433" width="8.5" style="49"/>
    <col min="8434" max="8434" width="3.5" style="49" bestFit="1" customWidth="1"/>
    <col min="8435" max="8435" width="17.5" style="49" customWidth="1"/>
    <col min="8436" max="8436" width="22.5" style="49" bestFit="1" customWidth="1"/>
    <col min="8437" max="8437" width="37.5" style="49" bestFit="1" customWidth="1"/>
    <col min="8438" max="8438" width="6.5" style="49" customWidth="1"/>
    <col min="8439" max="8439" width="6.5" style="49" bestFit="1" customWidth="1"/>
    <col min="8440" max="8440" width="16" style="49" customWidth="1"/>
    <col min="8441" max="8441" width="52.5" style="49" customWidth="1"/>
    <col min="8442" max="8442" width="59" style="49" customWidth="1"/>
    <col min="8443" max="8443" width="10.5" style="49" bestFit="1" customWidth="1"/>
    <col min="8444" max="8444" width="2.5" style="49" customWidth="1"/>
    <col min="8445" max="8445" width="10.5" style="49" customWidth="1"/>
    <col min="8446" max="8446" width="53.5" style="49" customWidth="1"/>
    <col min="8447" max="8447" width="8.5" style="49"/>
    <col min="8448" max="8448" width="14.5" style="49" bestFit="1" customWidth="1"/>
    <col min="8449" max="8449" width="23.5" style="49" bestFit="1" customWidth="1"/>
    <col min="8450" max="8450" width="12.5" style="49" bestFit="1" customWidth="1"/>
    <col min="8451" max="8451" width="9.5" style="49" bestFit="1" customWidth="1"/>
    <col min="8452" max="8452" width="13.5" style="49" bestFit="1" customWidth="1"/>
    <col min="8453" max="8453" width="17.5" style="49" bestFit="1" customWidth="1"/>
    <col min="8454" max="8454" width="18.5" style="49" bestFit="1" customWidth="1"/>
    <col min="8455" max="8455" width="26.5" style="49" bestFit="1" customWidth="1"/>
    <col min="8456" max="8456" width="28.5" style="49" bestFit="1" customWidth="1"/>
    <col min="8457" max="8457" width="26.5" style="49" bestFit="1" customWidth="1"/>
    <col min="8458" max="8458" width="18.5" style="49" bestFit="1" customWidth="1"/>
    <col min="8459" max="8460" width="8.5" style="49"/>
    <col min="8461" max="8461" width="68.5" style="49" bestFit="1" customWidth="1"/>
    <col min="8462" max="8689" width="8.5" style="49"/>
    <col min="8690" max="8690" width="3.5" style="49" bestFit="1" customWidth="1"/>
    <col min="8691" max="8691" width="17.5" style="49" customWidth="1"/>
    <col min="8692" max="8692" width="22.5" style="49" bestFit="1" customWidth="1"/>
    <col min="8693" max="8693" width="37.5" style="49" bestFit="1" customWidth="1"/>
    <col min="8694" max="8694" width="6.5" style="49" customWidth="1"/>
    <col min="8695" max="8695" width="6.5" style="49" bestFit="1" customWidth="1"/>
    <col min="8696" max="8696" width="16" style="49" customWidth="1"/>
    <col min="8697" max="8697" width="52.5" style="49" customWidth="1"/>
    <col min="8698" max="8698" width="59" style="49" customWidth="1"/>
    <col min="8699" max="8699" width="10.5" style="49" bestFit="1" customWidth="1"/>
    <col min="8700" max="8700" width="2.5" style="49" customWidth="1"/>
    <col min="8701" max="8701" width="10.5" style="49" customWidth="1"/>
    <col min="8702" max="8702" width="53.5" style="49" customWidth="1"/>
    <col min="8703" max="8703" width="8.5" style="49"/>
    <col min="8704" max="8704" width="14.5" style="49" bestFit="1" customWidth="1"/>
    <col min="8705" max="8705" width="23.5" style="49" bestFit="1" customWidth="1"/>
    <col min="8706" max="8706" width="12.5" style="49" bestFit="1" customWidth="1"/>
    <col min="8707" max="8707" width="9.5" style="49" bestFit="1" customWidth="1"/>
    <col min="8708" max="8708" width="13.5" style="49" bestFit="1" customWidth="1"/>
    <col min="8709" max="8709" width="17.5" style="49" bestFit="1" customWidth="1"/>
    <col min="8710" max="8710" width="18.5" style="49" bestFit="1" customWidth="1"/>
    <col min="8711" max="8711" width="26.5" style="49" bestFit="1" customWidth="1"/>
    <col min="8712" max="8712" width="28.5" style="49" bestFit="1" customWidth="1"/>
    <col min="8713" max="8713" width="26.5" style="49" bestFit="1" customWidth="1"/>
    <col min="8714" max="8714" width="18.5" style="49" bestFit="1" customWidth="1"/>
    <col min="8715" max="8716" width="8.5" style="49"/>
    <col min="8717" max="8717" width="68.5" style="49" bestFit="1" customWidth="1"/>
    <col min="8718" max="8945" width="8.5" style="49"/>
    <col min="8946" max="8946" width="3.5" style="49" bestFit="1" customWidth="1"/>
    <col min="8947" max="8947" width="17.5" style="49" customWidth="1"/>
    <col min="8948" max="8948" width="22.5" style="49" bestFit="1" customWidth="1"/>
    <col min="8949" max="8949" width="37.5" style="49" bestFit="1" customWidth="1"/>
    <col min="8950" max="8950" width="6.5" style="49" customWidth="1"/>
    <col min="8951" max="8951" width="6.5" style="49" bestFit="1" customWidth="1"/>
    <col min="8952" max="8952" width="16" style="49" customWidth="1"/>
    <col min="8953" max="8953" width="52.5" style="49" customWidth="1"/>
    <col min="8954" max="8954" width="59" style="49" customWidth="1"/>
    <col min="8955" max="8955" width="10.5" style="49" bestFit="1" customWidth="1"/>
    <col min="8956" max="8956" width="2.5" style="49" customWidth="1"/>
    <col min="8957" max="8957" width="10.5" style="49" customWidth="1"/>
    <col min="8958" max="8958" width="53.5" style="49" customWidth="1"/>
    <col min="8959" max="8959" width="8.5" style="49"/>
    <col min="8960" max="8960" width="14.5" style="49" bestFit="1" customWidth="1"/>
    <col min="8961" max="8961" width="23.5" style="49" bestFit="1" customWidth="1"/>
    <col min="8962" max="8962" width="12.5" style="49" bestFit="1" customWidth="1"/>
    <col min="8963" max="8963" width="9.5" style="49" bestFit="1" customWidth="1"/>
    <col min="8964" max="8964" width="13.5" style="49" bestFit="1" customWidth="1"/>
    <col min="8965" max="8965" width="17.5" style="49" bestFit="1" customWidth="1"/>
    <col min="8966" max="8966" width="18.5" style="49" bestFit="1" customWidth="1"/>
    <col min="8967" max="8967" width="26.5" style="49" bestFit="1" customWidth="1"/>
    <col min="8968" max="8968" width="28.5" style="49" bestFit="1" customWidth="1"/>
    <col min="8969" max="8969" width="26.5" style="49" bestFit="1" customWidth="1"/>
    <col min="8970" max="8970" width="18.5" style="49" bestFit="1" customWidth="1"/>
    <col min="8971" max="8972" width="8.5" style="49"/>
    <col min="8973" max="8973" width="68.5" style="49" bestFit="1" customWidth="1"/>
    <col min="8974" max="9201" width="8.5" style="49"/>
    <col min="9202" max="9202" width="3.5" style="49" bestFit="1" customWidth="1"/>
    <col min="9203" max="9203" width="17.5" style="49" customWidth="1"/>
    <col min="9204" max="9204" width="22.5" style="49" bestFit="1" customWidth="1"/>
    <col min="9205" max="9205" width="37.5" style="49" bestFit="1" customWidth="1"/>
    <col min="9206" max="9206" width="6.5" style="49" customWidth="1"/>
    <col min="9207" max="9207" width="6.5" style="49" bestFit="1" customWidth="1"/>
    <col min="9208" max="9208" width="16" style="49" customWidth="1"/>
    <col min="9209" max="9209" width="52.5" style="49" customWidth="1"/>
    <col min="9210" max="9210" width="59" style="49" customWidth="1"/>
    <col min="9211" max="9211" width="10.5" style="49" bestFit="1" customWidth="1"/>
    <col min="9212" max="9212" width="2.5" style="49" customWidth="1"/>
    <col min="9213" max="9213" width="10.5" style="49" customWidth="1"/>
    <col min="9214" max="9214" width="53.5" style="49" customWidth="1"/>
    <col min="9215" max="9215" width="8.5" style="49"/>
    <col min="9216" max="9216" width="14.5" style="49" bestFit="1" customWidth="1"/>
    <col min="9217" max="9217" width="23.5" style="49" bestFit="1" customWidth="1"/>
    <col min="9218" max="9218" width="12.5" style="49" bestFit="1" customWidth="1"/>
    <col min="9219" max="9219" width="9.5" style="49" bestFit="1" customWidth="1"/>
    <col min="9220" max="9220" width="13.5" style="49" bestFit="1" customWidth="1"/>
    <col min="9221" max="9221" width="17.5" style="49" bestFit="1" customWidth="1"/>
    <col min="9222" max="9222" width="18.5" style="49" bestFit="1" customWidth="1"/>
    <col min="9223" max="9223" width="26.5" style="49" bestFit="1" customWidth="1"/>
    <col min="9224" max="9224" width="28.5" style="49" bestFit="1" customWidth="1"/>
    <col min="9225" max="9225" width="26.5" style="49" bestFit="1" customWidth="1"/>
    <col min="9226" max="9226" width="18.5" style="49" bestFit="1" customWidth="1"/>
    <col min="9227" max="9228" width="8.5" style="49"/>
    <col min="9229" max="9229" width="68.5" style="49" bestFit="1" customWidth="1"/>
    <col min="9230" max="9457" width="8.5" style="49"/>
    <col min="9458" max="9458" width="3.5" style="49" bestFit="1" customWidth="1"/>
    <col min="9459" max="9459" width="17.5" style="49" customWidth="1"/>
    <col min="9460" max="9460" width="22.5" style="49" bestFit="1" customWidth="1"/>
    <col min="9461" max="9461" width="37.5" style="49" bestFit="1" customWidth="1"/>
    <col min="9462" max="9462" width="6.5" style="49" customWidth="1"/>
    <col min="9463" max="9463" width="6.5" style="49" bestFit="1" customWidth="1"/>
    <col min="9464" max="9464" width="16" style="49" customWidth="1"/>
    <col min="9465" max="9465" width="52.5" style="49" customWidth="1"/>
    <col min="9466" max="9466" width="59" style="49" customWidth="1"/>
    <col min="9467" max="9467" width="10.5" style="49" bestFit="1" customWidth="1"/>
    <col min="9468" max="9468" width="2.5" style="49" customWidth="1"/>
    <col min="9469" max="9469" width="10.5" style="49" customWidth="1"/>
    <col min="9470" max="9470" width="53.5" style="49" customWidth="1"/>
    <col min="9471" max="9471" width="8.5" style="49"/>
    <col min="9472" max="9472" width="14.5" style="49" bestFit="1" customWidth="1"/>
    <col min="9473" max="9473" width="23.5" style="49" bestFit="1" customWidth="1"/>
    <col min="9474" max="9474" width="12.5" style="49" bestFit="1" customWidth="1"/>
    <col min="9475" max="9475" width="9.5" style="49" bestFit="1" customWidth="1"/>
    <col min="9476" max="9476" width="13.5" style="49" bestFit="1" customWidth="1"/>
    <col min="9477" max="9477" width="17.5" style="49" bestFit="1" customWidth="1"/>
    <col min="9478" max="9478" width="18.5" style="49" bestFit="1" customWidth="1"/>
    <col min="9479" max="9479" width="26.5" style="49" bestFit="1" customWidth="1"/>
    <col min="9480" max="9480" width="28.5" style="49" bestFit="1" customWidth="1"/>
    <col min="9481" max="9481" width="26.5" style="49" bestFit="1" customWidth="1"/>
    <col min="9482" max="9482" width="18.5" style="49" bestFit="1" customWidth="1"/>
    <col min="9483" max="9484" width="8.5" style="49"/>
    <col min="9485" max="9485" width="68.5" style="49" bestFit="1" customWidth="1"/>
    <col min="9486" max="9713" width="8.5" style="49"/>
    <col min="9714" max="9714" width="3.5" style="49" bestFit="1" customWidth="1"/>
    <col min="9715" max="9715" width="17.5" style="49" customWidth="1"/>
    <col min="9716" max="9716" width="22.5" style="49" bestFit="1" customWidth="1"/>
    <col min="9717" max="9717" width="37.5" style="49" bestFit="1" customWidth="1"/>
    <col min="9718" max="9718" width="6.5" style="49" customWidth="1"/>
    <col min="9719" max="9719" width="6.5" style="49" bestFit="1" customWidth="1"/>
    <col min="9720" max="9720" width="16" style="49" customWidth="1"/>
    <col min="9721" max="9721" width="52.5" style="49" customWidth="1"/>
    <col min="9722" max="9722" width="59" style="49" customWidth="1"/>
    <col min="9723" max="9723" width="10.5" style="49" bestFit="1" customWidth="1"/>
    <col min="9724" max="9724" width="2.5" style="49" customWidth="1"/>
    <col min="9725" max="9725" width="10.5" style="49" customWidth="1"/>
    <col min="9726" max="9726" width="53.5" style="49" customWidth="1"/>
    <col min="9727" max="9727" width="8.5" style="49"/>
    <col min="9728" max="9728" width="14.5" style="49" bestFit="1" customWidth="1"/>
    <col min="9729" max="9729" width="23.5" style="49" bestFit="1" customWidth="1"/>
    <col min="9730" max="9730" width="12.5" style="49" bestFit="1" customWidth="1"/>
    <col min="9731" max="9731" width="9.5" style="49" bestFit="1" customWidth="1"/>
    <col min="9732" max="9732" width="13.5" style="49" bestFit="1" customWidth="1"/>
    <col min="9733" max="9733" width="17.5" style="49" bestFit="1" customWidth="1"/>
    <col min="9734" max="9734" width="18.5" style="49" bestFit="1" customWidth="1"/>
    <col min="9735" max="9735" width="26.5" style="49" bestFit="1" customWidth="1"/>
    <col min="9736" max="9736" width="28.5" style="49" bestFit="1" customWidth="1"/>
    <col min="9737" max="9737" width="26.5" style="49" bestFit="1" customWidth="1"/>
    <col min="9738" max="9738" width="18.5" style="49" bestFit="1" customWidth="1"/>
    <col min="9739" max="9740" width="8.5" style="49"/>
    <col min="9741" max="9741" width="68.5" style="49" bestFit="1" customWidth="1"/>
    <col min="9742" max="9969" width="8.5" style="49"/>
    <col min="9970" max="9970" width="3.5" style="49" bestFit="1" customWidth="1"/>
    <col min="9971" max="9971" width="17.5" style="49" customWidth="1"/>
    <col min="9972" max="9972" width="22.5" style="49" bestFit="1" customWidth="1"/>
    <col min="9973" max="9973" width="37.5" style="49" bestFit="1" customWidth="1"/>
    <col min="9974" max="9974" width="6.5" style="49" customWidth="1"/>
    <col min="9975" max="9975" width="6.5" style="49" bestFit="1" customWidth="1"/>
    <col min="9976" max="9976" width="16" style="49" customWidth="1"/>
    <col min="9977" max="9977" width="52.5" style="49" customWidth="1"/>
    <col min="9978" max="9978" width="59" style="49" customWidth="1"/>
    <col min="9979" max="9979" width="10.5" style="49" bestFit="1" customWidth="1"/>
    <col min="9980" max="9980" width="2.5" style="49" customWidth="1"/>
    <col min="9981" max="9981" width="10.5" style="49" customWidth="1"/>
    <col min="9982" max="9982" width="53.5" style="49" customWidth="1"/>
    <col min="9983" max="9983" width="8.5" style="49"/>
    <col min="9984" max="9984" width="14.5" style="49" bestFit="1" customWidth="1"/>
    <col min="9985" max="9985" width="23.5" style="49" bestFit="1" customWidth="1"/>
    <col min="9986" max="9986" width="12.5" style="49" bestFit="1" customWidth="1"/>
    <col min="9987" max="9987" width="9.5" style="49" bestFit="1" customWidth="1"/>
    <col min="9988" max="9988" width="13.5" style="49" bestFit="1" customWidth="1"/>
    <col min="9989" max="9989" width="17.5" style="49" bestFit="1" customWidth="1"/>
    <col min="9990" max="9990" width="18.5" style="49" bestFit="1" customWidth="1"/>
    <col min="9991" max="9991" width="26.5" style="49" bestFit="1" customWidth="1"/>
    <col min="9992" max="9992" width="28.5" style="49" bestFit="1" customWidth="1"/>
    <col min="9993" max="9993" width="26.5" style="49" bestFit="1" customWidth="1"/>
    <col min="9994" max="9994" width="18.5" style="49" bestFit="1" customWidth="1"/>
    <col min="9995" max="9996" width="8.5" style="49"/>
    <col min="9997" max="9997" width="68.5" style="49" bestFit="1" customWidth="1"/>
    <col min="9998" max="10225" width="8.5" style="49"/>
    <col min="10226" max="10226" width="3.5" style="49" bestFit="1" customWidth="1"/>
    <col min="10227" max="10227" width="17.5" style="49" customWidth="1"/>
    <col min="10228" max="10228" width="22.5" style="49" bestFit="1" customWidth="1"/>
    <col min="10229" max="10229" width="37.5" style="49" bestFit="1" customWidth="1"/>
    <col min="10230" max="10230" width="6.5" style="49" customWidth="1"/>
    <col min="10231" max="10231" width="6.5" style="49" bestFit="1" customWidth="1"/>
    <col min="10232" max="10232" width="16" style="49" customWidth="1"/>
    <col min="10233" max="10233" width="52.5" style="49" customWidth="1"/>
    <col min="10234" max="10234" width="59" style="49" customWidth="1"/>
    <col min="10235" max="10235" width="10.5" style="49" bestFit="1" customWidth="1"/>
    <col min="10236" max="10236" width="2.5" style="49" customWidth="1"/>
    <col min="10237" max="10237" width="10.5" style="49" customWidth="1"/>
    <col min="10238" max="10238" width="53.5" style="49" customWidth="1"/>
    <col min="10239" max="10239" width="8.5" style="49"/>
    <col min="10240" max="10240" width="14.5" style="49" bestFit="1" customWidth="1"/>
    <col min="10241" max="10241" width="23.5" style="49" bestFit="1" customWidth="1"/>
    <col min="10242" max="10242" width="12.5" style="49" bestFit="1" customWidth="1"/>
    <col min="10243" max="10243" width="9.5" style="49" bestFit="1" customWidth="1"/>
    <col min="10244" max="10244" width="13.5" style="49" bestFit="1" customWidth="1"/>
    <col min="10245" max="10245" width="17.5" style="49" bestFit="1" customWidth="1"/>
    <col min="10246" max="10246" width="18.5" style="49" bestFit="1" customWidth="1"/>
    <col min="10247" max="10247" width="26.5" style="49" bestFit="1" customWidth="1"/>
    <col min="10248" max="10248" width="28.5" style="49" bestFit="1" customWidth="1"/>
    <col min="10249" max="10249" width="26.5" style="49" bestFit="1" customWidth="1"/>
    <col min="10250" max="10250" width="18.5" style="49" bestFit="1" customWidth="1"/>
    <col min="10251" max="10252" width="8.5" style="49"/>
    <col min="10253" max="10253" width="68.5" style="49" bestFit="1" customWidth="1"/>
    <col min="10254" max="10481" width="8.5" style="49"/>
    <col min="10482" max="10482" width="3.5" style="49" bestFit="1" customWidth="1"/>
    <col min="10483" max="10483" width="17.5" style="49" customWidth="1"/>
    <col min="10484" max="10484" width="22.5" style="49" bestFit="1" customWidth="1"/>
    <col min="10485" max="10485" width="37.5" style="49" bestFit="1" customWidth="1"/>
    <col min="10486" max="10486" width="6.5" style="49" customWidth="1"/>
    <col min="10487" max="10487" width="6.5" style="49" bestFit="1" customWidth="1"/>
    <col min="10488" max="10488" width="16" style="49" customWidth="1"/>
    <col min="10489" max="10489" width="52.5" style="49" customWidth="1"/>
    <col min="10490" max="10490" width="59" style="49" customWidth="1"/>
    <col min="10491" max="10491" width="10.5" style="49" bestFit="1" customWidth="1"/>
    <col min="10492" max="10492" width="2.5" style="49" customWidth="1"/>
    <col min="10493" max="10493" width="10.5" style="49" customWidth="1"/>
    <col min="10494" max="10494" width="53.5" style="49" customWidth="1"/>
    <col min="10495" max="10495" width="8.5" style="49"/>
    <col min="10496" max="10496" width="14.5" style="49" bestFit="1" customWidth="1"/>
    <col min="10497" max="10497" width="23.5" style="49" bestFit="1" customWidth="1"/>
    <col min="10498" max="10498" width="12.5" style="49" bestFit="1" customWidth="1"/>
    <col min="10499" max="10499" width="9.5" style="49" bestFit="1" customWidth="1"/>
    <col min="10500" max="10500" width="13.5" style="49" bestFit="1" customWidth="1"/>
    <col min="10501" max="10501" width="17.5" style="49" bestFit="1" customWidth="1"/>
    <col min="10502" max="10502" width="18.5" style="49" bestFit="1" customWidth="1"/>
    <col min="10503" max="10503" width="26.5" style="49" bestFit="1" customWidth="1"/>
    <col min="10504" max="10504" width="28.5" style="49" bestFit="1" customWidth="1"/>
    <col min="10505" max="10505" width="26.5" style="49" bestFit="1" customWidth="1"/>
    <col min="10506" max="10506" width="18.5" style="49" bestFit="1" customWidth="1"/>
    <col min="10507" max="10508" width="8.5" style="49"/>
    <col min="10509" max="10509" width="68.5" style="49" bestFit="1" customWidth="1"/>
    <col min="10510" max="10737" width="8.5" style="49"/>
    <col min="10738" max="10738" width="3.5" style="49" bestFit="1" customWidth="1"/>
    <col min="10739" max="10739" width="17.5" style="49" customWidth="1"/>
    <col min="10740" max="10740" width="22.5" style="49" bestFit="1" customWidth="1"/>
    <col min="10741" max="10741" width="37.5" style="49" bestFit="1" customWidth="1"/>
    <col min="10742" max="10742" width="6.5" style="49" customWidth="1"/>
    <col min="10743" max="10743" width="6.5" style="49" bestFit="1" customWidth="1"/>
    <col min="10744" max="10744" width="16" style="49" customWidth="1"/>
    <col min="10745" max="10745" width="52.5" style="49" customWidth="1"/>
    <col min="10746" max="10746" width="59" style="49" customWidth="1"/>
    <col min="10747" max="10747" width="10.5" style="49" bestFit="1" customWidth="1"/>
    <col min="10748" max="10748" width="2.5" style="49" customWidth="1"/>
    <col min="10749" max="10749" width="10.5" style="49" customWidth="1"/>
    <col min="10750" max="10750" width="53.5" style="49" customWidth="1"/>
    <col min="10751" max="10751" width="8.5" style="49"/>
    <col min="10752" max="10752" width="14.5" style="49" bestFit="1" customWidth="1"/>
    <col min="10753" max="10753" width="23.5" style="49" bestFit="1" customWidth="1"/>
    <col min="10754" max="10754" width="12.5" style="49" bestFit="1" customWidth="1"/>
    <col min="10755" max="10755" width="9.5" style="49" bestFit="1" customWidth="1"/>
    <col min="10756" max="10756" width="13.5" style="49" bestFit="1" customWidth="1"/>
    <col min="10757" max="10757" width="17.5" style="49" bestFit="1" customWidth="1"/>
    <col min="10758" max="10758" width="18.5" style="49" bestFit="1" customWidth="1"/>
    <col min="10759" max="10759" width="26.5" style="49" bestFit="1" customWidth="1"/>
    <col min="10760" max="10760" width="28.5" style="49" bestFit="1" customWidth="1"/>
    <col min="10761" max="10761" width="26.5" style="49" bestFit="1" customWidth="1"/>
    <col min="10762" max="10762" width="18.5" style="49" bestFit="1" customWidth="1"/>
    <col min="10763" max="10764" width="8.5" style="49"/>
    <col min="10765" max="10765" width="68.5" style="49" bestFit="1" customWidth="1"/>
    <col min="10766" max="10993" width="8.5" style="49"/>
    <col min="10994" max="10994" width="3.5" style="49" bestFit="1" customWidth="1"/>
    <col min="10995" max="10995" width="17.5" style="49" customWidth="1"/>
    <col min="10996" max="10996" width="22.5" style="49" bestFit="1" customWidth="1"/>
    <col min="10997" max="10997" width="37.5" style="49" bestFit="1" customWidth="1"/>
    <col min="10998" max="10998" width="6.5" style="49" customWidth="1"/>
    <col min="10999" max="10999" width="6.5" style="49" bestFit="1" customWidth="1"/>
    <col min="11000" max="11000" width="16" style="49" customWidth="1"/>
    <col min="11001" max="11001" width="52.5" style="49" customWidth="1"/>
    <col min="11002" max="11002" width="59" style="49" customWidth="1"/>
    <col min="11003" max="11003" width="10.5" style="49" bestFit="1" customWidth="1"/>
    <col min="11004" max="11004" width="2.5" style="49" customWidth="1"/>
    <col min="11005" max="11005" width="10.5" style="49" customWidth="1"/>
    <col min="11006" max="11006" width="53.5" style="49" customWidth="1"/>
    <col min="11007" max="11007" width="8.5" style="49"/>
    <col min="11008" max="11008" width="14.5" style="49" bestFit="1" customWidth="1"/>
    <col min="11009" max="11009" width="23.5" style="49" bestFit="1" customWidth="1"/>
    <col min="11010" max="11010" width="12.5" style="49" bestFit="1" customWidth="1"/>
    <col min="11011" max="11011" width="9.5" style="49" bestFit="1" customWidth="1"/>
    <col min="11012" max="11012" width="13.5" style="49" bestFit="1" customWidth="1"/>
    <col min="11013" max="11013" width="17.5" style="49" bestFit="1" customWidth="1"/>
    <col min="11014" max="11014" width="18.5" style="49" bestFit="1" customWidth="1"/>
    <col min="11015" max="11015" width="26.5" style="49" bestFit="1" customWidth="1"/>
    <col min="11016" max="11016" width="28.5" style="49" bestFit="1" customWidth="1"/>
    <col min="11017" max="11017" width="26.5" style="49" bestFit="1" customWidth="1"/>
    <col min="11018" max="11018" width="18.5" style="49" bestFit="1" customWidth="1"/>
    <col min="11019" max="11020" width="8.5" style="49"/>
    <col min="11021" max="11021" width="68.5" style="49" bestFit="1" customWidth="1"/>
    <col min="11022" max="11249" width="8.5" style="49"/>
    <col min="11250" max="11250" width="3.5" style="49" bestFit="1" customWidth="1"/>
    <col min="11251" max="11251" width="17.5" style="49" customWidth="1"/>
    <col min="11252" max="11252" width="22.5" style="49" bestFit="1" customWidth="1"/>
    <col min="11253" max="11253" width="37.5" style="49" bestFit="1" customWidth="1"/>
    <col min="11254" max="11254" width="6.5" style="49" customWidth="1"/>
    <col min="11255" max="11255" width="6.5" style="49" bestFit="1" customWidth="1"/>
    <col min="11256" max="11256" width="16" style="49" customWidth="1"/>
    <col min="11257" max="11257" width="52.5" style="49" customWidth="1"/>
    <col min="11258" max="11258" width="59" style="49" customWidth="1"/>
    <col min="11259" max="11259" width="10.5" style="49" bestFit="1" customWidth="1"/>
    <col min="11260" max="11260" width="2.5" style="49" customWidth="1"/>
    <col min="11261" max="11261" width="10.5" style="49" customWidth="1"/>
    <col min="11262" max="11262" width="53.5" style="49" customWidth="1"/>
    <col min="11263" max="11263" width="8.5" style="49"/>
    <col min="11264" max="11264" width="14.5" style="49" bestFit="1" customWidth="1"/>
    <col min="11265" max="11265" width="23.5" style="49" bestFit="1" customWidth="1"/>
    <col min="11266" max="11266" width="12.5" style="49" bestFit="1" customWidth="1"/>
    <col min="11267" max="11267" width="9.5" style="49" bestFit="1" customWidth="1"/>
    <col min="11268" max="11268" width="13.5" style="49" bestFit="1" customWidth="1"/>
    <col min="11269" max="11269" width="17.5" style="49" bestFit="1" customWidth="1"/>
    <col min="11270" max="11270" width="18.5" style="49" bestFit="1" customWidth="1"/>
    <col min="11271" max="11271" width="26.5" style="49" bestFit="1" customWidth="1"/>
    <col min="11272" max="11272" width="28.5" style="49" bestFit="1" customWidth="1"/>
    <col min="11273" max="11273" width="26.5" style="49" bestFit="1" customWidth="1"/>
    <col min="11274" max="11274" width="18.5" style="49" bestFit="1" customWidth="1"/>
    <col min="11275" max="11276" width="8.5" style="49"/>
    <col min="11277" max="11277" width="68.5" style="49" bestFit="1" customWidth="1"/>
    <col min="11278" max="11505" width="8.5" style="49"/>
    <col min="11506" max="11506" width="3.5" style="49" bestFit="1" customWidth="1"/>
    <col min="11507" max="11507" width="17.5" style="49" customWidth="1"/>
    <col min="11508" max="11508" width="22.5" style="49" bestFit="1" customWidth="1"/>
    <col min="11509" max="11509" width="37.5" style="49" bestFit="1" customWidth="1"/>
    <col min="11510" max="11510" width="6.5" style="49" customWidth="1"/>
    <col min="11511" max="11511" width="6.5" style="49" bestFit="1" customWidth="1"/>
    <col min="11512" max="11512" width="16" style="49" customWidth="1"/>
    <col min="11513" max="11513" width="52.5" style="49" customWidth="1"/>
    <col min="11514" max="11514" width="59" style="49" customWidth="1"/>
    <col min="11515" max="11515" width="10.5" style="49" bestFit="1" customWidth="1"/>
    <col min="11516" max="11516" width="2.5" style="49" customWidth="1"/>
    <col min="11517" max="11517" width="10.5" style="49" customWidth="1"/>
    <col min="11518" max="11518" width="53.5" style="49" customWidth="1"/>
    <col min="11519" max="11519" width="8.5" style="49"/>
    <col min="11520" max="11520" width="14.5" style="49" bestFit="1" customWidth="1"/>
    <col min="11521" max="11521" width="23.5" style="49" bestFit="1" customWidth="1"/>
    <col min="11522" max="11522" width="12.5" style="49" bestFit="1" customWidth="1"/>
    <col min="11523" max="11523" width="9.5" style="49" bestFit="1" customWidth="1"/>
    <col min="11524" max="11524" width="13.5" style="49" bestFit="1" customWidth="1"/>
    <col min="11525" max="11525" width="17.5" style="49" bestFit="1" customWidth="1"/>
    <col min="11526" max="11526" width="18.5" style="49" bestFit="1" customWidth="1"/>
    <col min="11527" max="11527" width="26.5" style="49" bestFit="1" customWidth="1"/>
    <col min="11528" max="11528" width="28.5" style="49" bestFit="1" customWidth="1"/>
    <col min="11529" max="11529" width="26.5" style="49" bestFit="1" customWidth="1"/>
    <col min="11530" max="11530" width="18.5" style="49" bestFit="1" customWidth="1"/>
    <col min="11531" max="11532" width="8.5" style="49"/>
    <col min="11533" max="11533" width="68.5" style="49" bestFit="1" customWidth="1"/>
    <col min="11534" max="11761" width="8.5" style="49"/>
    <col min="11762" max="11762" width="3.5" style="49" bestFit="1" customWidth="1"/>
    <col min="11763" max="11763" width="17.5" style="49" customWidth="1"/>
    <col min="11764" max="11764" width="22.5" style="49" bestFit="1" customWidth="1"/>
    <col min="11765" max="11765" width="37.5" style="49" bestFit="1" customWidth="1"/>
    <col min="11766" max="11766" width="6.5" style="49" customWidth="1"/>
    <col min="11767" max="11767" width="6.5" style="49" bestFit="1" customWidth="1"/>
    <col min="11768" max="11768" width="16" style="49" customWidth="1"/>
    <col min="11769" max="11769" width="52.5" style="49" customWidth="1"/>
    <col min="11770" max="11770" width="59" style="49" customWidth="1"/>
    <col min="11771" max="11771" width="10.5" style="49" bestFit="1" customWidth="1"/>
    <col min="11772" max="11772" width="2.5" style="49" customWidth="1"/>
    <col min="11773" max="11773" width="10.5" style="49" customWidth="1"/>
    <col min="11774" max="11774" width="53.5" style="49" customWidth="1"/>
    <col min="11775" max="11775" width="8.5" style="49"/>
    <col min="11776" max="11776" width="14.5" style="49" bestFit="1" customWidth="1"/>
    <col min="11777" max="11777" width="23.5" style="49" bestFit="1" customWidth="1"/>
    <col min="11778" max="11778" width="12.5" style="49" bestFit="1" customWidth="1"/>
    <col min="11779" max="11779" width="9.5" style="49" bestFit="1" customWidth="1"/>
    <col min="11780" max="11780" width="13.5" style="49" bestFit="1" customWidth="1"/>
    <col min="11781" max="11781" width="17.5" style="49" bestFit="1" customWidth="1"/>
    <col min="11782" max="11782" width="18.5" style="49" bestFit="1" customWidth="1"/>
    <col min="11783" max="11783" width="26.5" style="49" bestFit="1" customWidth="1"/>
    <col min="11784" max="11784" width="28.5" style="49" bestFit="1" customWidth="1"/>
    <col min="11785" max="11785" width="26.5" style="49" bestFit="1" customWidth="1"/>
    <col min="11786" max="11786" width="18.5" style="49" bestFit="1" customWidth="1"/>
    <col min="11787" max="11788" width="8.5" style="49"/>
    <col min="11789" max="11789" width="68.5" style="49" bestFit="1" customWidth="1"/>
    <col min="11790" max="12017" width="8.5" style="49"/>
    <col min="12018" max="12018" width="3.5" style="49" bestFit="1" customWidth="1"/>
    <col min="12019" max="12019" width="17.5" style="49" customWidth="1"/>
    <col min="12020" max="12020" width="22.5" style="49" bestFit="1" customWidth="1"/>
    <col min="12021" max="12021" width="37.5" style="49" bestFit="1" customWidth="1"/>
    <col min="12022" max="12022" width="6.5" style="49" customWidth="1"/>
    <col min="12023" max="12023" width="6.5" style="49" bestFit="1" customWidth="1"/>
    <col min="12024" max="12024" width="16" style="49" customWidth="1"/>
    <col min="12025" max="12025" width="52.5" style="49" customWidth="1"/>
    <col min="12026" max="12026" width="59" style="49" customWidth="1"/>
    <col min="12027" max="12027" width="10.5" style="49" bestFit="1" customWidth="1"/>
    <col min="12028" max="12028" width="2.5" style="49" customWidth="1"/>
    <col min="12029" max="12029" width="10.5" style="49" customWidth="1"/>
    <col min="12030" max="12030" width="53.5" style="49" customWidth="1"/>
    <col min="12031" max="12031" width="8.5" style="49"/>
    <col min="12032" max="12032" width="14.5" style="49" bestFit="1" customWidth="1"/>
    <col min="12033" max="12033" width="23.5" style="49" bestFit="1" customWidth="1"/>
    <col min="12034" max="12034" width="12.5" style="49" bestFit="1" customWidth="1"/>
    <col min="12035" max="12035" width="9.5" style="49" bestFit="1" customWidth="1"/>
    <col min="12036" max="12036" width="13.5" style="49" bestFit="1" customWidth="1"/>
    <col min="12037" max="12037" width="17.5" style="49" bestFit="1" customWidth="1"/>
    <col min="12038" max="12038" width="18.5" style="49" bestFit="1" customWidth="1"/>
    <col min="12039" max="12039" width="26.5" style="49" bestFit="1" customWidth="1"/>
    <col min="12040" max="12040" width="28.5" style="49" bestFit="1" customWidth="1"/>
    <col min="12041" max="12041" width="26.5" style="49" bestFit="1" customWidth="1"/>
    <col min="12042" max="12042" width="18.5" style="49" bestFit="1" customWidth="1"/>
    <col min="12043" max="12044" width="8.5" style="49"/>
    <col min="12045" max="12045" width="68.5" style="49" bestFit="1" customWidth="1"/>
    <col min="12046" max="12273" width="8.5" style="49"/>
    <col min="12274" max="12274" width="3.5" style="49" bestFit="1" customWidth="1"/>
    <col min="12275" max="12275" width="17.5" style="49" customWidth="1"/>
    <col min="12276" max="12276" width="22.5" style="49" bestFit="1" customWidth="1"/>
    <col min="12277" max="12277" width="37.5" style="49" bestFit="1" customWidth="1"/>
    <col min="12278" max="12278" width="6.5" style="49" customWidth="1"/>
    <col min="12279" max="12279" width="6.5" style="49" bestFit="1" customWidth="1"/>
    <col min="12280" max="12280" width="16" style="49" customWidth="1"/>
    <col min="12281" max="12281" width="52.5" style="49" customWidth="1"/>
    <col min="12282" max="12282" width="59" style="49" customWidth="1"/>
    <col min="12283" max="12283" width="10.5" style="49" bestFit="1" customWidth="1"/>
    <col min="12284" max="12284" width="2.5" style="49" customWidth="1"/>
    <col min="12285" max="12285" width="10.5" style="49" customWidth="1"/>
    <col min="12286" max="12286" width="53.5" style="49" customWidth="1"/>
    <col min="12287" max="12287" width="8.5" style="49"/>
    <col min="12288" max="12288" width="14.5" style="49" bestFit="1" customWidth="1"/>
    <col min="12289" max="12289" width="23.5" style="49" bestFit="1" customWidth="1"/>
    <col min="12290" max="12290" width="12.5" style="49" bestFit="1" customWidth="1"/>
    <col min="12291" max="12291" width="9.5" style="49" bestFit="1" customWidth="1"/>
    <col min="12292" max="12292" width="13.5" style="49" bestFit="1" customWidth="1"/>
    <col min="12293" max="12293" width="17.5" style="49" bestFit="1" customWidth="1"/>
    <col min="12294" max="12294" width="18.5" style="49" bestFit="1" customWidth="1"/>
    <col min="12295" max="12295" width="26.5" style="49" bestFit="1" customWidth="1"/>
    <col min="12296" max="12296" width="28.5" style="49" bestFit="1" customWidth="1"/>
    <col min="12297" max="12297" width="26.5" style="49" bestFit="1" customWidth="1"/>
    <col min="12298" max="12298" width="18.5" style="49" bestFit="1" customWidth="1"/>
    <col min="12299" max="12300" width="8.5" style="49"/>
    <col min="12301" max="12301" width="68.5" style="49" bestFit="1" customWidth="1"/>
    <col min="12302" max="12529" width="8.5" style="49"/>
    <col min="12530" max="12530" width="3.5" style="49" bestFit="1" customWidth="1"/>
    <col min="12531" max="12531" width="17.5" style="49" customWidth="1"/>
    <col min="12532" max="12532" width="22.5" style="49" bestFit="1" customWidth="1"/>
    <col min="12533" max="12533" width="37.5" style="49" bestFit="1" customWidth="1"/>
    <col min="12534" max="12534" width="6.5" style="49" customWidth="1"/>
    <col min="12535" max="12535" width="6.5" style="49" bestFit="1" customWidth="1"/>
    <col min="12536" max="12536" width="16" style="49" customWidth="1"/>
    <col min="12537" max="12537" width="52.5" style="49" customWidth="1"/>
    <col min="12538" max="12538" width="59" style="49" customWidth="1"/>
    <col min="12539" max="12539" width="10.5" style="49" bestFit="1" customWidth="1"/>
    <col min="12540" max="12540" width="2.5" style="49" customWidth="1"/>
    <col min="12541" max="12541" width="10.5" style="49" customWidth="1"/>
    <col min="12542" max="12542" width="53.5" style="49" customWidth="1"/>
    <col min="12543" max="12543" width="8.5" style="49"/>
    <col min="12544" max="12544" width="14.5" style="49" bestFit="1" customWidth="1"/>
    <col min="12545" max="12545" width="23.5" style="49" bestFit="1" customWidth="1"/>
    <col min="12546" max="12546" width="12.5" style="49" bestFit="1" customWidth="1"/>
    <col min="12547" max="12547" width="9.5" style="49" bestFit="1" customWidth="1"/>
    <col min="12548" max="12548" width="13.5" style="49" bestFit="1" customWidth="1"/>
    <col min="12549" max="12549" width="17.5" style="49" bestFit="1" customWidth="1"/>
    <col min="12550" max="12550" width="18.5" style="49" bestFit="1" customWidth="1"/>
    <col min="12551" max="12551" width="26.5" style="49" bestFit="1" customWidth="1"/>
    <col min="12552" max="12552" width="28.5" style="49" bestFit="1" customWidth="1"/>
    <col min="12553" max="12553" width="26.5" style="49" bestFit="1" customWidth="1"/>
    <col min="12554" max="12554" width="18.5" style="49" bestFit="1" customWidth="1"/>
    <col min="12555" max="12556" width="8.5" style="49"/>
    <col min="12557" max="12557" width="68.5" style="49" bestFit="1" customWidth="1"/>
    <col min="12558" max="12785" width="8.5" style="49"/>
    <col min="12786" max="12786" width="3.5" style="49" bestFit="1" customWidth="1"/>
    <col min="12787" max="12787" width="17.5" style="49" customWidth="1"/>
    <col min="12788" max="12788" width="22.5" style="49" bestFit="1" customWidth="1"/>
    <col min="12789" max="12789" width="37.5" style="49" bestFit="1" customWidth="1"/>
    <col min="12790" max="12790" width="6.5" style="49" customWidth="1"/>
    <col min="12791" max="12791" width="6.5" style="49" bestFit="1" customWidth="1"/>
    <col min="12792" max="12792" width="16" style="49" customWidth="1"/>
    <col min="12793" max="12793" width="52.5" style="49" customWidth="1"/>
    <col min="12794" max="12794" width="59" style="49" customWidth="1"/>
    <col min="12795" max="12795" width="10.5" style="49" bestFit="1" customWidth="1"/>
    <col min="12796" max="12796" width="2.5" style="49" customWidth="1"/>
    <col min="12797" max="12797" width="10.5" style="49" customWidth="1"/>
    <col min="12798" max="12798" width="53.5" style="49" customWidth="1"/>
    <col min="12799" max="12799" width="8.5" style="49"/>
    <col min="12800" max="12800" width="14.5" style="49" bestFit="1" customWidth="1"/>
    <col min="12801" max="12801" width="23.5" style="49" bestFit="1" customWidth="1"/>
    <col min="12802" max="12802" width="12.5" style="49" bestFit="1" customWidth="1"/>
    <col min="12803" max="12803" width="9.5" style="49" bestFit="1" customWidth="1"/>
    <col min="12804" max="12804" width="13.5" style="49" bestFit="1" customWidth="1"/>
    <col min="12805" max="12805" width="17.5" style="49" bestFit="1" customWidth="1"/>
    <col min="12806" max="12806" width="18.5" style="49" bestFit="1" customWidth="1"/>
    <col min="12807" max="12807" width="26.5" style="49" bestFit="1" customWidth="1"/>
    <col min="12808" max="12808" width="28.5" style="49" bestFit="1" customWidth="1"/>
    <col min="12809" max="12809" width="26.5" style="49" bestFit="1" customWidth="1"/>
    <col min="12810" max="12810" width="18.5" style="49" bestFit="1" customWidth="1"/>
    <col min="12811" max="12812" width="8.5" style="49"/>
    <col min="12813" max="12813" width="68.5" style="49" bestFit="1" customWidth="1"/>
    <col min="12814" max="13041" width="8.5" style="49"/>
    <col min="13042" max="13042" width="3.5" style="49" bestFit="1" customWidth="1"/>
    <col min="13043" max="13043" width="17.5" style="49" customWidth="1"/>
    <col min="13044" max="13044" width="22.5" style="49" bestFit="1" customWidth="1"/>
    <col min="13045" max="13045" width="37.5" style="49" bestFit="1" customWidth="1"/>
    <col min="13046" max="13046" width="6.5" style="49" customWidth="1"/>
    <col min="13047" max="13047" width="6.5" style="49" bestFit="1" customWidth="1"/>
    <col min="13048" max="13048" width="16" style="49" customWidth="1"/>
    <col min="13049" max="13049" width="52.5" style="49" customWidth="1"/>
    <col min="13050" max="13050" width="59" style="49" customWidth="1"/>
    <col min="13051" max="13051" width="10.5" style="49" bestFit="1" customWidth="1"/>
    <col min="13052" max="13052" width="2.5" style="49" customWidth="1"/>
    <col min="13053" max="13053" width="10.5" style="49" customWidth="1"/>
    <col min="13054" max="13054" width="53.5" style="49" customWidth="1"/>
    <col min="13055" max="13055" width="8.5" style="49"/>
    <col min="13056" max="13056" width="14.5" style="49" bestFit="1" customWidth="1"/>
    <col min="13057" max="13057" width="23.5" style="49" bestFit="1" customWidth="1"/>
    <col min="13058" max="13058" width="12.5" style="49" bestFit="1" customWidth="1"/>
    <col min="13059" max="13059" width="9.5" style="49" bestFit="1" customWidth="1"/>
    <col min="13060" max="13060" width="13.5" style="49" bestFit="1" customWidth="1"/>
    <col min="13061" max="13061" width="17.5" style="49" bestFit="1" customWidth="1"/>
    <col min="13062" max="13062" width="18.5" style="49" bestFit="1" customWidth="1"/>
    <col min="13063" max="13063" width="26.5" style="49" bestFit="1" customWidth="1"/>
    <col min="13064" max="13064" width="28.5" style="49" bestFit="1" customWidth="1"/>
    <col min="13065" max="13065" width="26.5" style="49" bestFit="1" customWidth="1"/>
    <col min="13066" max="13066" width="18.5" style="49" bestFit="1" customWidth="1"/>
    <col min="13067" max="13068" width="8.5" style="49"/>
    <col min="13069" max="13069" width="68.5" style="49" bestFit="1" customWidth="1"/>
    <col min="13070" max="13297" width="8.5" style="49"/>
    <col min="13298" max="13298" width="3.5" style="49" bestFit="1" customWidth="1"/>
    <col min="13299" max="13299" width="17.5" style="49" customWidth="1"/>
    <col min="13300" max="13300" width="22.5" style="49" bestFit="1" customWidth="1"/>
    <col min="13301" max="13301" width="37.5" style="49" bestFit="1" customWidth="1"/>
    <col min="13302" max="13302" width="6.5" style="49" customWidth="1"/>
    <col min="13303" max="13303" width="6.5" style="49" bestFit="1" customWidth="1"/>
    <col min="13304" max="13304" width="16" style="49" customWidth="1"/>
    <col min="13305" max="13305" width="52.5" style="49" customWidth="1"/>
    <col min="13306" max="13306" width="59" style="49" customWidth="1"/>
    <col min="13307" max="13307" width="10.5" style="49" bestFit="1" customWidth="1"/>
    <col min="13308" max="13308" width="2.5" style="49" customWidth="1"/>
    <col min="13309" max="13309" width="10.5" style="49" customWidth="1"/>
    <col min="13310" max="13310" width="53.5" style="49" customWidth="1"/>
    <col min="13311" max="13311" width="8.5" style="49"/>
    <col min="13312" max="13312" width="14.5" style="49" bestFit="1" customWidth="1"/>
    <col min="13313" max="13313" width="23.5" style="49" bestFit="1" customWidth="1"/>
    <col min="13314" max="13314" width="12.5" style="49" bestFit="1" customWidth="1"/>
    <col min="13315" max="13315" width="9.5" style="49" bestFit="1" customWidth="1"/>
    <col min="13316" max="13316" width="13.5" style="49" bestFit="1" customWidth="1"/>
    <col min="13317" max="13317" width="17.5" style="49" bestFit="1" customWidth="1"/>
    <col min="13318" max="13318" width="18.5" style="49" bestFit="1" customWidth="1"/>
    <col min="13319" max="13319" width="26.5" style="49" bestFit="1" customWidth="1"/>
    <col min="13320" max="13320" width="28.5" style="49" bestFit="1" customWidth="1"/>
    <col min="13321" max="13321" width="26.5" style="49" bestFit="1" customWidth="1"/>
    <col min="13322" max="13322" width="18.5" style="49" bestFit="1" customWidth="1"/>
    <col min="13323" max="13324" width="8.5" style="49"/>
    <col min="13325" max="13325" width="68.5" style="49" bestFit="1" customWidth="1"/>
    <col min="13326" max="13553" width="8.5" style="49"/>
    <col min="13554" max="13554" width="3.5" style="49" bestFit="1" customWidth="1"/>
    <col min="13555" max="13555" width="17.5" style="49" customWidth="1"/>
    <col min="13556" max="13556" width="22.5" style="49" bestFit="1" customWidth="1"/>
    <col min="13557" max="13557" width="37.5" style="49" bestFit="1" customWidth="1"/>
    <col min="13558" max="13558" width="6.5" style="49" customWidth="1"/>
    <col min="13559" max="13559" width="6.5" style="49" bestFit="1" customWidth="1"/>
    <col min="13560" max="13560" width="16" style="49" customWidth="1"/>
    <col min="13561" max="13561" width="52.5" style="49" customWidth="1"/>
    <col min="13562" max="13562" width="59" style="49" customWidth="1"/>
    <col min="13563" max="13563" width="10.5" style="49" bestFit="1" customWidth="1"/>
    <col min="13564" max="13564" width="2.5" style="49" customWidth="1"/>
    <col min="13565" max="13565" width="10.5" style="49" customWidth="1"/>
    <col min="13566" max="13566" width="53.5" style="49" customWidth="1"/>
    <col min="13567" max="13567" width="8.5" style="49"/>
    <col min="13568" max="13568" width="14.5" style="49" bestFit="1" customWidth="1"/>
    <col min="13569" max="13569" width="23.5" style="49" bestFit="1" customWidth="1"/>
    <col min="13570" max="13570" width="12.5" style="49" bestFit="1" customWidth="1"/>
    <col min="13571" max="13571" width="9.5" style="49" bestFit="1" customWidth="1"/>
    <col min="13572" max="13572" width="13.5" style="49" bestFit="1" customWidth="1"/>
    <col min="13573" max="13573" width="17.5" style="49" bestFit="1" customWidth="1"/>
    <col min="13574" max="13574" width="18.5" style="49" bestFit="1" customWidth="1"/>
    <col min="13575" max="13575" width="26.5" style="49" bestFit="1" customWidth="1"/>
    <col min="13576" max="13576" width="28.5" style="49" bestFit="1" customWidth="1"/>
    <col min="13577" max="13577" width="26.5" style="49" bestFit="1" customWidth="1"/>
    <col min="13578" max="13578" width="18.5" style="49" bestFit="1" customWidth="1"/>
    <col min="13579" max="13580" width="8.5" style="49"/>
    <col min="13581" max="13581" width="68.5" style="49" bestFit="1" customWidth="1"/>
    <col min="13582" max="13809" width="8.5" style="49"/>
    <col min="13810" max="13810" width="3.5" style="49" bestFit="1" customWidth="1"/>
    <col min="13811" max="13811" width="17.5" style="49" customWidth="1"/>
    <col min="13812" max="13812" width="22.5" style="49" bestFit="1" customWidth="1"/>
    <col min="13813" max="13813" width="37.5" style="49" bestFit="1" customWidth="1"/>
    <col min="13814" max="13814" width="6.5" style="49" customWidth="1"/>
    <col min="13815" max="13815" width="6.5" style="49" bestFit="1" customWidth="1"/>
    <col min="13816" max="13816" width="16" style="49" customWidth="1"/>
    <col min="13817" max="13817" width="52.5" style="49" customWidth="1"/>
    <col min="13818" max="13818" width="59" style="49" customWidth="1"/>
    <col min="13819" max="13819" width="10.5" style="49" bestFit="1" customWidth="1"/>
    <col min="13820" max="13820" width="2.5" style="49" customWidth="1"/>
    <col min="13821" max="13821" width="10.5" style="49" customWidth="1"/>
    <col min="13822" max="13822" width="53.5" style="49" customWidth="1"/>
    <col min="13823" max="13823" width="8.5" style="49"/>
    <col min="13824" max="13824" width="14.5" style="49" bestFit="1" customWidth="1"/>
    <col min="13825" max="13825" width="23.5" style="49" bestFit="1" customWidth="1"/>
    <col min="13826" max="13826" width="12.5" style="49" bestFit="1" customWidth="1"/>
    <col min="13827" max="13827" width="9.5" style="49" bestFit="1" customWidth="1"/>
    <col min="13828" max="13828" width="13.5" style="49" bestFit="1" customWidth="1"/>
    <col min="13829" max="13829" width="17.5" style="49" bestFit="1" customWidth="1"/>
    <col min="13830" max="13830" width="18.5" style="49" bestFit="1" customWidth="1"/>
    <col min="13831" max="13831" width="26.5" style="49" bestFit="1" customWidth="1"/>
    <col min="13832" max="13832" width="28.5" style="49" bestFit="1" customWidth="1"/>
    <col min="13833" max="13833" width="26.5" style="49" bestFit="1" customWidth="1"/>
    <col min="13834" max="13834" width="18.5" style="49" bestFit="1" customWidth="1"/>
    <col min="13835" max="13836" width="8.5" style="49"/>
    <col min="13837" max="13837" width="68.5" style="49" bestFit="1" customWidth="1"/>
    <col min="13838" max="14065" width="8.5" style="49"/>
    <col min="14066" max="14066" width="3.5" style="49" bestFit="1" customWidth="1"/>
    <col min="14067" max="14067" width="17.5" style="49" customWidth="1"/>
    <col min="14068" max="14068" width="22.5" style="49" bestFit="1" customWidth="1"/>
    <col min="14069" max="14069" width="37.5" style="49" bestFit="1" customWidth="1"/>
    <col min="14070" max="14070" width="6.5" style="49" customWidth="1"/>
    <col min="14071" max="14071" width="6.5" style="49" bestFit="1" customWidth="1"/>
    <col min="14072" max="14072" width="16" style="49" customWidth="1"/>
    <col min="14073" max="14073" width="52.5" style="49" customWidth="1"/>
    <col min="14074" max="14074" width="59" style="49" customWidth="1"/>
    <col min="14075" max="14075" width="10.5" style="49" bestFit="1" customWidth="1"/>
    <col min="14076" max="14076" width="2.5" style="49" customWidth="1"/>
    <col min="14077" max="14077" width="10.5" style="49" customWidth="1"/>
    <col min="14078" max="14078" width="53.5" style="49" customWidth="1"/>
    <col min="14079" max="14079" width="8.5" style="49"/>
    <col min="14080" max="14080" width="14.5" style="49" bestFit="1" customWidth="1"/>
    <col min="14081" max="14081" width="23.5" style="49" bestFit="1" customWidth="1"/>
    <col min="14082" max="14082" width="12.5" style="49" bestFit="1" customWidth="1"/>
    <col min="14083" max="14083" width="9.5" style="49" bestFit="1" customWidth="1"/>
    <col min="14084" max="14084" width="13.5" style="49" bestFit="1" customWidth="1"/>
    <col min="14085" max="14085" width="17.5" style="49" bestFit="1" customWidth="1"/>
    <col min="14086" max="14086" width="18.5" style="49" bestFit="1" customWidth="1"/>
    <col min="14087" max="14087" width="26.5" style="49" bestFit="1" customWidth="1"/>
    <col min="14088" max="14088" width="28.5" style="49" bestFit="1" customWidth="1"/>
    <col min="14089" max="14089" width="26.5" style="49" bestFit="1" customWidth="1"/>
    <col min="14090" max="14090" width="18.5" style="49" bestFit="1" customWidth="1"/>
    <col min="14091" max="14092" width="8.5" style="49"/>
    <col min="14093" max="14093" width="68.5" style="49" bestFit="1" customWidth="1"/>
    <col min="14094" max="14321" width="8.5" style="49"/>
    <col min="14322" max="14322" width="3.5" style="49" bestFit="1" customWidth="1"/>
    <col min="14323" max="14323" width="17.5" style="49" customWidth="1"/>
    <col min="14324" max="14324" width="22.5" style="49" bestFit="1" customWidth="1"/>
    <col min="14325" max="14325" width="37.5" style="49" bestFit="1" customWidth="1"/>
    <col min="14326" max="14326" width="6.5" style="49" customWidth="1"/>
    <col min="14327" max="14327" width="6.5" style="49" bestFit="1" customWidth="1"/>
    <col min="14328" max="14328" width="16" style="49" customWidth="1"/>
    <col min="14329" max="14329" width="52.5" style="49" customWidth="1"/>
    <col min="14330" max="14330" width="59" style="49" customWidth="1"/>
    <col min="14331" max="14331" width="10.5" style="49" bestFit="1" customWidth="1"/>
    <col min="14332" max="14332" width="2.5" style="49" customWidth="1"/>
    <col min="14333" max="14333" width="10.5" style="49" customWidth="1"/>
    <col min="14334" max="14334" width="53.5" style="49" customWidth="1"/>
    <col min="14335" max="14335" width="8.5" style="49"/>
    <col min="14336" max="14336" width="14.5" style="49" bestFit="1" customWidth="1"/>
    <col min="14337" max="14337" width="23.5" style="49" bestFit="1" customWidth="1"/>
    <col min="14338" max="14338" width="12.5" style="49" bestFit="1" customWidth="1"/>
    <col min="14339" max="14339" width="9.5" style="49" bestFit="1" customWidth="1"/>
    <col min="14340" max="14340" width="13.5" style="49" bestFit="1" customWidth="1"/>
    <col min="14341" max="14341" width="17.5" style="49" bestFit="1" customWidth="1"/>
    <col min="14342" max="14342" width="18.5" style="49" bestFit="1" customWidth="1"/>
    <col min="14343" max="14343" width="26.5" style="49" bestFit="1" customWidth="1"/>
    <col min="14344" max="14344" width="28.5" style="49" bestFit="1" customWidth="1"/>
    <col min="14345" max="14345" width="26.5" style="49" bestFit="1" customWidth="1"/>
    <col min="14346" max="14346" width="18.5" style="49" bestFit="1" customWidth="1"/>
    <col min="14347" max="14348" width="8.5" style="49"/>
    <col min="14349" max="14349" width="68.5" style="49" bestFit="1" customWidth="1"/>
    <col min="14350" max="14577" width="8.5" style="49"/>
    <col min="14578" max="14578" width="3.5" style="49" bestFit="1" customWidth="1"/>
    <col min="14579" max="14579" width="17.5" style="49" customWidth="1"/>
    <col min="14580" max="14580" width="22.5" style="49" bestFit="1" customWidth="1"/>
    <col min="14581" max="14581" width="37.5" style="49" bestFit="1" customWidth="1"/>
    <col min="14582" max="14582" width="6.5" style="49" customWidth="1"/>
    <col min="14583" max="14583" width="6.5" style="49" bestFit="1" customWidth="1"/>
    <col min="14584" max="14584" width="16" style="49" customWidth="1"/>
    <col min="14585" max="14585" width="52.5" style="49" customWidth="1"/>
    <col min="14586" max="14586" width="59" style="49" customWidth="1"/>
    <col min="14587" max="14587" width="10.5" style="49" bestFit="1" customWidth="1"/>
    <col min="14588" max="14588" width="2.5" style="49" customWidth="1"/>
    <col min="14589" max="14589" width="10.5" style="49" customWidth="1"/>
    <col min="14590" max="14590" width="53.5" style="49" customWidth="1"/>
    <col min="14591" max="14591" width="8.5" style="49"/>
    <col min="14592" max="14592" width="14.5" style="49" bestFit="1" customWidth="1"/>
    <col min="14593" max="14593" width="23.5" style="49" bestFit="1" customWidth="1"/>
    <col min="14594" max="14594" width="12.5" style="49" bestFit="1" customWidth="1"/>
    <col min="14595" max="14595" width="9.5" style="49" bestFit="1" customWidth="1"/>
    <col min="14596" max="14596" width="13.5" style="49" bestFit="1" customWidth="1"/>
    <col min="14597" max="14597" width="17.5" style="49" bestFit="1" customWidth="1"/>
    <col min="14598" max="14598" width="18.5" style="49" bestFit="1" customWidth="1"/>
    <col min="14599" max="14599" width="26.5" style="49" bestFit="1" customWidth="1"/>
    <col min="14600" max="14600" width="28.5" style="49" bestFit="1" customWidth="1"/>
    <col min="14601" max="14601" width="26.5" style="49" bestFit="1" customWidth="1"/>
    <col min="14602" max="14602" width="18.5" style="49" bestFit="1" customWidth="1"/>
    <col min="14603" max="14604" width="8.5" style="49"/>
    <col min="14605" max="14605" width="68.5" style="49" bestFit="1" customWidth="1"/>
    <col min="14606" max="14833" width="8.5" style="49"/>
    <col min="14834" max="14834" width="3.5" style="49" bestFit="1" customWidth="1"/>
    <col min="14835" max="14835" width="17.5" style="49" customWidth="1"/>
    <col min="14836" max="14836" width="22.5" style="49" bestFit="1" customWidth="1"/>
    <col min="14837" max="14837" width="37.5" style="49" bestFit="1" customWidth="1"/>
    <col min="14838" max="14838" width="6.5" style="49" customWidth="1"/>
    <col min="14839" max="14839" width="6.5" style="49" bestFit="1" customWidth="1"/>
    <col min="14840" max="14840" width="16" style="49" customWidth="1"/>
    <col min="14841" max="14841" width="52.5" style="49" customWidth="1"/>
    <col min="14842" max="14842" width="59" style="49" customWidth="1"/>
    <col min="14843" max="14843" width="10.5" style="49" bestFit="1" customWidth="1"/>
    <col min="14844" max="14844" width="2.5" style="49" customWidth="1"/>
    <col min="14845" max="14845" width="10.5" style="49" customWidth="1"/>
    <col min="14846" max="14846" width="53.5" style="49" customWidth="1"/>
    <col min="14847" max="14847" width="8.5" style="49"/>
    <col min="14848" max="14848" width="14.5" style="49" bestFit="1" customWidth="1"/>
    <col min="14849" max="14849" width="23.5" style="49" bestFit="1" customWidth="1"/>
    <col min="14850" max="14850" width="12.5" style="49" bestFit="1" customWidth="1"/>
    <col min="14851" max="14851" width="9.5" style="49" bestFit="1" customWidth="1"/>
    <col min="14852" max="14852" width="13.5" style="49" bestFit="1" customWidth="1"/>
    <col min="14853" max="14853" width="17.5" style="49" bestFit="1" customWidth="1"/>
    <col min="14854" max="14854" width="18.5" style="49" bestFit="1" customWidth="1"/>
    <col min="14855" max="14855" width="26.5" style="49" bestFit="1" customWidth="1"/>
    <col min="14856" max="14856" width="28.5" style="49" bestFit="1" customWidth="1"/>
    <col min="14857" max="14857" width="26.5" style="49" bestFit="1" customWidth="1"/>
    <col min="14858" max="14858" width="18.5" style="49" bestFit="1" customWidth="1"/>
    <col min="14859" max="14860" width="8.5" style="49"/>
    <col min="14861" max="14861" width="68.5" style="49" bestFit="1" customWidth="1"/>
    <col min="14862" max="15089" width="8.5" style="49"/>
    <col min="15090" max="15090" width="3.5" style="49" bestFit="1" customWidth="1"/>
    <col min="15091" max="15091" width="17.5" style="49" customWidth="1"/>
    <col min="15092" max="15092" width="22.5" style="49" bestFit="1" customWidth="1"/>
    <col min="15093" max="15093" width="37.5" style="49" bestFit="1" customWidth="1"/>
    <col min="15094" max="15094" width="6.5" style="49" customWidth="1"/>
    <col min="15095" max="15095" width="6.5" style="49" bestFit="1" customWidth="1"/>
    <col min="15096" max="15096" width="16" style="49" customWidth="1"/>
    <col min="15097" max="15097" width="52.5" style="49" customWidth="1"/>
    <col min="15098" max="15098" width="59" style="49" customWidth="1"/>
    <col min="15099" max="15099" width="10.5" style="49" bestFit="1" customWidth="1"/>
    <col min="15100" max="15100" width="2.5" style="49" customWidth="1"/>
    <col min="15101" max="15101" width="10.5" style="49" customWidth="1"/>
    <col min="15102" max="15102" width="53.5" style="49" customWidth="1"/>
    <col min="15103" max="15103" width="8.5" style="49"/>
    <col min="15104" max="15104" width="14.5" style="49" bestFit="1" customWidth="1"/>
    <col min="15105" max="15105" width="23.5" style="49" bestFit="1" customWidth="1"/>
    <col min="15106" max="15106" width="12.5" style="49" bestFit="1" customWidth="1"/>
    <col min="15107" max="15107" width="9.5" style="49" bestFit="1" customWidth="1"/>
    <col min="15108" max="15108" width="13.5" style="49" bestFit="1" customWidth="1"/>
    <col min="15109" max="15109" width="17.5" style="49" bestFit="1" customWidth="1"/>
    <col min="15110" max="15110" width="18.5" style="49" bestFit="1" customWidth="1"/>
    <col min="15111" max="15111" width="26.5" style="49" bestFit="1" customWidth="1"/>
    <col min="15112" max="15112" width="28.5" style="49" bestFit="1" customWidth="1"/>
    <col min="15113" max="15113" width="26.5" style="49" bestFit="1" customWidth="1"/>
    <col min="15114" max="15114" width="18.5" style="49" bestFit="1" customWidth="1"/>
    <col min="15115" max="15116" width="8.5" style="49"/>
    <col min="15117" max="15117" width="68.5" style="49" bestFit="1" customWidth="1"/>
    <col min="15118" max="15345" width="8.5" style="49"/>
    <col min="15346" max="15346" width="3.5" style="49" bestFit="1" customWidth="1"/>
    <col min="15347" max="15347" width="17.5" style="49" customWidth="1"/>
    <col min="15348" max="15348" width="22.5" style="49" bestFit="1" customWidth="1"/>
    <col min="15349" max="15349" width="37.5" style="49" bestFit="1" customWidth="1"/>
    <col min="15350" max="15350" width="6.5" style="49" customWidth="1"/>
    <col min="15351" max="15351" width="6.5" style="49" bestFit="1" customWidth="1"/>
    <col min="15352" max="15352" width="16" style="49" customWidth="1"/>
    <col min="15353" max="15353" width="52.5" style="49" customWidth="1"/>
    <col min="15354" max="15354" width="59" style="49" customWidth="1"/>
    <col min="15355" max="15355" width="10.5" style="49" bestFit="1" customWidth="1"/>
    <col min="15356" max="15356" width="2.5" style="49" customWidth="1"/>
    <col min="15357" max="15357" width="10.5" style="49" customWidth="1"/>
    <col min="15358" max="15358" width="53.5" style="49" customWidth="1"/>
    <col min="15359" max="15359" width="8.5" style="49"/>
    <col min="15360" max="15360" width="14.5" style="49" bestFit="1" customWidth="1"/>
    <col min="15361" max="15361" width="23.5" style="49" bestFit="1" customWidth="1"/>
    <col min="15362" max="15362" width="12.5" style="49" bestFit="1" customWidth="1"/>
    <col min="15363" max="15363" width="9.5" style="49" bestFit="1" customWidth="1"/>
    <col min="15364" max="15364" width="13.5" style="49" bestFit="1" customWidth="1"/>
    <col min="15365" max="15365" width="17.5" style="49" bestFit="1" customWidth="1"/>
    <col min="15366" max="15366" width="18.5" style="49" bestFit="1" customWidth="1"/>
    <col min="15367" max="15367" width="26.5" style="49" bestFit="1" customWidth="1"/>
    <col min="15368" max="15368" width="28.5" style="49" bestFit="1" customWidth="1"/>
    <col min="15369" max="15369" width="26.5" style="49" bestFit="1" customWidth="1"/>
    <col min="15370" max="15370" width="18.5" style="49" bestFit="1" customWidth="1"/>
    <col min="15371" max="15372" width="8.5" style="49"/>
    <col min="15373" max="15373" width="68.5" style="49" bestFit="1" customWidth="1"/>
    <col min="15374" max="15601" width="8.5" style="49"/>
    <col min="15602" max="15602" width="3.5" style="49" bestFit="1" customWidth="1"/>
    <col min="15603" max="15603" width="17.5" style="49" customWidth="1"/>
    <col min="15604" max="15604" width="22.5" style="49" bestFit="1" customWidth="1"/>
    <col min="15605" max="15605" width="37.5" style="49" bestFit="1" customWidth="1"/>
    <col min="15606" max="15606" width="6.5" style="49" customWidth="1"/>
    <col min="15607" max="15607" width="6.5" style="49" bestFit="1" customWidth="1"/>
    <col min="15608" max="15608" width="16" style="49" customWidth="1"/>
    <col min="15609" max="15609" width="52.5" style="49" customWidth="1"/>
    <col min="15610" max="15610" width="59" style="49" customWidth="1"/>
    <col min="15611" max="15611" width="10.5" style="49" bestFit="1" customWidth="1"/>
    <col min="15612" max="15612" width="2.5" style="49" customWidth="1"/>
    <col min="15613" max="15613" width="10.5" style="49" customWidth="1"/>
    <col min="15614" max="15614" width="53.5" style="49" customWidth="1"/>
    <col min="15615" max="15615" width="8.5" style="49"/>
    <col min="15616" max="15616" width="14.5" style="49" bestFit="1" customWidth="1"/>
    <col min="15617" max="15617" width="23.5" style="49" bestFit="1" customWidth="1"/>
    <col min="15618" max="15618" width="12.5" style="49" bestFit="1" customWidth="1"/>
    <col min="15619" max="15619" width="9.5" style="49" bestFit="1" customWidth="1"/>
    <col min="15620" max="15620" width="13.5" style="49" bestFit="1" customWidth="1"/>
    <col min="15621" max="15621" width="17.5" style="49" bestFit="1" customWidth="1"/>
    <col min="15622" max="15622" width="18.5" style="49" bestFit="1" customWidth="1"/>
    <col min="15623" max="15623" width="26.5" style="49" bestFit="1" customWidth="1"/>
    <col min="15624" max="15624" width="28.5" style="49" bestFit="1" customWidth="1"/>
    <col min="15625" max="15625" width="26.5" style="49" bestFit="1" customWidth="1"/>
    <col min="15626" max="15626" width="18.5" style="49" bestFit="1" customWidth="1"/>
    <col min="15627" max="15628" width="8.5" style="49"/>
    <col min="15629" max="15629" width="68.5" style="49" bestFit="1" customWidth="1"/>
    <col min="15630" max="15857" width="8.5" style="49"/>
    <col min="15858" max="15858" width="3.5" style="49" bestFit="1" customWidth="1"/>
    <col min="15859" max="15859" width="17.5" style="49" customWidth="1"/>
    <col min="15860" max="15860" width="22.5" style="49" bestFit="1" customWidth="1"/>
    <col min="15861" max="15861" width="37.5" style="49" bestFit="1" customWidth="1"/>
    <col min="15862" max="15862" width="6.5" style="49" customWidth="1"/>
    <col min="15863" max="15863" width="6.5" style="49" bestFit="1" customWidth="1"/>
    <col min="15864" max="15864" width="16" style="49" customWidth="1"/>
    <col min="15865" max="15865" width="52.5" style="49" customWidth="1"/>
    <col min="15866" max="15866" width="59" style="49" customWidth="1"/>
    <col min="15867" max="15867" width="10.5" style="49" bestFit="1" customWidth="1"/>
    <col min="15868" max="15868" width="2.5" style="49" customWidth="1"/>
    <col min="15869" max="15869" width="10.5" style="49" customWidth="1"/>
    <col min="15870" max="15870" width="53.5" style="49" customWidth="1"/>
    <col min="15871" max="15871" width="8.5" style="49"/>
    <col min="15872" max="15872" width="14.5" style="49" bestFit="1" customWidth="1"/>
    <col min="15873" max="15873" width="23.5" style="49" bestFit="1" customWidth="1"/>
    <col min="15874" max="15874" width="12.5" style="49" bestFit="1" customWidth="1"/>
    <col min="15875" max="15875" width="9.5" style="49" bestFit="1" customWidth="1"/>
    <col min="15876" max="15876" width="13.5" style="49" bestFit="1" customWidth="1"/>
    <col min="15877" max="15877" width="17.5" style="49" bestFit="1" customWidth="1"/>
    <col min="15878" max="15878" width="18.5" style="49" bestFit="1" customWidth="1"/>
    <col min="15879" max="15879" width="26.5" style="49" bestFit="1" customWidth="1"/>
    <col min="15880" max="15880" width="28.5" style="49" bestFit="1" customWidth="1"/>
    <col min="15881" max="15881" width="26.5" style="49" bestFit="1" customWidth="1"/>
    <col min="15882" max="15882" width="18.5" style="49" bestFit="1" customWidth="1"/>
    <col min="15883" max="15884" width="8.5" style="49"/>
    <col min="15885" max="15885" width="68.5" style="49" bestFit="1" customWidth="1"/>
    <col min="15886" max="16113" width="8.5" style="49"/>
    <col min="16114" max="16114" width="3.5" style="49" bestFit="1" customWidth="1"/>
    <col min="16115" max="16115" width="17.5" style="49" customWidth="1"/>
    <col min="16116" max="16116" width="22.5" style="49" bestFit="1" customWidth="1"/>
    <col min="16117" max="16117" width="37.5" style="49" bestFit="1" customWidth="1"/>
    <col min="16118" max="16118" width="6.5" style="49" customWidth="1"/>
    <col min="16119" max="16119" width="6.5" style="49" bestFit="1" customWidth="1"/>
    <col min="16120" max="16120" width="16" style="49" customWidth="1"/>
    <col min="16121" max="16121" width="52.5" style="49" customWidth="1"/>
    <col min="16122" max="16122" width="59" style="49" customWidth="1"/>
    <col min="16123" max="16123" width="10.5" style="49" bestFit="1" customWidth="1"/>
    <col min="16124" max="16124" width="2.5" style="49" customWidth="1"/>
    <col min="16125" max="16125" width="10.5" style="49" customWidth="1"/>
    <col min="16126" max="16126" width="53.5" style="49" customWidth="1"/>
    <col min="16127" max="16127" width="8.5" style="49"/>
    <col min="16128" max="16128" width="14.5" style="49" bestFit="1" customWidth="1"/>
    <col min="16129" max="16129" width="23.5" style="49" bestFit="1" customWidth="1"/>
    <col min="16130" max="16130" width="12.5" style="49" bestFit="1" customWidth="1"/>
    <col min="16131" max="16131" width="9.5" style="49" bestFit="1" customWidth="1"/>
    <col min="16132" max="16132" width="13.5" style="49" bestFit="1" customWidth="1"/>
    <col min="16133" max="16133" width="17.5" style="49" bestFit="1" customWidth="1"/>
    <col min="16134" max="16134" width="18.5" style="49" bestFit="1" customWidth="1"/>
    <col min="16135" max="16135" width="26.5" style="49" bestFit="1" customWidth="1"/>
    <col min="16136" max="16136" width="28.5" style="49" bestFit="1" customWidth="1"/>
    <col min="16137" max="16137" width="26.5" style="49" bestFit="1" customWidth="1"/>
    <col min="16138" max="16138" width="18.5" style="49" bestFit="1" customWidth="1"/>
    <col min="16139" max="16140" width="8.5" style="49"/>
    <col min="16141" max="16141" width="68.5" style="49" bestFit="1" customWidth="1"/>
    <col min="16142" max="16384" width="8.5" style="49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8" x14ac:dyDescent="0.2">
      <c r="A5" s="96" t="str">
        <f>VLOOKUP(B5,VLOOKUP!D:N,10,FALSE)</f>
        <v>RELAY SYS ENG</v>
      </c>
      <c r="B5" s="96" t="s">
        <v>260</v>
      </c>
      <c r="C5" s="98" t="str">
        <f>VLOOKUP(B5,VLOOKUP!D:E,2,FALSE)</f>
        <v>CALL, JARED A</v>
      </c>
      <c r="D5" s="90">
        <f>VLOOKUP(B5,VLOOKUP!D:F,3,FALSE)/1000</f>
        <v>-5.7800201500000004</v>
      </c>
      <c r="E5" s="91">
        <f>VLOOKUP(B5,VLOOKUP!D:G,4,FALSE)</f>
        <v>-2.6980000000000001E-2</v>
      </c>
      <c r="F5" s="92">
        <f>VLOOKUP(B5,VLOOKUP!D:H,5,FALSE)/1000</f>
        <v>-5.7800201500000004</v>
      </c>
      <c r="G5" s="77"/>
      <c r="H5" s="114"/>
      <c r="I5" s="99"/>
      <c r="J5" s="93">
        <f>VLOOKUP(B5,VLOOKUP!D:H,5,FALSE)/VLOOKUP(B5,VLOOKUP!D:I,6,FALSE)</f>
        <v>-2.9965114892977048E-2</v>
      </c>
      <c r="K5" s="95">
        <f>(VLOOKUP(B5,VLOOKUP!D:K,6,FALSE))/1000</f>
        <v>192.89163985000002</v>
      </c>
      <c r="L5" s="75"/>
      <c r="M5" s="9"/>
    </row>
    <row r="6" spans="1:18" x14ac:dyDescent="0.2">
      <c r="A6" s="96" t="str">
        <f>VLOOKUP(B6,VLOOKUP!D:N,10,FALSE)</f>
        <v>RELAY I&amp;T</v>
      </c>
      <c r="B6" s="96" t="s">
        <v>262</v>
      </c>
      <c r="C6" s="98" t="str">
        <f>VLOOKUP(B6,VLOOKUP!D:E,2,FALSE)</f>
        <v>CALL, JARED A</v>
      </c>
      <c r="D6" s="90">
        <f>VLOOKUP(B6,VLOOKUP!D:F,3,FALSE)/1000</f>
        <v>13.263707870000001</v>
      </c>
      <c r="E6" s="91">
        <f>VLOOKUP(B6,VLOOKUP!D:G,4,FALSE)</f>
        <v>-0.11881</v>
      </c>
      <c r="F6" s="92">
        <f>VLOOKUP(B6,VLOOKUP!D:H,5,FALSE)/1000</f>
        <v>13.263707870000001</v>
      </c>
      <c r="G6" s="94"/>
      <c r="H6" s="114"/>
      <c r="I6" s="99"/>
      <c r="J6" s="93">
        <f>VLOOKUP(B6,VLOOKUP!D:H,5,FALSE)/VLOOKUP(B6,VLOOKUP!D:I,6,FALSE)</f>
        <v>0.10265747451838522</v>
      </c>
      <c r="K6" s="95">
        <f>(VLOOKUP(B6,VLOOKUP!D:K,6,FALSE))/1000</f>
        <v>129.20352787000002</v>
      </c>
      <c r="L6" s="110"/>
      <c r="M6" s="9"/>
    </row>
    <row r="7" spans="1:18" s="9" customFormat="1" x14ac:dyDescent="0.2">
      <c r="A7" s="96" t="str">
        <f>VLOOKUP(B7,VLOOKUP!D:N,10,FALSE)</f>
        <v>RELAY MAINT</v>
      </c>
      <c r="B7" s="96" t="s">
        <v>264</v>
      </c>
      <c r="C7" s="98" t="str">
        <f>VLOOKUP(B7,VLOOKUP!D:E,2,FALSE)</f>
        <v>CALL, JARED A</v>
      </c>
      <c r="D7" s="90">
        <f>VLOOKUP(B7,VLOOKUP!D:F,3,FALSE)/1000</f>
        <v>-21.228651509999999</v>
      </c>
      <c r="E7" s="91">
        <f>VLOOKUP(B7,VLOOKUP!D:G,4,FALSE)</f>
        <v>-0.25869999999999999</v>
      </c>
      <c r="F7" s="92">
        <f>VLOOKUP(B7,VLOOKUP!D:H,5,FALSE)/1000</f>
        <v>-21.228651509999999</v>
      </c>
      <c r="G7" s="111"/>
      <c r="H7" s="114"/>
      <c r="I7" s="99"/>
      <c r="J7" s="93">
        <f>VLOOKUP(B7,VLOOKUP!D:H,5,FALSE)/VLOOKUP(B7,VLOOKUP!D:I,6,FALSE)</f>
        <v>-0.37151146991523853</v>
      </c>
      <c r="K7" s="95">
        <f>(VLOOKUP(B7,VLOOKUP!D:K,6,FALSE))/1000</f>
        <v>57.14130849</v>
      </c>
      <c r="L7" s="110"/>
      <c r="M7" s="49"/>
      <c r="N7" s="49"/>
      <c r="O7" s="49"/>
      <c r="P7" s="49"/>
      <c r="Q7" s="49"/>
      <c r="R7" s="49"/>
    </row>
    <row r="8" spans="1:18" s="9" customFormat="1" ht="21" x14ac:dyDescent="0.2">
      <c r="A8" s="49"/>
      <c r="B8" s="18"/>
      <c r="C8" s="12" t="s">
        <v>9</v>
      </c>
      <c r="D8" s="49"/>
      <c r="E8" s="49"/>
      <c r="F8" s="21">
        <f>SUM(F5:F7)</f>
        <v>-13.744963789999998</v>
      </c>
      <c r="G8" s="14"/>
      <c r="H8" s="49"/>
      <c r="I8" s="49"/>
      <c r="J8" s="49"/>
      <c r="K8" s="49"/>
      <c r="L8" s="29"/>
      <c r="M8" s="49"/>
      <c r="N8" s="49"/>
      <c r="O8" s="49"/>
      <c r="P8" s="49"/>
      <c r="Q8" s="49"/>
      <c r="R8" s="49"/>
    </row>
    <row r="9" spans="1:18" s="9" customFormat="1" ht="16" x14ac:dyDescent="0.2">
      <c r="A9" s="49"/>
      <c r="B9" s="18"/>
      <c r="C9" s="49"/>
      <c r="D9" s="49"/>
      <c r="E9" s="49"/>
      <c r="F9" s="49"/>
      <c r="G9" s="14"/>
      <c r="H9" s="49"/>
      <c r="I9" s="49"/>
      <c r="J9" s="49"/>
      <c r="K9" s="49"/>
      <c r="L9" s="29"/>
      <c r="M9" s="49"/>
      <c r="N9" s="49"/>
      <c r="O9" s="49"/>
      <c r="P9" s="49"/>
      <c r="Q9" s="49"/>
      <c r="R9" s="49"/>
    </row>
    <row r="10" spans="1:18" s="9" customFormat="1" ht="16" x14ac:dyDescent="0.2">
      <c r="A10" s="49"/>
      <c r="B10" s="18"/>
      <c r="C10" s="49"/>
      <c r="D10" s="49"/>
      <c r="E10" s="49"/>
      <c r="F10" s="49"/>
      <c r="G10" s="49"/>
      <c r="H10" s="49"/>
      <c r="I10" s="49"/>
      <c r="J10" s="49"/>
      <c r="K10" s="49"/>
      <c r="L10" s="29"/>
      <c r="M10" s="49"/>
      <c r="N10" s="49"/>
      <c r="O10" s="49"/>
      <c r="P10" s="49"/>
      <c r="Q10" s="49"/>
      <c r="R10" s="49"/>
    </row>
    <row r="11" spans="1:18" s="9" customFormat="1" ht="16" x14ac:dyDescent="0.2">
      <c r="A11" s="49"/>
      <c r="B11" s="18"/>
      <c r="C11" s="49"/>
      <c r="D11" s="49"/>
      <c r="E11" s="49"/>
      <c r="F11" s="49"/>
      <c r="G11" s="49"/>
      <c r="H11" s="49"/>
      <c r="I11" s="49"/>
      <c r="J11" s="49"/>
      <c r="K11" s="49"/>
      <c r="L11" s="29"/>
      <c r="M11" s="49"/>
      <c r="N11" s="49"/>
      <c r="O11" s="49"/>
      <c r="P11" s="49"/>
      <c r="Q11" s="49"/>
      <c r="R11" s="49"/>
    </row>
    <row r="12" spans="1:18" s="9" customFormat="1" ht="16" x14ac:dyDescent="0.2">
      <c r="A12" s="49"/>
      <c r="B12" s="18"/>
      <c r="C12" s="49"/>
      <c r="D12" s="49"/>
      <c r="E12" s="49"/>
      <c r="F12" s="49"/>
      <c r="G12" s="49"/>
      <c r="H12" s="49"/>
      <c r="I12" s="49"/>
      <c r="J12" s="49"/>
      <c r="K12" s="49"/>
      <c r="L12" s="29"/>
      <c r="M12" s="49"/>
      <c r="N12" s="49"/>
      <c r="O12" s="49"/>
      <c r="P12" s="49"/>
      <c r="Q12" s="49"/>
      <c r="R12" s="49"/>
    </row>
    <row r="13" spans="1:18" s="9" customFormat="1" ht="16" x14ac:dyDescent="0.2">
      <c r="A13" s="49"/>
      <c r="B13" s="18"/>
      <c r="C13" s="49"/>
      <c r="D13" s="49"/>
      <c r="E13" s="49"/>
      <c r="F13" s="49"/>
      <c r="G13" s="49"/>
      <c r="H13" s="49"/>
      <c r="I13" s="49"/>
      <c r="J13" s="49"/>
      <c r="K13" s="49"/>
      <c r="L13" s="29"/>
      <c r="M13" s="49"/>
      <c r="N13" s="49"/>
      <c r="O13" s="49"/>
      <c r="P13" s="49"/>
      <c r="Q13" s="49"/>
      <c r="R13" s="49"/>
    </row>
    <row r="14" spans="1:18" s="9" customFormat="1" ht="16" x14ac:dyDescent="0.2">
      <c r="A14" s="49"/>
      <c r="B14" s="18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49"/>
      <c r="N14" s="49"/>
      <c r="O14" s="49"/>
      <c r="P14" s="49"/>
      <c r="Q14" s="49"/>
      <c r="R14" s="49"/>
    </row>
    <row r="15" spans="1:18" s="9" customFormat="1" ht="16" x14ac:dyDescent="0.2">
      <c r="A15" s="49"/>
      <c r="B15" s="18"/>
      <c r="C15" s="49"/>
      <c r="D15" s="49"/>
      <c r="E15" s="49"/>
      <c r="F15" s="49"/>
      <c r="G15" s="49"/>
      <c r="H15" s="49"/>
      <c r="I15" s="49"/>
      <c r="J15" s="49"/>
      <c r="K15" s="49"/>
      <c r="L15" s="29"/>
      <c r="M15" s="49"/>
      <c r="N15" s="49"/>
      <c r="O15" s="49"/>
      <c r="P15" s="49"/>
      <c r="Q15" s="49"/>
      <c r="R15" s="49"/>
    </row>
    <row r="16" spans="1:18" s="9" customFormat="1" ht="16" x14ac:dyDescent="0.2">
      <c r="A16" s="49"/>
      <c r="B16" s="18"/>
      <c r="C16" s="49"/>
      <c r="D16" s="49"/>
      <c r="E16" s="49"/>
      <c r="F16" s="49"/>
      <c r="G16" s="49"/>
      <c r="H16" s="49"/>
      <c r="I16" s="49"/>
      <c r="J16" s="49"/>
      <c r="K16" s="49"/>
      <c r="L16" s="29"/>
      <c r="M16" s="49"/>
      <c r="N16" s="49"/>
      <c r="O16" s="49"/>
      <c r="P16" s="49"/>
      <c r="Q16" s="49"/>
      <c r="R16" s="49"/>
    </row>
    <row r="17" spans="1:18" s="9" customFormat="1" ht="16" x14ac:dyDescent="0.2">
      <c r="A17" s="49"/>
      <c r="B17" s="18"/>
      <c r="C17" s="49"/>
      <c r="D17" s="49"/>
      <c r="E17" s="49"/>
      <c r="F17" s="49"/>
      <c r="G17" s="49"/>
      <c r="H17" s="49"/>
      <c r="I17" s="49"/>
      <c r="J17" s="49"/>
      <c r="K17" s="49"/>
      <c r="L17" s="29"/>
      <c r="M17" s="49"/>
      <c r="N17" s="49"/>
      <c r="O17" s="49"/>
      <c r="P17" s="49"/>
      <c r="Q17" s="49"/>
      <c r="R17" s="49"/>
    </row>
    <row r="18" spans="1:18" s="9" customFormat="1" ht="16" x14ac:dyDescent="0.2">
      <c r="A18" s="49"/>
      <c r="B18" s="18"/>
      <c r="C18" s="49"/>
      <c r="D18" s="49"/>
      <c r="E18" s="49"/>
      <c r="F18" s="49"/>
      <c r="G18" s="49"/>
      <c r="H18" s="49"/>
      <c r="I18" s="49"/>
      <c r="J18" s="49"/>
      <c r="K18" s="49"/>
      <c r="L18" s="29"/>
      <c r="M18" s="49"/>
      <c r="N18" s="49"/>
      <c r="O18" s="49"/>
      <c r="P18" s="49"/>
      <c r="Q18" s="49"/>
      <c r="R18" s="49"/>
    </row>
    <row r="19" spans="1:18" s="9" customFormat="1" ht="16" x14ac:dyDescent="0.2">
      <c r="A19" s="49"/>
      <c r="B19" s="18"/>
      <c r="C19" s="49"/>
      <c r="D19" s="49"/>
      <c r="E19" s="49"/>
      <c r="F19" s="49"/>
      <c r="G19" s="49"/>
      <c r="H19" s="49"/>
      <c r="I19" s="49"/>
      <c r="J19" s="49"/>
      <c r="K19" s="49"/>
      <c r="L19" s="29"/>
      <c r="M19" s="49"/>
      <c r="N19" s="49"/>
      <c r="O19" s="49"/>
      <c r="P19" s="49"/>
      <c r="Q19" s="49"/>
      <c r="R19" s="49"/>
    </row>
    <row r="20" spans="1:18" s="9" customFormat="1" ht="16" x14ac:dyDescent="0.2">
      <c r="A20" s="49"/>
      <c r="B20" s="18"/>
      <c r="C20" s="49"/>
      <c r="D20" s="49"/>
      <c r="E20" s="49"/>
      <c r="F20" s="49"/>
      <c r="G20" s="49"/>
      <c r="H20" s="49"/>
      <c r="I20" s="49"/>
      <c r="J20" s="49"/>
      <c r="K20" s="49"/>
      <c r="L20" s="29"/>
      <c r="M20" s="49"/>
      <c r="N20" s="49"/>
      <c r="O20" s="49"/>
      <c r="P20" s="49"/>
      <c r="Q20" s="49"/>
      <c r="R20" s="49"/>
    </row>
    <row r="39" spans="14:16" ht="16" x14ac:dyDescent="0.2">
      <c r="N39" s="29"/>
      <c r="O39" s="29"/>
    </row>
    <row r="40" spans="14:16" ht="16" x14ac:dyDescent="0.2">
      <c r="N40" s="29"/>
      <c r="O40" s="29"/>
    </row>
    <row r="41" spans="14:16" ht="16" x14ac:dyDescent="0.2">
      <c r="N41" s="29"/>
      <c r="O41" s="29"/>
    </row>
    <row r="42" spans="14:16" ht="16" x14ac:dyDescent="0.2">
      <c r="N42" s="29"/>
      <c r="O42" s="29"/>
      <c r="P42" s="29"/>
    </row>
    <row r="43" spans="14:16" ht="16" x14ac:dyDescent="0.2">
      <c r="N43" s="29"/>
      <c r="O43" s="29"/>
      <c r="P43" s="29"/>
    </row>
    <row r="44" spans="14:16" ht="16" x14ac:dyDescent="0.2">
      <c r="N44" s="29"/>
      <c r="O44" s="29"/>
      <c r="P44" s="29"/>
    </row>
    <row r="45" spans="14:16" ht="16" x14ac:dyDescent="0.2">
      <c r="N45" s="29"/>
      <c r="O45" s="29"/>
      <c r="P45" s="29"/>
    </row>
    <row r="46" spans="14:16" ht="16" x14ac:dyDescent="0.2">
      <c r="N46" s="29"/>
      <c r="O46" s="29"/>
      <c r="P46" s="29"/>
    </row>
    <row r="47" spans="14:16" ht="16" x14ac:dyDescent="0.2">
      <c r="N47" s="29"/>
      <c r="O47" s="29"/>
      <c r="P47" s="29"/>
    </row>
    <row r="48" spans="14:16" ht="16" x14ac:dyDescent="0.2">
      <c r="N48" s="29"/>
      <c r="O48" s="29"/>
      <c r="P48" s="29"/>
    </row>
    <row r="49" spans="14:16" ht="16" x14ac:dyDescent="0.2">
      <c r="N49" s="29"/>
      <c r="O49" s="29"/>
      <c r="P49" s="29"/>
    </row>
    <row r="50" spans="14:16" ht="16" x14ac:dyDescent="0.2">
      <c r="N50" s="29"/>
      <c r="O50" s="29"/>
      <c r="P50" s="29"/>
    </row>
    <row r="51" spans="14:16" ht="16" x14ac:dyDescent="0.2">
      <c r="N51" s="29"/>
      <c r="O51" s="29"/>
      <c r="P51" s="29"/>
    </row>
    <row r="52" spans="14:16" ht="16" x14ac:dyDescent="0.2">
      <c r="N52" s="29"/>
      <c r="O52" s="29"/>
      <c r="P52" s="29"/>
    </row>
    <row r="53" spans="14:16" ht="16" x14ac:dyDescent="0.2">
      <c r="N53" s="29"/>
      <c r="O53" s="29"/>
      <c r="P53" s="29"/>
    </row>
    <row r="54" spans="14:16" ht="16" x14ac:dyDescent="0.2">
      <c r="N54" s="29"/>
      <c r="O54" s="29"/>
      <c r="P54" s="29"/>
    </row>
    <row r="55" spans="14:16" ht="16" x14ac:dyDescent="0.2">
      <c r="N55" s="29"/>
      <c r="O55" s="29"/>
      <c r="P55" s="29"/>
    </row>
    <row r="56" spans="14:16" ht="16" x14ac:dyDescent="0.2">
      <c r="N56" s="29"/>
      <c r="O56" s="29"/>
      <c r="P56" s="29"/>
    </row>
    <row r="57" spans="14:16" ht="16" x14ac:dyDescent="0.2">
      <c r="N57" s="29"/>
      <c r="O57" s="29"/>
      <c r="P57" s="29"/>
    </row>
    <row r="58" spans="14:16" ht="16" x14ac:dyDescent="0.2">
      <c r="N58" s="29"/>
      <c r="O58" s="29"/>
      <c r="P58" s="29"/>
    </row>
    <row r="59" spans="14:16" ht="16" x14ac:dyDescent="0.2">
      <c r="N59" s="29"/>
      <c r="O59" s="29"/>
      <c r="P59" s="29"/>
    </row>
    <row r="60" spans="14:16" ht="16" x14ac:dyDescent="0.2">
      <c r="N60" s="29"/>
      <c r="O60" s="29"/>
      <c r="P60" s="29"/>
    </row>
    <row r="61" spans="14:16" ht="16" x14ac:dyDescent="0.2">
      <c r="N61" s="29"/>
      <c r="O61" s="29"/>
      <c r="P61" s="29"/>
    </row>
    <row r="62" spans="14:16" ht="16" x14ac:dyDescent="0.2">
      <c r="N62" s="29"/>
      <c r="O62" s="29"/>
      <c r="P62" s="29"/>
    </row>
  </sheetData>
  <mergeCells count="13">
    <mergeCell ref="I1:I3"/>
    <mergeCell ref="J1:J3"/>
    <mergeCell ref="K1:K3"/>
    <mergeCell ref="L1:L3"/>
    <mergeCell ref="D2:D3"/>
    <mergeCell ref="E2:E3"/>
    <mergeCell ref="F2:F3"/>
    <mergeCell ref="H1:H3"/>
    <mergeCell ref="A1:A3"/>
    <mergeCell ref="B1:B3"/>
    <mergeCell ref="C1:C3"/>
    <mergeCell ref="D1:F1"/>
    <mergeCell ref="G1:G3"/>
  </mergeCells>
  <conditionalFormatting sqref="F5:F7">
    <cfRule type="expression" dxfId="13" priority="3">
      <formula>ABS(J5)&gt;0.15</formula>
    </cfRule>
    <cfRule type="expression" dxfId="12" priority="4">
      <formula>ABS(F5)&gt;25</formula>
    </cfRule>
  </conditionalFormatting>
  <printOptions horizontalCentered="1"/>
  <pageMargins left="0.2" right="0.2" top="0.75" bottom="0.75" header="0.3" footer="0.3"/>
  <pageSetup scale="55" orientation="landscape" r:id="rId1"/>
  <headerFooter>
    <oddHeader>&amp;C&amp;26&amp;F</oddHeader>
    <oddFooter>&amp;LFn:  &amp;F
Tab:  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86"/>
  <sheetViews>
    <sheetView zoomScale="90" zoomScaleNormal="90" workbookViewId="0">
      <pane ySplit="4" topLeftCell="A11" activePane="bottomLeft" state="frozen"/>
      <selection activeCell="F51" sqref="F51"/>
      <selection pane="bottomLeft" activeCell="B37" sqref="B37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7" width="45.5" style="1" customWidth="1"/>
    <col min="8" max="8" width="45.5" style="18" customWidth="1"/>
    <col min="9" max="9" width="13.5" style="60" customWidth="1"/>
    <col min="10" max="10" width="13.5" style="1" customWidth="1"/>
    <col min="11" max="11" width="13.5" style="40" customWidth="1"/>
    <col min="12" max="12" width="26.83203125" style="1" customWidth="1"/>
    <col min="13" max="13" width="5" style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8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41" t="s">
        <v>6</v>
      </c>
      <c r="J1" s="127" t="s">
        <v>7</v>
      </c>
      <c r="K1" s="127" t="s">
        <v>186</v>
      </c>
      <c r="L1" s="127" t="s">
        <v>8</v>
      </c>
      <c r="M1" s="9"/>
    </row>
    <row r="2" spans="1:18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42"/>
      <c r="J2" s="128"/>
      <c r="K2" s="128"/>
      <c r="L2" s="130"/>
      <c r="M2" s="9"/>
    </row>
    <row r="3" spans="1:18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43"/>
      <c r="J3" s="129"/>
      <c r="K3" s="129"/>
      <c r="L3" s="131"/>
      <c r="M3" s="9"/>
    </row>
    <row r="4" spans="1:18" ht="12" customHeight="1" x14ac:dyDescent="0.2">
      <c r="A4" s="2"/>
      <c r="B4" s="3"/>
      <c r="C4" s="4"/>
      <c r="D4" s="5"/>
      <c r="E4" s="25"/>
      <c r="F4" s="26"/>
      <c r="G4" s="27"/>
      <c r="H4" s="53"/>
      <c r="I4" s="59"/>
      <c r="J4" s="27"/>
      <c r="K4" s="27"/>
      <c r="L4" s="27"/>
    </row>
    <row r="5" spans="1:18" s="10" customFormat="1" ht="16" x14ac:dyDescent="0.2">
      <c r="A5" s="96" t="str">
        <f>VLOOKUP(B5,VLOOKUP!D:N,10,FALSE)</f>
        <v>MGSS Sys Engr</v>
      </c>
      <c r="B5" s="89" t="s">
        <v>66</v>
      </c>
      <c r="C5" s="98" t="str">
        <f>VLOOKUP(B5,VLOOKUP!D:E,2,FALSE)</f>
        <v>RADULESCU, COSTIN</v>
      </c>
      <c r="D5" s="90">
        <f>VLOOKUP(B5,VLOOKUP!D:F,3,FALSE)/1000</f>
        <v>-10.981227070000001</v>
      </c>
      <c r="E5" s="91">
        <f>VLOOKUP(B5,VLOOKUP!D:G,4,FALSE)</f>
        <v>-2.3259999999999999E-2</v>
      </c>
      <c r="F5" s="92">
        <f>VLOOKUP(B5,VLOOKUP!D:H,5,FALSE)/1000</f>
        <v>-6.4376690700000001</v>
      </c>
      <c r="G5" s="113"/>
      <c r="H5" s="114"/>
      <c r="I5" s="99"/>
      <c r="J5" s="93">
        <f>VLOOKUP(B5,VLOOKUP!D:H,5,FALSE)/VLOOKUP(B5,VLOOKUP!D:I,6,FALSE)</f>
        <v>-3.5990604641648806E-2</v>
      </c>
      <c r="K5" s="95">
        <f>(VLOOKUP(B5,VLOOKUP!D:K,6,FALSE))/1000</f>
        <v>178.87082293</v>
      </c>
      <c r="L5" s="125"/>
      <c r="M5" s="1"/>
    </row>
    <row r="6" spans="1:18" s="9" customFormat="1" x14ac:dyDescent="0.2">
      <c r="A6" s="96" t="str">
        <f>VLOOKUP(B6,VLOOKUP!D:N,10,FALSE)</f>
        <v>MM GDS ENG</v>
      </c>
      <c r="B6" s="89" t="s">
        <v>124</v>
      </c>
      <c r="C6" s="98" t="str">
        <f>VLOOKUP(B6,VLOOKUP!D:E,2,FALSE)</f>
        <v>O'BRIEN, ROBIN A</v>
      </c>
      <c r="D6" s="90">
        <f>VLOOKUP(B6,VLOOKUP!D:F,3,FALSE)/1000</f>
        <v>-8.9507620499999998</v>
      </c>
      <c r="E6" s="91">
        <f>VLOOKUP(B6,VLOOKUP!D:G,4,FALSE)</f>
        <v>-0.102289523809523</v>
      </c>
      <c r="F6" s="92">
        <f>VLOOKUP(B6,VLOOKUP!D:H,5,FALSE)/1000</f>
        <v>-9.6353420499999984</v>
      </c>
      <c r="G6" s="105"/>
      <c r="H6" s="103"/>
      <c r="I6" s="99"/>
      <c r="J6" s="93">
        <f>VLOOKUP(B6,VLOOKUP!D:H,5,FALSE)/VLOOKUP(B6,VLOOKUP!D:I,6,FALSE)</f>
        <v>-6.0805441705404632E-2</v>
      </c>
      <c r="K6" s="95">
        <f>(VLOOKUP(B6,VLOOKUP!D:K,6,FALSE))/1000</f>
        <v>158.46183794999999</v>
      </c>
      <c r="L6" s="125"/>
      <c r="M6" s="1"/>
      <c r="N6" s="1"/>
      <c r="O6" s="1"/>
      <c r="P6" s="1"/>
      <c r="Q6" s="1"/>
      <c r="R6" s="1"/>
    </row>
    <row r="7" spans="1:18" s="9" customFormat="1" x14ac:dyDescent="0.2">
      <c r="A7" s="96" t="str">
        <f>VLOOKUP(B7,VLOOKUP!D:N,10,FALSE)</f>
        <v>SEO SECURITY</v>
      </c>
      <c r="B7" s="89" t="s">
        <v>125</v>
      </c>
      <c r="C7" s="98" t="str">
        <f>VLOOKUP(B7,VLOOKUP!D:E,2,FALSE)</f>
        <v>PAJEVSKI, MICHAEL J</v>
      </c>
      <c r="D7" s="90">
        <f>VLOOKUP(B7,VLOOKUP!D:F,3,FALSE)/1000</f>
        <v>-1.2931760699999999</v>
      </c>
      <c r="E7" s="91">
        <f>VLOOKUP(B7,VLOOKUP!D:G,4,FALSE)</f>
        <v>4.0849999999999997E-2</v>
      </c>
      <c r="F7" s="92">
        <f>VLOOKUP(B7,VLOOKUP!D:H,5,FALSE)/1000</f>
        <v>-1.2931760699999999</v>
      </c>
      <c r="G7" s="113"/>
      <c r="H7" s="114"/>
      <c r="I7" s="99"/>
      <c r="J7" s="93">
        <f>VLOOKUP(B7,VLOOKUP!D:H,5,FALSE)/VLOOKUP(B7,VLOOKUP!D:I,6,FALSE)</f>
        <v>-2.2809480685904705E-2</v>
      </c>
      <c r="K7" s="95">
        <f>(VLOOKUP(B7,VLOOKUP!D:K,6,FALSE))/1000</f>
        <v>56.69467393</v>
      </c>
      <c r="L7" s="125"/>
      <c r="M7" s="1"/>
      <c r="N7" s="1"/>
      <c r="O7" s="1"/>
      <c r="P7" s="1"/>
      <c r="Q7" s="1"/>
      <c r="R7" s="1"/>
    </row>
    <row r="8" spans="1:18" s="9" customFormat="1" x14ac:dyDescent="0.2">
      <c r="A8" s="96" t="str">
        <f>VLOOKUP(B8,VLOOKUP!D:N,10,FALSE)</f>
        <v>SYS ARCH &amp; ENG</v>
      </c>
      <c r="B8" s="89" t="s">
        <v>126</v>
      </c>
      <c r="C8" s="98" t="str">
        <f>VLOOKUP(B8,VLOOKUP!D:E,2,FALSE)</f>
        <v>PAJEVSKI, MICHAEL J</v>
      </c>
      <c r="D8" s="90">
        <f>VLOOKUP(B8,VLOOKUP!D:F,3,FALSE)/1000</f>
        <v>85.611727280000011</v>
      </c>
      <c r="E8" s="91">
        <f>VLOOKUP(B8,VLOOKUP!D:G,4,FALSE)</f>
        <v>0.45063999999999999</v>
      </c>
      <c r="F8" s="92">
        <f>VLOOKUP(B8,VLOOKUP!D:H,5,FALSE)/1000</f>
        <v>85.611727280000011</v>
      </c>
      <c r="G8" s="113"/>
      <c r="H8" s="114"/>
      <c r="I8" s="99"/>
      <c r="J8" s="93">
        <f>VLOOKUP(B8,VLOOKUP!D:H,5,FALSE)/VLOOKUP(B8,VLOOKUP!D:I,6,FALSE)</f>
        <v>0.24314059150201001</v>
      </c>
      <c r="K8" s="95">
        <f>(VLOOKUP(B8,VLOOKUP!D:K,6,FALSE))/1000</f>
        <v>352.10791727999998</v>
      </c>
      <c r="L8" s="125"/>
      <c r="M8" s="1"/>
      <c r="N8" s="1"/>
      <c r="O8" s="1"/>
      <c r="P8" s="1"/>
      <c r="Q8" s="1"/>
      <c r="R8" s="1"/>
    </row>
    <row r="9" spans="1:18" s="9" customFormat="1" x14ac:dyDescent="0.2">
      <c r="A9" s="96" t="str">
        <f>VLOOKUP(B9,VLOOKUP!D:N,10,FALSE)</f>
        <v>SOFTWARE SYS ENG</v>
      </c>
      <c r="B9" s="89" t="s">
        <v>127</v>
      </c>
      <c r="C9" s="98" t="str">
        <f>VLOOKUP(B9,VLOOKUP!D:E,2,FALSE)</f>
        <v>PAJEVSKI, MICHAEL J</v>
      </c>
      <c r="D9" s="90">
        <f>VLOOKUP(B9,VLOOKUP!D:F,3,FALSE)/1000</f>
        <v>5.5162204099999999</v>
      </c>
      <c r="E9" s="91">
        <f>VLOOKUP(B9,VLOOKUP!D:G,4,FALSE)</f>
        <v>5.5738571428571401E-2</v>
      </c>
      <c r="F9" s="92">
        <f>VLOOKUP(B9,VLOOKUP!D:H,5,FALSE)/1000</f>
        <v>6.1971439899999998</v>
      </c>
      <c r="G9" s="113"/>
      <c r="H9" s="114"/>
      <c r="I9" s="99"/>
      <c r="J9" s="93">
        <f>VLOOKUP(B9,VLOOKUP!D:H,5,FALSE)/VLOOKUP(B9,VLOOKUP!D:I,6,FALSE)</f>
        <v>0.26898540037032859</v>
      </c>
      <c r="K9" s="95">
        <f>(VLOOKUP(B9,VLOOKUP!D:K,6,FALSE))/1000</f>
        <v>23.038960410000001</v>
      </c>
      <c r="L9" s="125"/>
      <c r="M9" s="46"/>
      <c r="N9" s="1"/>
      <c r="O9" s="1"/>
      <c r="P9" s="1"/>
      <c r="Q9" s="1"/>
      <c r="R9" s="1"/>
    </row>
    <row r="10" spans="1:18" s="9" customFormat="1" x14ac:dyDescent="0.2">
      <c r="A10" s="96" t="str">
        <f>VLOOKUP(B10,VLOOKUP!D:N,10,FALSE)</f>
        <v>MGSS Configuration M</v>
      </c>
      <c r="B10" s="89" t="s">
        <v>69</v>
      </c>
      <c r="C10" s="98" t="str">
        <f>VLOOKUP(B10,VLOOKUP!D:E,2,FALSE)</f>
        <v>SHIN, SEUNG H</v>
      </c>
      <c r="D10" s="90">
        <f>VLOOKUP(B10,VLOOKUP!D:F,3,FALSE)/1000</f>
        <v>9.0015849100000001</v>
      </c>
      <c r="E10" s="91">
        <f>VLOOKUP(B10,VLOOKUP!D:G,4,FALSE)</f>
        <v>0.28599333333333299</v>
      </c>
      <c r="F10" s="92">
        <f>VLOOKUP(B10,VLOOKUP!D:H,5,FALSE)/1000</f>
        <v>9.0015849100000001</v>
      </c>
      <c r="G10" s="86"/>
      <c r="H10" s="103"/>
      <c r="I10" s="99"/>
      <c r="J10" s="93">
        <f>VLOOKUP(B10,VLOOKUP!D:H,5,FALSE)/VLOOKUP(B10,VLOOKUP!D:I,6,FALSE)</f>
        <v>2.8951217931676539E-2</v>
      </c>
      <c r="K10" s="95">
        <f>(VLOOKUP(B10,VLOOKUP!D:K,6,FALSE))/1000</f>
        <v>310.92249491000001</v>
      </c>
      <c r="L10" s="125"/>
      <c r="M10" s="46"/>
      <c r="N10" s="1"/>
      <c r="O10" s="1"/>
      <c r="P10" s="1"/>
      <c r="Q10" s="1"/>
      <c r="R10" s="1"/>
    </row>
    <row r="11" spans="1:18" s="9" customFormat="1" x14ac:dyDescent="0.2">
      <c r="A11" s="96" t="str">
        <f>VLOOKUP(B11,VLOOKUP!D:N,10,FALSE)</f>
        <v>Config MGMT Mainten</v>
      </c>
      <c r="B11" s="89" t="s">
        <v>71</v>
      </c>
      <c r="C11" s="98" t="str">
        <f>VLOOKUP(B11,VLOOKUP!D:E,2,FALSE)</f>
        <v>SHIN, SEUNG H</v>
      </c>
      <c r="D11" s="90">
        <f>VLOOKUP(B11,VLOOKUP!D:F,3,FALSE)/1000</f>
        <v>18.088363789999999</v>
      </c>
      <c r="E11" s="91">
        <f>VLOOKUP(B11,VLOOKUP!D:G,4,FALSE)</f>
        <v>5.6259999999999998E-2</v>
      </c>
      <c r="F11" s="92">
        <f>VLOOKUP(B11,VLOOKUP!D:H,5,FALSE)/1000</f>
        <v>17.459570619999997</v>
      </c>
      <c r="G11" s="104"/>
      <c r="H11" s="103"/>
      <c r="I11" s="99"/>
      <c r="J11" s="93">
        <f>VLOOKUP(B11,VLOOKUP!D:H,5,FALSE)/VLOOKUP(B11,VLOOKUP!D:I,6,FALSE)</f>
        <v>0.17994076791484828</v>
      </c>
      <c r="K11" s="95">
        <f>(VLOOKUP(B11,VLOOKUP!D:K,6,FALSE))/1000</f>
        <v>97.029543789999991</v>
      </c>
      <c r="L11" s="125"/>
      <c r="M11" s="46"/>
      <c r="N11" s="1"/>
      <c r="O11" s="1"/>
      <c r="P11" s="1"/>
      <c r="Q11" s="1"/>
      <c r="R11" s="1"/>
    </row>
    <row r="12" spans="1:18" s="9" customFormat="1" x14ac:dyDescent="0.2">
      <c r="A12" s="96" t="str">
        <f>VLOOKUP(B12,VLOOKUP!D:N,10,FALSE)</f>
        <v>MGSS - IMS</v>
      </c>
      <c r="B12" s="89" t="s">
        <v>73</v>
      </c>
      <c r="C12" s="98" t="str">
        <f>VLOOKUP(B12,VLOOKUP!D:E,2,FALSE)</f>
        <v>MCCLEARY, JENNIFER M</v>
      </c>
      <c r="D12" s="90">
        <f>VLOOKUP(B12,VLOOKUP!D:F,3,FALSE)/1000</f>
        <v>29.458128779999999</v>
      </c>
      <c r="E12" s="91">
        <f>VLOOKUP(B12,VLOOKUP!D:G,4,FALSE)</f>
        <v>0.15053</v>
      </c>
      <c r="F12" s="92">
        <f>VLOOKUP(B12,VLOOKUP!D:H,5,FALSE)/1000</f>
        <v>29.461174100000001</v>
      </c>
      <c r="G12" s="104"/>
      <c r="H12" s="103"/>
      <c r="I12" s="99"/>
      <c r="J12" s="93">
        <f>VLOOKUP(B12,VLOOKUP!D:H,5,FALSE)/VLOOKUP(B12,VLOOKUP!D:I,6,FALSE)</f>
        <v>0.3087018220290334</v>
      </c>
      <c r="K12" s="95">
        <f>(VLOOKUP(B12,VLOOKUP!D:K,6,FALSE))/1000</f>
        <v>95.43569878000001</v>
      </c>
      <c r="L12" s="122"/>
      <c r="M12" s="1"/>
      <c r="N12" s="1"/>
      <c r="O12" s="1"/>
      <c r="P12" s="1"/>
      <c r="Q12" s="1"/>
      <c r="R12" s="1"/>
    </row>
    <row r="13" spans="1:18" s="9" customFormat="1" x14ac:dyDescent="0.2">
      <c r="A13" s="96" t="str">
        <f>VLOOKUP(B13,VLOOKUP!D:N,10,FALSE)</f>
        <v>GDS Security</v>
      </c>
      <c r="B13" s="89" t="s">
        <v>234</v>
      </c>
      <c r="C13" s="98" t="str">
        <f>VLOOKUP(B13,VLOOKUP!D:E,2,FALSE)</f>
        <v>PAJEVSKI, MICHAEL J</v>
      </c>
      <c r="D13" s="90">
        <f>VLOOKUP(B13,VLOOKUP!D:F,3,FALSE)/1000</f>
        <v>34.782134769999999</v>
      </c>
      <c r="E13" s="91">
        <f>VLOOKUP(B13,VLOOKUP!D:G,4,FALSE)</f>
        <v>7.2109999999999994E-2</v>
      </c>
      <c r="F13" s="92">
        <f>VLOOKUP(B13,VLOOKUP!D:H,5,FALSE)/1000</f>
        <v>35.277329420000001</v>
      </c>
      <c r="G13" s="104"/>
      <c r="H13" s="103"/>
      <c r="I13" s="99"/>
      <c r="J13" s="93">
        <f>VLOOKUP(B13,VLOOKUP!D:H,5,FALSE)/VLOOKUP(B13,VLOOKUP!D:I,6,FALSE)</f>
        <v>0.14669034259648372</v>
      </c>
      <c r="K13" s="95">
        <f>(VLOOKUP(B13,VLOOKUP!D:K,6,FALSE))/1000</f>
        <v>240.48842477000002</v>
      </c>
      <c r="L13" s="122"/>
      <c r="M13" s="49"/>
      <c r="N13" s="49"/>
      <c r="O13" s="49"/>
      <c r="P13" s="49"/>
      <c r="Q13" s="49"/>
      <c r="R13" s="49"/>
    </row>
    <row r="14" spans="1:18" s="9" customFormat="1" x14ac:dyDescent="0.2">
      <c r="A14" s="96" t="str">
        <f>VLOOKUP(B14,VLOOKUP!D:N,10,FALSE)</f>
        <v>Integrated AMMOS</v>
      </c>
      <c r="B14" s="89" t="s">
        <v>266</v>
      </c>
      <c r="C14" s="98" t="str">
        <f>VLOOKUP(B14,VLOOKUP!D:E,2,FALSE)</f>
        <v>NGUYEN, VU H</v>
      </c>
      <c r="D14" s="90">
        <f>VLOOKUP(B14,VLOOKUP!D:F,3,FALSE)/1000</f>
        <v>-7.6297861300000003</v>
      </c>
      <c r="E14" s="91">
        <f>VLOOKUP(B14,VLOOKUP!D:G,4,FALSE)</f>
        <v>-3.80523809523809E-2</v>
      </c>
      <c r="F14" s="92">
        <f>VLOOKUP(B14,VLOOKUP!D:H,5,FALSE)/1000</f>
        <v>-14.487378469999999</v>
      </c>
      <c r="G14" s="105"/>
      <c r="H14" s="104"/>
      <c r="I14" s="99"/>
      <c r="J14" s="93">
        <f>VLOOKUP(B14,VLOOKUP!D:H,5,FALSE)/VLOOKUP(B14,VLOOKUP!D:I,6,FALSE)</f>
        <v>-0.10390309621923675</v>
      </c>
      <c r="K14" s="95">
        <f>(VLOOKUP(B14,VLOOKUP!D:K,6,FALSE))/1000</f>
        <v>139.43163386999998</v>
      </c>
      <c r="L14" s="122"/>
      <c r="M14" s="49"/>
      <c r="N14" s="49"/>
      <c r="O14" s="49"/>
      <c r="P14" s="49"/>
      <c r="Q14" s="49"/>
      <c r="R14" s="49"/>
    </row>
    <row r="15" spans="1:18" s="9" customFormat="1" x14ac:dyDescent="0.2">
      <c r="A15" s="96" t="str">
        <f>VLOOKUP(B15,VLOOKUP!D:N,10,FALSE)</f>
        <v>I&amp;T VALIDATION</v>
      </c>
      <c r="B15" s="89" t="s">
        <v>52</v>
      </c>
      <c r="C15" s="98" t="str">
        <f>VLOOKUP(B15,VLOOKUP!D:E,2,FALSE)</f>
        <v>MARKHAM, SCOTT D</v>
      </c>
      <c r="D15" s="90">
        <f>VLOOKUP(B15,VLOOKUP!D:F,3,FALSE)/1000</f>
        <v>36.792371500000002</v>
      </c>
      <c r="E15" s="91">
        <f>VLOOKUP(B15,VLOOKUP!D:G,4,FALSE)</f>
        <v>0.178721428571428</v>
      </c>
      <c r="F15" s="92">
        <f>VLOOKUP(B15,VLOOKUP!D:H,5,FALSE)/1000</f>
        <v>7.3662706500000006</v>
      </c>
      <c r="G15" s="86"/>
      <c r="H15" s="103"/>
      <c r="I15" s="99"/>
      <c r="J15" s="93">
        <f>VLOOKUP(B15,VLOOKUP!D:H,5,FALSE)/VLOOKUP(B15,VLOOKUP!D:I,6,FALSE)</f>
        <v>1.4101099925495004E-2</v>
      </c>
      <c r="K15" s="95">
        <f>(VLOOKUP(B15,VLOOKUP!D:K,6,FALSE))/1000</f>
        <v>522.3897915</v>
      </c>
      <c r="L15" s="122"/>
      <c r="M15" s="1"/>
      <c r="N15" s="1"/>
      <c r="O15" s="1"/>
      <c r="P15" s="1"/>
      <c r="Q15" s="1"/>
      <c r="R15" s="1"/>
    </row>
    <row r="16" spans="1:18" s="9" customFormat="1" x14ac:dyDescent="0.2">
      <c r="A16" s="96" t="str">
        <f>VLOOKUP(B16,VLOOKUP!D:N,10,FALSE)</f>
        <v>MGSS PORT CHARGES</v>
      </c>
      <c r="B16" s="89" t="s">
        <v>201</v>
      </c>
      <c r="C16" s="98" t="str">
        <f>VLOOKUP(B16,VLOOKUP!D:E,2,FALSE)</f>
        <v>MARKHAM, SCOTT D</v>
      </c>
      <c r="D16" s="90">
        <f>VLOOKUP(B16,VLOOKUP!D:F,3,FALSE)/1000</f>
        <v>-4.6145241200000005</v>
      </c>
      <c r="E16" s="91">
        <f>VLOOKUP(B16,VLOOKUP!D:G,4,FALSE)</f>
        <v>0</v>
      </c>
      <c r="F16" s="92">
        <f>VLOOKUP(B16,VLOOKUP!D:H,5,FALSE)/1000</f>
        <v>-4.6145241200000005</v>
      </c>
      <c r="G16" s="104"/>
      <c r="H16" s="103"/>
      <c r="I16" s="99"/>
      <c r="J16" s="93">
        <f>VLOOKUP(B16,VLOOKUP!D:H,5,FALSE)/VLOOKUP(B16,VLOOKUP!D:I,6,FALSE)</f>
        <v>-0.112103073103463</v>
      </c>
      <c r="K16" s="95">
        <f>(VLOOKUP(B16,VLOOKUP!D:K,6,FALSE))/1000</f>
        <v>41.163225879999999</v>
      </c>
      <c r="L16" s="122"/>
      <c r="M16" s="49"/>
      <c r="N16" s="49"/>
      <c r="O16" s="49"/>
      <c r="P16" s="49"/>
      <c r="Q16" s="49"/>
      <c r="R16" s="49"/>
    </row>
    <row r="17" spans="1:18" s="9" customFormat="1" x14ac:dyDescent="0.2">
      <c r="A17" s="96" t="str">
        <f>VLOOKUP(B17,VLOOKUP!D:N,10,FALSE)</f>
        <v>MM GDS SUPPORT</v>
      </c>
      <c r="B17" s="89" t="s">
        <v>128</v>
      </c>
      <c r="C17" s="98" t="str">
        <f>VLOOKUP(B17,VLOOKUP!D:E,2,FALSE)</f>
        <v>O'BRIEN, ROBIN A</v>
      </c>
      <c r="D17" s="90">
        <f>VLOOKUP(B17,VLOOKUP!D:F,3,FALSE)/1000</f>
        <v>153.97409969</v>
      </c>
      <c r="E17" s="91">
        <f>VLOOKUP(B17,VLOOKUP!D:G,4,FALSE)</f>
        <v>1.07172904761904</v>
      </c>
      <c r="F17" s="92">
        <f>VLOOKUP(B17,VLOOKUP!D:H,5,FALSE)/1000</f>
        <v>153.97409969</v>
      </c>
      <c r="G17" s="105"/>
      <c r="H17" s="103"/>
      <c r="I17" s="99"/>
      <c r="J17" s="93">
        <f>VLOOKUP(B17,VLOOKUP!D:H,5,FALSE)/VLOOKUP(B17,VLOOKUP!D:I,6,FALSE)</f>
        <v>0.49702077868585692</v>
      </c>
      <c r="K17" s="95">
        <f>(VLOOKUP(B17,VLOOKUP!D:K,6,FALSE))/1000</f>
        <v>309.79408969000002</v>
      </c>
      <c r="L17" s="122"/>
      <c r="M17" s="1"/>
      <c r="N17" s="1"/>
      <c r="O17" s="1"/>
      <c r="P17" s="1"/>
      <c r="Q17" s="1"/>
      <c r="R17" s="1"/>
    </row>
    <row r="18" spans="1:18" s="9" customFormat="1" x14ac:dyDescent="0.2">
      <c r="A18" s="96" t="str">
        <f>VLOOKUP(B18,VLOOKUP!D:N,10,FALSE)</f>
        <v>MM INT &amp; TEST DEP SE</v>
      </c>
      <c r="B18" s="89" t="s">
        <v>129</v>
      </c>
      <c r="C18" s="98" t="str">
        <f>VLOOKUP(B18,VLOOKUP!D:E,2,FALSE)</f>
        <v>MARKHAM, SCOTT D</v>
      </c>
      <c r="D18" s="90">
        <f>VLOOKUP(B18,VLOOKUP!D:F,3,FALSE)/1000</f>
        <v>10.069767519999999</v>
      </c>
      <c r="E18" s="91">
        <f>VLOOKUP(B18,VLOOKUP!D:G,4,FALSE)</f>
        <v>6.6919999999999993E-2</v>
      </c>
      <c r="F18" s="92">
        <f>VLOOKUP(B18,VLOOKUP!D:H,5,FALSE)/1000</f>
        <v>10.069767519999999</v>
      </c>
      <c r="G18" s="104"/>
      <c r="H18" s="81"/>
      <c r="I18" s="99"/>
      <c r="J18" s="93">
        <f>VLOOKUP(B18,VLOOKUP!D:H,5,FALSE)/VLOOKUP(B18,VLOOKUP!D:I,6,FALSE)</f>
        <v>5.7452222482283745E-2</v>
      </c>
      <c r="K18" s="95">
        <f>(VLOOKUP(B18,VLOOKUP!D:K,6,FALSE))/1000</f>
        <v>175.27202751999999</v>
      </c>
      <c r="L18" s="122"/>
      <c r="M18" s="1"/>
      <c r="N18" s="1"/>
      <c r="O18" s="1"/>
      <c r="P18" s="1"/>
      <c r="Q18" s="1"/>
      <c r="R18" s="1"/>
    </row>
    <row r="19" spans="1:18" s="9" customFormat="1" x14ac:dyDescent="0.2">
      <c r="A19" s="96" t="str">
        <f>VLOOKUP(B19,VLOOKUP!D:N,10,FALSE)</f>
        <v>MM DEPLOYMENT ENG</v>
      </c>
      <c r="B19" s="89" t="s">
        <v>130</v>
      </c>
      <c r="C19" s="98" t="str">
        <f>VLOOKUP(B19,VLOOKUP!D:E,2,FALSE)</f>
        <v>MARKHAM, SCOTT D</v>
      </c>
      <c r="D19" s="90">
        <f>VLOOKUP(B19,VLOOKUP!D:F,3,FALSE)/1000</f>
        <v>-9.3628962300000005</v>
      </c>
      <c r="E19" s="91">
        <f>VLOOKUP(B19,VLOOKUP!D:G,4,FALSE)</f>
        <v>-1.342E-2</v>
      </c>
      <c r="F19" s="92">
        <f>VLOOKUP(B19,VLOOKUP!D:H,5,FALSE)/1000</f>
        <v>-9.3628962300000005</v>
      </c>
      <c r="G19" s="105"/>
      <c r="H19" s="103"/>
      <c r="I19" s="99"/>
      <c r="J19" s="93">
        <f>VLOOKUP(B19,VLOOKUP!D:H,5,FALSE)/VLOOKUP(B19,VLOOKUP!D:I,6,FALSE)</f>
        <v>-7.4581791667048189E-2</v>
      </c>
      <c r="K19" s="95">
        <f>(VLOOKUP(B19,VLOOKUP!D:K,6,FALSE))/1000</f>
        <v>125.53863377</v>
      </c>
      <c r="L19" s="122"/>
      <c r="M19" s="1"/>
      <c r="N19" s="1"/>
      <c r="O19" s="1"/>
      <c r="P19" s="1"/>
      <c r="Q19" s="1"/>
      <c r="R19" s="1"/>
    </row>
    <row r="20" spans="1:18" s="9" customFormat="1" x14ac:dyDescent="0.2">
      <c r="A20" s="96" t="str">
        <f>VLOOKUP(B20,VLOOKUP!D:N,10,FALSE)</f>
        <v>COMPUTE PLATFORM ENG</v>
      </c>
      <c r="B20" s="89" t="s">
        <v>131</v>
      </c>
      <c r="C20" s="98" t="str">
        <f>VLOOKUP(B20,VLOOKUP!D:E,2,FALSE)</f>
        <v>NGUYEN, VU H</v>
      </c>
      <c r="D20" s="90">
        <f>VLOOKUP(B20,VLOOKUP!D:F,3,FALSE)/1000</f>
        <v>13.715245699999999</v>
      </c>
      <c r="E20" s="91">
        <f>VLOOKUP(B20,VLOOKUP!D:G,4,FALSE)</f>
        <v>9.0109999999999996E-2</v>
      </c>
      <c r="F20" s="92">
        <f>VLOOKUP(B20,VLOOKUP!D:H,5,FALSE)/1000</f>
        <v>-9.2509510900000009</v>
      </c>
      <c r="G20" s="105"/>
      <c r="H20" s="105"/>
      <c r="I20" s="99"/>
      <c r="J20" s="93">
        <f>VLOOKUP(B20,VLOOKUP!D:H,5,FALSE)/VLOOKUP(B20,VLOOKUP!D:I,6,FALSE)</f>
        <v>-5.9926196317610411E-2</v>
      </c>
      <c r="K20" s="95">
        <f>(VLOOKUP(B20,VLOOKUP!D:K,6,FALSE))/1000</f>
        <v>154.3724057</v>
      </c>
      <c r="L20" s="122"/>
      <c r="M20" s="46"/>
      <c r="N20" s="1"/>
      <c r="O20" s="1"/>
      <c r="P20" s="1"/>
      <c r="Q20" s="1"/>
      <c r="R20" s="1"/>
    </row>
    <row r="21" spans="1:18" s="9" customFormat="1" x14ac:dyDescent="0.2">
      <c r="A21" s="96" t="str">
        <f>VLOOKUP(B21,VLOOKUP!D:N,10,FALSE)</f>
        <v>SEC PLAN-H/W-LIC</v>
      </c>
      <c r="B21" s="89" t="s">
        <v>133</v>
      </c>
      <c r="C21" s="98" t="str">
        <f>VLOOKUP(B21,VLOOKUP!D:E,2,FALSE)</f>
        <v>O'BRIEN, ROBIN A</v>
      </c>
      <c r="D21" s="90">
        <f>VLOOKUP(B21,VLOOKUP!D:F,3,FALSE)/1000</f>
        <v>-14.77046629</v>
      </c>
      <c r="E21" s="91">
        <f>VLOOKUP(B21,VLOOKUP!D:G,4,FALSE)</f>
        <v>3.8739999999999997E-2</v>
      </c>
      <c r="F21" s="92">
        <f>VLOOKUP(B21,VLOOKUP!D:H,5,FALSE)/1000</f>
        <v>-19.009805589999999</v>
      </c>
      <c r="G21" s="79"/>
      <c r="H21" s="103"/>
      <c r="I21" s="99"/>
      <c r="J21" s="93">
        <f>VLOOKUP(B21,VLOOKUP!D:H,5,FALSE)/VLOOKUP(B21,VLOOKUP!D:I,6,FALSE)</f>
        <v>-0.13340010959191423</v>
      </c>
      <c r="K21" s="95">
        <f>(VLOOKUP(B21,VLOOKUP!D:K,6,FALSE))/1000</f>
        <v>142.50217370999999</v>
      </c>
      <c r="L21" s="122"/>
      <c r="M21" s="1"/>
      <c r="N21" s="1"/>
      <c r="O21" s="1"/>
      <c r="P21" s="1"/>
      <c r="Q21" s="1"/>
      <c r="R21" s="1"/>
    </row>
    <row r="22" spans="1:18" s="9" customFormat="1" x14ac:dyDescent="0.2">
      <c r="A22" s="96" t="str">
        <f>VLOOKUP(B22,VLOOKUP!D:N,10,FALSE)</f>
        <v>SYS ENG SA</v>
      </c>
      <c r="B22" s="89" t="s">
        <v>134</v>
      </c>
      <c r="C22" s="98" t="str">
        <f>VLOOKUP(B22,VLOOKUP!D:E,2,FALSE)</f>
        <v>CASTILLO, OSCAR</v>
      </c>
      <c r="D22" s="90">
        <f>VLOOKUP(B22,VLOOKUP!D:F,3,FALSE)/1000</f>
        <v>-21.236549249999999</v>
      </c>
      <c r="E22" s="91">
        <f>VLOOKUP(B22,VLOOKUP!D:G,4,FALSE)</f>
        <v>0</v>
      </c>
      <c r="F22" s="92">
        <f>VLOOKUP(B22,VLOOKUP!D:H,5,FALSE)/1000</f>
        <v>-21.236549249999999</v>
      </c>
      <c r="G22" s="79"/>
      <c r="H22" s="103"/>
      <c r="I22" s="99"/>
      <c r="J22" s="93">
        <f>VLOOKUP(B22,VLOOKUP!D:H,5,FALSE)/VLOOKUP(B22,VLOOKUP!D:I,6,FALSE)</f>
        <v>-8.553243606015902E-2</v>
      </c>
      <c r="K22" s="95">
        <f>(VLOOKUP(B22,VLOOKUP!D:K,6,FALSE))/1000</f>
        <v>248.28650075000002</v>
      </c>
      <c r="L22" s="122"/>
      <c r="M22" s="1"/>
      <c r="N22" s="1"/>
      <c r="O22" s="1"/>
      <c r="P22" s="1"/>
      <c r="Q22" s="1"/>
      <c r="R22" s="1"/>
    </row>
    <row r="23" spans="1:18" s="9" customFormat="1" x14ac:dyDescent="0.2">
      <c r="A23" s="96" t="str">
        <f>VLOOKUP(B23,VLOOKUP!D:N,10,FALSE)</f>
        <v>COMMON LOGGING SVC</v>
      </c>
      <c r="B23" s="89" t="s">
        <v>268</v>
      </c>
      <c r="C23" s="98" t="str">
        <f>VLOOKUP(B23,VLOOKUP!D:E,2,FALSE)</f>
        <v>PAJEVSKI, MICHAEL J</v>
      </c>
      <c r="D23" s="90">
        <f>VLOOKUP(B23,VLOOKUP!D:F,3,FALSE)/1000</f>
        <v>-18.531369999999999</v>
      </c>
      <c r="E23" s="91">
        <f>VLOOKUP(B23,VLOOKUP!D:G,4,FALSE)</f>
        <v>0</v>
      </c>
      <c r="F23" s="92">
        <f>VLOOKUP(B23,VLOOKUP!D:H,5,FALSE)/1000</f>
        <v>-9.0646622299999997</v>
      </c>
      <c r="G23" s="79"/>
      <c r="H23" s="103"/>
      <c r="I23" s="99"/>
      <c r="J23" s="93">
        <v>0</v>
      </c>
      <c r="K23" s="95">
        <f>(VLOOKUP(B23,VLOOKUP!D:K,6,FALSE))/1000</f>
        <v>0</v>
      </c>
      <c r="L23" s="122"/>
      <c r="M23" s="49"/>
      <c r="N23" s="49"/>
      <c r="O23" s="49"/>
      <c r="P23" s="49"/>
      <c r="Q23" s="49"/>
      <c r="R23" s="49"/>
    </row>
    <row r="24" spans="1:18" s="9" customFormat="1" x14ac:dyDescent="0.2">
      <c r="A24" s="96" t="str">
        <f>VLOOKUP(B24,VLOOKUP!D:N,10,FALSE)</f>
        <v>SDDA</v>
      </c>
      <c r="B24" s="89" t="s">
        <v>204</v>
      </c>
      <c r="C24" s="98" t="s">
        <v>388</v>
      </c>
      <c r="D24" s="90">
        <f>VLOOKUP(B24,VLOOKUP!D:F,3,FALSE)/1000</f>
        <v>48.346768689999998</v>
      </c>
      <c r="E24" s="91">
        <f>VLOOKUP(B24,VLOOKUP!D:G,4,FALSE)</f>
        <v>0.401952857142857</v>
      </c>
      <c r="F24" s="92">
        <f>VLOOKUP(B24,VLOOKUP!D:H,5,FALSE)/1000</f>
        <v>48.346768689999998</v>
      </c>
      <c r="G24" s="94"/>
      <c r="H24" s="103"/>
      <c r="I24" s="99"/>
      <c r="J24" s="93">
        <f>VLOOKUP(B24,VLOOKUP!D:H,5,FALSE)/VLOOKUP(B24,VLOOKUP!D:I,6,FALSE)</f>
        <v>0.52423788367616508</v>
      </c>
      <c r="K24" s="95">
        <f>(VLOOKUP(B24,VLOOKUP!D:K,6,FALSE))/1000</f>
        <v>92.222958689999999</v>
      </c>
      <c r="L24" s="122"/>
      <c r="M24" s="49"/>
      <c r="N24" s="49"/>
      <c r="O24" s="49"/>
      <c r="P24" s="49"/>
      <c r="Q24" s="49"/>
      <c r="R24" s="49"/>
    </row>
    <row r="25" spans="1:18" s="9" customFormat="1" x14ac:dyDescent="0.2">
      <c r="A25" s="96" t="str">
        <f>VLOOKUP(B25,VLOOKUP!D:N,10,FALSE)</f>
        <v>Config Module Imp</v>
      </c>
      <c r="B25" s="89" t="s">
        <v>346</v>
      </c>
      <c r="C25" s="98" t="str">
        <f>VLOOKUP(B25,VLOOKUP!D:E,2,FALSE)</f>
        <v>GIESELMAN, KENNETH G</v>
      </c>
      <c r="D25" s="90">
        <f>VLOOKUP(B25,VLOOKUP!D:F,3,FALSE)/1000</f>
        <v>7.4827355200000003</v>
      </c>
      <c r="E25" s="91">
        <f>VLOOKUP(B25,VLOOKUP!D:G,4,FALSE)</f>
        <v>0</v>
      </c>
      <c r="F25" s="92">
        <f>VLOOKUP(B25,VLOOKUP!D:H,5,FALSE)/1000</f>
        <v>4.2735000000000001E-4</v>
      </c>
      <c r="G25" s="79"/>
      <c r="H25" s="103"/>
      <c r="I25" s="99"/>
      <c r="J25" s="93">
        <f>VLOOKUP(B25,VLOOKUP!D:H,5,FALSE)/VLOOKUP(B25,VLOOKUP!D:I,6,FALSE)</f>
        <v>3.9672535909357068E-6</v>
      </c>
      <c r="K25" s="95">
        <f>(VLOOKUP(B25,VLOOKUP!D:K,6,FALSE))/1000</f>
        <v>107.71935551999999</v>
      </c>
      <c r="L25" s="122"/>
      <c r="M25" s="49"/>
      <c r="N25" s="49"/>
      <c r="O25" s="49"/>
      <c r="P25" s="49"/>
      <c r="Q25" s="49"/>
      <c r="R25" s="49"/>
    </row>
    <row r="26" spans="1:18" s="9" customFormat="1" x14ac:dyDescent="0.2">
      <c r="A26" s="96" t="str">
        <f>VLOOKUP(B26,VLOOKUP!D:N,10,FALSE)</f>
        <v>ASIS</v>
      </c>
      <c r="B26" s="89" t="s">
        <v>135</v>
      </c>
      <c r="C26" s="98" t="str">
        <f>VLOOKUP(B26,VLOOKUP!D:E,2,FALSE)</f>
        <v>PAJEVSKI, MICHAEL J</v>
      </c>
      <c r="D26" s="90">
        <f>VLOOKUP(B26,VLOOKUP!D:F,3,FALSE)/1000</f>
        <v>-1.0107805400000001</v>
      </c>
      <c r="E26" s="91">
        <f>VLOOKUP(B26,VLOOKUP!D:G,4,FALSE)</f>
        <v>-4.1160000000000002E-2</v>
      </c>
      <c r="F26" s="92">
        <f>VLOOKUP(B26,VLOOKUP!D:H,5,FALSE)/1000</f>
        <v>1.48445278</v>
      </c>
      <c r="G26" s="79"/>
      <c r="H26" s="103"/>
      <c r="I26" s="99"/>
      <c r="J26" s="93">
        <f>VLOOKUP(B26,VLOOKUP!D:H,5,FALSE)/VLOOKUP(B26,VLOOKUP!D:I,6,FALSE)</f>
        <v>4.5891992888730457E-3</v>
      </c>
      <c r="K26" s="95">
        <f>(VLOOKUP(B26,VLOOKUP!D:K,6,FALSE))/1000</f>
        <v>323.46661946</v>
      </c>
      <c r="L26" s="122"/>
      <c r="M26" s="49"/>
      <c r="N26" s="49"/>
      <c r="O26" s="49"/>
      <c r="P26" s="49"/>
      <c r="Q26" s="49"/>
      <c r="R26" s="49"/>
    </row>
    <row r="27" spans="1:18" s="9" customFormat="1" x14ac:dyDescent="0.2">
      <c r="A27" s="96" t="str">
        <f>VLOOKUP(B27,VLOOKUP!D:N,10,FALSE)</f>
        <v>ASEC MAINT</v>
      </c>
      <c r="B27" s="89" t="s">
        <v>187</v>
      </c>
      <c r="C27" s="98" t="str">
        <f>VLOOKUP(B27,VLOOKUP!D:E,2,FALSE)</f>
        <v>PAJEVSKI, MICHAEL J</v>
      </c>
      <c r="D27" s="90">
        <f>VLOOKUP(B27,VLOOKUP!D:F,3,FALSE)/1000</f>
        <v>-12.04855959</v>
      </c>
      <c r="E27" s="91">
        <f>VLOOKUP(B27,VLOOKUP!D:G,4,FALSE)</f>
        <v>-0.1232</v>
      </c>
      <c r="F27" s="92">
        <f>VLOOKUP(B27,VLOOKUP!D:H,5,FALSE)/1000</f>
        <v>-16.093442639999999</v>
      </c>
      <c r="G27" s="104"/>
      <c r="H27" s="103"/>
      <c r="I27" s="99"/>
      <c r="J27" s="93">
        <f>VLOOKUP(B27,VLOOKUP!D:H,5,FALSE)/VLOOKUP(B27,VLOOKUP!D:I,6,FALSE)</f>
        <v>-5.6673804430653778E-2</v>
      </c>
      <c r="K27" s="95">
        <f>(VLOOKUP(B27,VLOOKUP!D:K,6,FALSE))/1000</f>
        <v>283.96616040999999</v>
      </c>
      <c r="L27" s="122"/>
      <c r="M27" s="49"/>
      <c r="N27" s="49"/>
      <c r="O27" s="49"/>
      <c r="P27" s="49"/>
      <c r="Q27" s="49"/>
      <c r="R27" s="49"/>
    </row>
    <row r="28" spans="1:18" s="9" customFormat="1" x14ac:dyDescent="0.2">
      <c r="A28" s="96" t="str">
        <f>VLOOKUP(B28,VLOOKUP!D:N,10,FALSE)</f>
        <v>Common Logging Svc Maint</v>
      </c>
      <c r="B28" s="89" t="s">
        <v>349</v>
      </c>
      <c r="C28" s="98" t="str">
        <f>VLOOKUP(B28,VLOOKUP!D:E,2,FALSE)</f>
        <v>PAJEVSKI, MICHAEL J</v>
      </c>
      <c r="D28" s="90">
        <f>VLOOKUP(B28,VLOOKUP!D:F,3,FALSE)/1000</f>
        <v>2.2711117700000001</v>
      </c>
      <c r="E28" s="91">
        <f>VLOOKUP(B28,VLOOKUP!D:G,4,FALSE)</f>
        <v>0</v>
      </c>
      <c r="F28" s="92">
        <f>VLOOKUP(B28,VLOOKUP!D:H,5,FALSE)/1000</f>
        <v>1.1133880700000001</v>
      </c>
      <c r="G28" s="104"/>
      <c r="H28" s="103"/>
      <c r="I28" s="99"/>
      <c r="J28" s="93">
        <f>VLOOKUP(B28,VLOOKUP!D:H,5,FALSE)/VLOOKUP(B28,VLOOKUP!D:I,6,FALSE)</f>
        <v>4.4709241864775449E-2</v>
      </c>
      <c r="K28" s="95">
        <f>(VLOOKUP(B28,VLOOKUP!D:K,6,FALSE))/1000</f>
        <v>24.902861770000001</v>
      </c>
      <c r="L28" s="122"/>
      <c r="M28" s="1"/>
      <c r="N28" s="1"/>
      <c r="O28" s="1"/>
      <c r="P28" s="1"/>
      <c r="Q28" s="1"/>
      <c r="R28" s="1"/>
    </row>
    <row r="29" spans="1:18" s="9" customFormat="1" x14ac:dyDescent="0.2">
      <c r="A29" s="96" t="str">
        <f>VLOOKUP(B29,VLOOKUP!D:N,10,FALSE)</f>
        <v>CSE</v>
      </c>
      <c r="B29" s="89" t="s">
        <v>351</v>
      </c>
      <c r="C29" s="98" t="str">
        <f>VLOOKUP(B29,VLOOKUP!D:E,2,FALSE)</f>
        <v>PAJEVSKI, MICHAEL J</v>
      </c>
      <c r="D29" s="90">
        <f>VLOOKUP(B29,VLOOKUP!D:F,3,FALSE)/1000</f>
        <v>74.146625169999993</v>
      </c>
      <c r="E29" s="91">
        <f>VLOOKUP(B29,VLOOKUP!D:G,4,FALSE)</f>
        <v>1.0449999999999999E-2</v>
      </c>
      <c r="F29" s="92">
        <f>VLOOKUP(B29,VLOOKUP!D:H,5,FALSE)/1000</f>
        <v>79.647418699999989</v>
      </c>
      <c r="G29" s="79"/>
      <c r="H29" s="103"/>
      <c r="I29" s="99"/>
      <c r="J29" s="93">
        <f>VLOOKUP(B29,VLOOKUP!D:H,5,FALSE)/VLOOKUP(B29,VLOOKUP!D:I,6,FALSE)</f>
        <v>0.43513845500532911</v>
      </c>
      <c r="K29" s="95">
        <f>(VLOOKUP(B29,VLOOKUP!D:K,6,FALSE))/1000</f>
        <v>183.03925516999999</v>
      </c>
      <c r="L29" s="122"/>
      <c r="M29" s="1"/>
      <c r="N29" s="1"/>
      <c r="O29" s="1"/>
      <c r="P29" s="1"/>
      <c r="Q29" s="1"/>
      <c r="R29" s="1"/>
    </row>
    <row r="30" spans="1:18" s="9" customFormat="1" x14ac:dyDescent="0.2">
      <c r="A30" s="96" t="str">
        <f>VLOOKUP(B30,VLOOKUP!D:N,10,FALSE)</f>
        <v>REF MISSION SYSTEMS</v>
      </c>
      <c r="B30" s="89" t="s">
        <v>235</v>
      </c>
      <c r="C30" s="98" t="str">
        <f>VLOOKUP(B30,VLOOKUP!D:E,2,FALSE)</f>
        <v>STRANGE, NATHAN J</v>
      </c>
      <c r="D30" s="90">
        <f>VLOOKUP(B30,VLOOKUP!D:F,3,FALSE)/1000</f>
        <v>84.786887449999995</v>
      </c>
      <c r="E30" s="91">
        <f>VLOOKUP(B30,VLOOKUP!D:G,4,FALSE)</f>
        <v>0.42192000000000002</v>
      </c>
      <c r="F30" s="92">
        <f>VLOOKUP(B30,VLOOKUP!D:H,5,FALSE)/1000</f>
        <v>82.75878123999999</v>
      </c>
      <c r="G30" s="79"/>
      <c r="H30" s="103"/>
      <c r="I30" s="99"/>
      <c r="J30" s="93">
        <f>VLOOKUP(B30,VLOOKUP!D:H,5,FALSE)/VLOOKUP(B30,VLOOKUP!D:I,6,FALSE)</f>
        <v>0.24368491483489246</v>
      </c>
      <c r="K30" s="95">
        <f>(VLOOKUP(B30,VLOOKUP!D:K,6,FALSE))/1000</f>
        <v>339.61388744999999</v>
      </c>
      <c r="L30" s="122"/>
      <c r="M30" s="49"/>
      <c r="N30" s="49"/>
      <c r="O30" s="49"/>
      <c r="P30" s="49"/>
      <c r="Q30" s="49"/>
      <c r="R30" s="49"/>
    </row>
    <row r="31" spans="1:18" s="9" customFormat="1" x14ac:dyDescent="0.2">
      <c r="A31" s="96" t="str">
        <f>VLOOKUP(B31,VLOOKUP!D:N,10,FALSE)</f>
        <v>AMMOS CATALOG</v>
      </c>
      <c r="B31" s="89" t="s">
        <v>136</v>
      </c>
      <c r="C31" s="98" t="s">
        <v>388</v>
      </c>
      <c r="D31" s="90">
        <f>VLOOKUP(B31,VLOOKUP!D:F,3,FALSE)/1000</f>
        <v>14.137846680000001</v>
      </c>
      <c r="E31" s="91">
        <f>VLOOKUP(B31,VLOOKUP!D:G,4,FALSE)</f>
        <v>0</v>
      </c>
      <c r="F31" s="92">
        <f>VLOOKUP(B31,VLOOKUP!D:H,5,FALSE)/1000</f>
        <v>28.31510381</v>
      </c>
      <c r="G31" s="105"/>
      <c r="H31" s="105"/>
      <c r="I31" s="99"/>
      <c r="J31" s="93">
        <f>VLOOKUP(B31,VLOOKUP!D:H,5,FALSE)/VLOOKUP(B31,VLOOKUP!D:I,6,FALSE)</f>
        <v>1.4114744228801588</v>
      </c>
      <c r="K31" s="95">
        <f>(VLOOKUP(B31,VLOOKUP!D:K,6,FALSE))/1000</f>
        <v>20.060656680000001</v>
      </c>
      <c r="L31" s="125"/>
      <c r="M31" s="49"/>
      <c r="N31" s="49"/>
      <c r="O31" s="49"/>
      <c r="P31" s="49"/>
      <c r="Q31" s="49"/>
      <c r="R31" s="49"/>
    </row>
    <row r="32" spans="1:18" s="9" customFormat="1" ht="21" x14ac:dyDescent="0.2">
      <c r="A32" s="1"/>
      <c r="B32" s="18"/>
      <c r="C32" s="12" t="s">
        <v>9</v>
      </c>
      <c r="D32" s="1"/>
      <c r="E32" s="1"/>
      <c r="F32" s="21">
        <f>SUM(F5:F31)</f>
        <v>475.59861201000001</v>
      </c>
      <c r="G32" s="14"/>
      <c r="H32" s="65"/>
      <c r="I32" s="18"/>
      <c r="J32" s="1"/>
      <c r="K32" s="40"/>
      <c r="L32" s="41"/>
      <c r="M32" s="1"/>
      <c r="N32" s="1"/>
      <c r="O32" s="1"/>
      <c r="P32" s="1"/>
      <c r="Q32" s="1"/>
      <c r="R32" s="1"/>
    </row>
    <row r="33" spans="1:18" s="9" customFormat="1" ht="16" x14ac:dyDescent="0.2">
      <c r="A33" s="1"/>
      <c r="B33" s="18"/>
      <c r="C33" s="1"/>
      <c r="D33" s="1"/>
      <c r="E33" s="1"/>
      <c r="F33" s="1"/>
      <c r="G33" s="14"/>
      <c r="H33" s="62"/>
      <c r="I33" s="60"/>
      <c r="J33" s="1"/>
      <c r="K33" s="40"/>
      <c r="L33" s="41"/>
      <c r="M33" s="1"/>
      <c r="N33" s="1"/>
      <c r="O33" s="1"/>
      <c r="P33" s="1"/>
      <c r="Q33" s="1"/>
      <c r="R33" s="1"/>
    </row>
    <row r="34" spans="1:18" s="9" customFormat="1" ht="16" x14ac:dyDescent="0.2">
      <c r="A34" s="1"/>
      <c r="B34" s="18"/>
      <c r="C34" s="1"/>
      <c r="D34" s="1"/>
      <c r="E34" s="1"/>
      <c r="F34" s="1"/>
      <c r="G34" s="1"/>
      <c r="H34" s="18"/>
      <c r="I34" s="60"/>
      <c r="J34" s="1"/>
      <c r="K34" s="40"/>
      <c r="L34" s="41"/>
      <c r="M34" s="1"/>
      <c r="N34" s="1"/>
      <c r="O34" s="1"/>
      <c r="P34" s="1"/>
      <c r="Q34" s="1"/>
      <c r="R34" s="1"/>
    </row>
    <row r="35" spans="1:18" s="9" customFormat="1" ht="16" x14ac:dyDescent="0.2">
      <c r="A35" s="1"/>
      <c r="B35" s="18"/>
      <c r="C35" s="1"/>
      <c r="D35" s="1"/>
      <c r="E35" s="1"/>
      <c r="F35" s="1"/>
      <c r="G35" s="1"/>
      <c r="H35" s="18"/>
      <c r="I35" s="60"/>
      <c r="J35" s="1"/>
      <c r="K35" s="40"/>
      <c r="L35" s="41"/>
      <c r="M35" s="1"/>
      <c r="N35" s="1"/>
      <c r="O35" s="1"/>
      <c r="P35" s="1"/>
      <c r="Q35" s="1"/>
      <c r="R35" s="1"/>
    </row>
    <row r="36" spans="1:18" s="9" customFormat="1" ht="16" x14ac:dyDescent="0.2">
      <c r="A36" s="1"/>
      <c r="B36" s="18"/>
      <c r="C36" s="1"/>
      <c r="D36" s="1"/>
      <c r="E36" s="1"/>
      <c r="F36" s="1"/>
      <c r="G36" s="37"/>
      <c r="H36" s="18"/>
      <c r="I36" s="60"/>
      <c r="J36" s="1"/>
      <c r="K36" s="40"/>
      <c r="L36" s="41"/>
      <c r="M36" s="1"/>
      <c r="N36" s="1"/>
      <c r="O36" s="1"/>
      <c r="P36" s="1"/>
      <c r="Q36" s="1"/>
      <c r="R36" s="1"/>
    </row>
    <row r="37" spans="1:18" s="9" customFormat="1" ht="16" x14ac:dyDescent="0.2">
      <c r="A37" s="1"/>
      <c r="B37" s="18"/>
      <c r="C37" s="1"/>
      <c r="D37" s="1"/>
      <c r="E37" s="1"/>
      <c r="F37" s="1"/>
      <c r="H37" s="54"/>
      <c r="I37" s="60"/>
      <c r="J37" s="1"/>
      <c r="K37" s="40"/>
      <c r="L37" s="41"/>
      <c r="M37" s="1"/>
      <c r="N37" s="1"/>
      <c r="O37" s="1"/>
      <c r="P37" s="1"/>
      <c r="Q37" s="1"/>
      <c r="R37" s="1"/>
    </row>
    <row r="38" spans="1:18" s="9" customFormat="1" ht="16" x14ac:dyDescent="0.2">
      <c r="A38" s="1"/>
      <c r="B38" s="18"/>
      <c r="C38" s="1"/>
      <c r="D38" s="1"/>
      <c r="E38" s="1"/>
      <c r="F38" s="1"/>
      <c r="H38" s="54"/>
      <c r="I38" s="60"/>
      <c r="J38" s="1"/>
      <c r="K38" s="40"/>
      <c r="L38" s="41"/>
      <c r="M38" s="1"/>
      <c r="N38" s="1"/>
      <c r="O38" s="1"/>
      <c r="P38" s="1"/>
      <c r="Q38" s="1"/>
      <c r="R38" s="1"/>
    </row>
    <row r="39" spans="1:18" s="9" customFormat="1" ht="16" x14ac:dyDescent="0.2">
      <c r="A39" s="1"/>
      <c r="B39" s="38"/>
      <c r="C39" s="35"/>
      <c r="D39" s="1"/>
      <c r="E39" s="1"/>
      <c r="F39" s="1"/>
      <c r="G39" s="1"/>
      <c r="H39" s="18"/>
      <c r="I39" s="60"/>
      <c r="J39" s="1"/>
      <c r="K39" s="40"/>
      <c r="L39" s="41"/>
      <c r="M39" s="1"/>
      <c r="N39" s="1"/>
      <c r="O39" s="1"/>
      <c r="P39" s="1"/>
      <c r="Q39" s="1"/>
      <c r="R39" s="1"/>
    </row>
    <row r="40" spans="1:18" s="9" customFormat="1" ht="16" x14ac:dyDescent="0.2">
      <c r="A40" s="1"/>
      <c r="B40" s="38"/>
      <c r="C40" s="35"/>
      <c r="D40" s="1"/>
      <c r="E40" s="1"/>
      <c r="F40" s="1"/>
      <c r="G40" s="1"/>
      <c r="H40" s="18"/>
      <c r="I40" s="60"/>
      <c r="J40" s="1"/>
      <c r="K40" s="40"/>
      <c r="L40" s="41"/>
      <c r="M40" s="1"/>
      <c r="N40" s="1"/>
      <c r="O40" s="1"/>
      <c r="P40" s="1"/>
      <c r="Q40" s="1"/>
      <c r="R40" s="1"/>
    </row>
    <row r="41" spans="1:18" s="9" customFormat="1" ht="16" x14ac:dyDescent="0.2">
      <c r="A41" s="1"/>
      <c r="B41" s="18"/>
      <c r="C41" s="1"/>
      <c r="D41" s="1"/>
      <c r="E41" s="1"/>
      <c r="F41" s="1"/>
      <c r="G41" s="1"/>
      <c r="H41" s="18"/>
      <c r="I41" s="60"/>
      <c r="J41" s="1"/>
      <c r="K41" s="40"/>
      <c r="L41" s="41"/>
      <c r="M41" s="1"/>
      <c r="N41" s="1"/>
      <c r="O41" s="1"/>
      <c r="P41" s="1"/>
      <c r="Q41" s="1"/>
      <c r="R41" s="1"/>
    </row>
    <row r="42" spans="1:18" s="9" customFormat="1" ht="16" x14ac:dyDescent="0.2">
      <c r="A42" s="1"/>
      <c r="B42" s="18"/>
      <c r="C42" s="1"/>
      <c r="D42" s="1"/>
      <c r="E42" s="1"/>
      <c r="F42" s="1"/>
      <c r="G42" s="1"/>
      <c r="H42" s="18"/>
      <c r="I42" s="60"/>
      <c r="J42" s="1"/>
      <c r="K42" s="40"/>
      <c r="L42" s="41"/>
      <c r="M42" s="1"/>
      <c r="N42" s="1"/>
      <c r="O42" s="1"/>
      <c r="P42" s="1"/>
      <c r="Q42" s="1"/>
      <c r="R42" s="1"/>
    </row>
    <row r="43" spans="1:18" s="9" customFormat="1" ht="16" x14ac:dyDescent="0.2">
      <c r="A43" s="1"/>
      <c r="B43" s="18"/>
      <c r="C43" s="1"/>
      <c r="D43" s="1"/>
      <c r="E43" s="1"/>
      <c r="F43" s="1"/>
      <c r="G43" s="1"/>
      <c r="H43" s="18"/>
      <c r="I43" s="60"/>
      <c r="J43" s="1"/>
      <c r="K43" s="40"/>
      <c r="L43" s="41"/>
      <c r="M43" s="1"/>
      <c r="N43" s="1"/>
      <c r="O43" s="1"/>
      <c r="P43" s="1"/>
      <c r="Q43" s="1"/>
      <c r="R43" s="1"/>
    </row>
    <row r="44" spans="1:18" s="9" customFormat="1" ht="16" x14ac:dyDescent="0.2">
      <c r="A44" s="1"/>
      <c r="B44" s="18"/>
      <c r="C44" s="1"/>
      <c r="D44" s="1"/>
      <c r="E44" s="1"/>
      <c r="F44" s="1"/>
      <c r="G44" s="1"/>
      <c r="H44" s="18"/>
      <c r="I44" s="60"/>
      <c r="J44" s="1"/>
      <c r="K44" s="40"/>
      <c r="L44" s="41"/>
      <c r="M44" s="1"/>
      <c r="N44" s="1"/>
      <c r="O44" s="1"/>
      <c r="P44" s="1"/>
      <c r="Q44" s="1"/>
      <c r="R44" s="1"/>
    </row>
    <row r="45" spans="1:18" x14ac:dyDescent="0.2">
      <c r="L45" s="42"/>
    </row>
    <row r="46" spans="1:18" x14ac:dyDescent="0.2">
      <c r="L46" s="42"/>
    </row>
    <row r="47" spans="1:18" x14ac:dyDescent="0.2">
      <c r="L47" s="42"/>
    </row>
    <row r="48" spans="1:18" x14ac:dyDescent="0.2">
      <c r="L48" s="42"/>
    </row>
    <row r="49" spans="12:15" x14ac:dyDescent="0.2">
      <c r="L49" s="42"/>
    </row>
    <row r="50" spans="12:15" x14ac:dyDescent="0.2">
      <c r="L50" s="42"/>
    </row>
    <row r="51" spans="12:15" x14ac:dyDescent="0.2">
      <c r="L51" s="42"/>
    </row>
    <row r="63" spans="12:15" ht="16" x14ac:dyDescent="0.2">
      <c r="N63" s="10"/>
      <c r="O63" s="10"/>
    </row>
    <row r="64" spans="12:15" ht="16" x14ac:dyDescent="0.2">
      <c r="N64" s="10"/>
      <c r="O64" s="10"/>
    </row>
    <row r="65" spans="14:16" ht="16" x14ac:dyDescent="0.2">
      <c r="N65" s="10"/>
      <c r="O65" s="10"/>
    </row>
    <row r="66" spans="14:16" ht="16" x14ac:dyDescent="0.2">
      <c r="N66" s="10"/>
      <c r="O66" s="10"/>
      <c r="P66" s="10"/>
    </row>
    <row r="67" spans="14:16" ht="16" x14ac:dyDescent="0.2">
      <c r="N67" s="10"/>
      <c r="O67" s="10"/>
      <c r="P67" s="10"/>
    </row>
    <row r="68" spans="14:16" ht="16" x14ac:dyDescent="0.2">
      <c r="N68" s="10"/>
      <c r="O68" s="10"/>
      <c r="P68" s="10"/>
    </row>
    <row r="69" spans="14:16" ht="16" x14ac:dyDescent="0.2">
      <c r="N69" s="10"/>
      <c r="O69" s="10"/>
      <c r="P69" s="10"/>
    </row>
    <row r="70" spans="14:16" ht="16" x14ac:dyDescent="0.2">
      <c r="N70" s="10"/>
      <c r="O70" s="10"/>
      <c r="P70" s="10"/>
    </row>
    <row r="71" spans="14:16" ht="16" x14ac:dyDescent="0.2">
      <c r="N71" s="10"/>
      <c r="O71" s="10"/>
      <c r="P71" s="10"/>
    </row>
    <row r="72" spans="14:16" ht="16" x14ac:dyDescent="0.2">
      <c r="N72" s="10"/>
      <c r="O72" s="10"/>
      <c r="P72" s="10"/>
    </row>
    <row r="73" spans="14:16" ht="16" x14ac:dyDescent="0.2">
      <c r="N73" s="10"/>
      <c r="O73" s="10"/>
      <c r="P73" s="10"/>
    </row>
    <row r="74" spans="14:16" ht="16" x14ac:dyDescent="0.2">
      <c r="N74" s="10"/>
      <c r="O74" s="10"/>
      <c r="P74" s="10"/>
    </row>
    <row r="75" spans="14:16" ht="16" x14ac:dyDescent="0.2">
      <c r="N75" s="10"/>
      <c r="O75" s="10"/>
      <c r="P75" s="10"/>
    </row>
    <row r="76" spans="14:16" ht="16" x14ac:dyDescent="0.2">
      <c r="N76" s="10"/>
      <c r="O76" s="10"/>
      <c r="P76" s="10"/>
    </row>
    <row r="77" spans="14:16" ht="16" x14ac:dyDescent="0.2">
      <c r="N77" s="10"/>
      <c r="O77" s="10"/>
      <c r="P77" s="10"/>
    </row>
    <row r="78" spans="14:16" ht="16" x14ac:dyDescent="0.2">
      <c r="N78" s="10"/>
      <c r="O78" s="10"/>
      <c r="P78" s="10"/>
    </row>
    <row r="79" spans="14:16" ht="16" x14ac:dyDescent="0.2">
      <c r="N79" s="10"/>
      <c r="O79" s="10"/>
      <c r="P79" s="10"/>
    </row>
    <row r="80" spans="14:16" ht="16" x14ac:dyDescent="0.2">
      <c r="N80" s="10"/>
      <c r="O80" s="10"/>
      <c r="P80" s="10"/>
    </row>
    <row r="81" spans="14:16" ht="16" x14ac:dyDescent="0.2">
      <c r="N81" s="10"/>
      <c r="O81" s="10"/>
      <c r="P81" s="10"/>
    </row>
    <row r="82" spans="14:16" ht="16" x14ac:dyDescent="0.2">
      <c r="N82" s="10"/>
      <c r="O82" s="10"/>
      <c r="P82" s="10"/>
    </row>
    <row r="83" spans="14:16" ht="16" x14ac:dyDescent="0.2">
      <c r="N83" s="10"/>
      <c r="O83" s="10"/>
      <c r="P83" s="10"/>
    </row>
    <row r="84" spans="14:16" ht="16" x14ac:dyDescent="0.2">
      <c r="N84" s="10"/>
      <c r="O84" s="10"/>
      <c r="P84" s="10"/>
    </row>
    <row r="85" spans="14:16" ht="16" x14ac:dyDescent="0.2">
      <c r="N85" s="10"/>
      <c r="O85" s="10"/>
      <c r="P85" s="10"/>
    </row>
    <row r="86" spans="14:16" ht="16" x14ac:dyDescent="0.2">
      <c r="N86" s="10"/>
      <c r="O86" s="10"/>
      <c r="P86" s="10"/>
    </row>
  </sheetData>
  <autoFilter ref="A4:L32" xr:uid="{00000000-0009-0000-0000-000005000000}"/>
  <sortState ref="A5:F18">
    <sortCondition ref="B8"/>
  </sortState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5:F31">
    <cfRule type="expression" dxfId="11" priority="1">
      <formula>ABS(J5)&gt;0.15</formula>
    </cfRule>
    <cfRule type="expression" dxfId="10" priority="2">
      <formula>ABS(F5)&gt;25</formula>
    </cfRule>
  </conditionalFormatting>
  <printOptions horizontalCentered="1"/>
  <pageMargins left="0.2" right="0.2" top="0.75" bottom="0.75" header="0.3" footer="0.3"/>
  <pageSetup scale="54" fitToWidth="0" orientation="landscape" r:id="rId1"/>
  <headerFooter>
    <oddHeader>&amp;C&amp;26&amp;F</oddHeader>
    <oddFooter>&amp;LFn:  &amp;F
Tab:  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L27"/>
  <sheetViews>
    <sheetView zoomScale="90" zoomScaleNormal="90" workbookViewId="0">
      <selection activeCell="B25" sqref="B25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44.1640625" style="1" customWidth="1"/>
    <col min="13" max="157" width="8.5" style="1"/>
    <col min="158" max="158" width="3.5" style="1" bestFit="1" customWidth="1"/>
    <col min="159" max="159" width="17.5" style="1" customWidth="1"/>
    <col min="160" max="160" width="22.5" style="1" bestFit="1" customWidth="1"/>
    <col min="161" max="161" width="37.5" style="1" bestFit="1" customWidth="1"/>
    <col min="162" max="162" width="6.5" style="1" customWidth="1"/>
    <col min="163" max="163" width="6.5" style="1" bestFit="1" customWidth="1"/>
    <col min="164" max="164" width="16" style="1" customWidth="1"/>
    <col min="165" max="165" width="52.5" style="1" customWidth="1"/>
    <col min="166" max="166" width="59" style="1" customWidth="1"/>
    <col min="167" max="167" width="10.5" style="1" bestFit="1" customWidth="1"/>
    <col min="168" max="168" width="2.5" style="1" customWidth="1"/>
    <col min="169" max="169" width="10.5" style="1" customWidth="1"/>
    <col min="170" max="170" width="53.5" style="1" customWidth="1"/>
    <col min="171" max="171" width="8.5" style="1"/>
    <col min="172" max="172" width="14.5" style="1" bestFit="1" customWidth="1"/>
    <col min="173" max="173" width="23.5" style="1" bestFit="1" customWidth="1"/>
    <col min="174" max="174" width="12.5" style="1" bestFit="1" customWidth="1"/>
    <col min="175" max="175" width="9.5" style="1" bestFit="1" customWidth="1"/>
    <col min="176" max="176" width="13.5" style="1" bestFit="1" customWidth="1"/>
    <col min="177" max="177" width="17.5" style="1" bestFit="1" customWidth="1"/>
    <col min="178" max="178" width="18.5" style="1" bestFit="1" customWidth="1"/>
    <col min="179" max="179" width="26.5" style="1" bestFit="1" customWidth="1"/>
    <col min="180" max="180" width="28.5" style="1" bestFit="1" customWidth="1"/>
    <col min="181" max="181" width="26.5" style="1" bestFit="1" customWidth="1"/>
    <col min="182" max="182" width="18.5" style="1" bestFit="1" customWidth="1"/>
    <col min="183" max="184" width="8.5" style="1"/>
    <col min="185" max="185" width="68.5" style="1" bestFit="1" customWidth="1"/>
    <col min="186" max="413" width="8.5" style="1"/>
    <col min="414" max="414" width="3.5" style="1" bestFit="1" customWidth="1"/>
    <col min="415" max="415" width="17.5" style="1" customWidth="1"/>
    <col min="416" max="416" width="22.5" style="1" bestFit="1" customWidth="1"/>
    <col min="417" max="417" width="37.5" style="1" bestFit="1" customWidth="1"/>
    <col min="418" max="418" width="6.5" style="1" customWidth="1"/>
    <col min="419" max="419" width="6.5" style="1" bestFit="1" customWidth="1"/>
    <col min="420" max="420" width="16" style="1" customWidth="1"/>
    <col min="421" max="421" width="52.5" style="1" customWidth="1"/>
    <col min="422" max="422" width="59" style="1" customWidth="1"/>
    <col min="423" max="423" width="10.5" style="1" bestFit="1" customWidth="1"/>
    <col min="424" max="424" width="2.5" style="1" customWidth="1"/>
    <col min="425" max="425" width="10.5" style="1" customWidth="1"/>
    <col min="426" max="426" width="53.5" style="1" customWidth="1"/>
    <col min="427" max="427" width="8.5" style="1"/>
    <col min="428" max="428" width="14.5" style="1" bestFit="1" customWidth="1"/>
    <col min="429" max="429" width="23.5" style="1" bestFit="1" customWidth="1"/>
    <col min="430" max="430" width="12.5" style="1" bestFit="1" customWidth="1"/>
    <col min="431" max="431" width="9.5" style="1" bestFit="1" customWidth="1"/>
    <col min="432" max="432" width="13.5" style="1" bestFit="1" customWidth="1"/>
    <col min="433" max="433" width="17.5" style="1" bestFit="1" customWidth="1"/>
    <col min="434" max="434" width="18.5" style="1" bestFit="1" customWidth="1"/>
    <col min="435" max="435" width="26.5" style="1" bestFit="1" customWidth="1"/>
    <col min="436" max="436" width="28.5" style="1" bestFit="1" customWidth="1"/>
    <col min="437" max="437" width="26.5" style="1" bestFit="1" customWidth="1"/>
    <col min="438" max="438" width="18.5" style="1" bestFit="1" customWidth="1"/>
    <col min="439" max="440" width="8.5" style="1"/>
    <col min="441" max="441" width="68.5" style="1" bestFit="1" customWidth="1"/>
    <col min="442" max="669" width="8.5" style="1"/>
    <col min="670" max="670" width="3.5" style="1" bestFit="1" customWidth="1"/>
    <col min="671" max="671" width="17.5" style="1" customWidth="1"/>
    <col min="672" max="672" width="22.5" style="1" bestFit="1" customWidth="1"/>
    <col min="673" max="673" width="37.5" style="1" bestFit="1" customWidth="1"/>
    <col min="674" max="674" width="6.5" style="1" customWidth="1"/>
    <col min="675" max="675" width="6.5" style="1" bestFit="1" customWidth="1"/>
    <col min="676" max="676" width="16" style="1" customWidth="1"/>
    <col min="677" max="677" width="52.5" style="1" customWidth="1"/>
    <col min="678" max="678" width="59" style="1" customWidth="1"/>
    <col min="679" max="679" width="10.5" style="1" bestFit="1" customWidth="1"/>
    <col min="680" max="680" width="2.5" style="1" customWidth="1"/>
    <col min="681" max="681" width="10.5" style="1" customWidth="1"/>
    <col min="682" max="682" width="53.5" style="1" customWidth="1"/>
    <col min="683" max="683" width="8.5" style="1"/>
    <col min="684" max="684" width="14.5" style="1" bestFit="1" customWidth="1"/>
    <col min="685" max="685" width="23.5" style="1" bestFit="1" customWidth="1"/>
    <col min="686" max="686" width="12.5" style="1" bestFit="1" customWidth="1"/>
    <col min="687" max="687" width="9.5" style="1" bestFit="1" customWidth="1"/>
    <col min="688" max="688" width="13.5" style="1" bestFit="1" customWidth="1"/>
    <col min="689" max="689" width="17.5" style="1" bestFit="1" customWidth="1"/>
    <col min="690" max="690" width="18.5" style="1" bestFit="1" customWidth="1"/>
    <col min="691" max="691" width="26.5" style="1" bestFit="1" customWidth="1"/>
    <col min="692" max="692" width="28.5" style="1" bestFit="1" customWidth="1"/>
    <col min="693" max="693" width="26.5" style="1" bestFit="1" customWidth="1"/>
    <col min="694" max="694" width="18.5" style="1" bestFit="1" customWidth="1"/>
    <col min="695" max="696" width="8.5" style="1"/>
    <col min="697" max="697" width="68.5" style="1" bestFit="1" customWidth="1"/>
    <col min="698" max="925" width="8.5" style="1"/>
    <col min="926" max="926" width="3.5" style="1" bestFit="1" customWidth="1"/>
    <col min="927" max="927" width="17.5" style="1" customWidth="1"/>
    <col min="928" max="928" width="22.5" style="1" bestFit="1" customWidth="1"/>
    <col min="929" max="929" width="37.5" style="1" bestFit="1" customWidth="1"/>
    <col min="930" max="930" width="6.5" style="1" customWidth="1"/>
    <col min="931" max="931" width="6.5" style="1" bestFit="1" customWidth="1"/>
    <col min="932" max="932" width="16" style="1" customWidth="1"/>
    <col min="933" max="933" width="52.5" style="1" customWidth="1"/>
    <col min="934" max="934" width="59" style="1" customWidth="1"/>
    <col min="935" max="935" width="10.5" style="1" bestFit="1" customWidth="1"/>
    <col min="936" max="936" width="2.5" style="1" customWidth="1"/>
    <col min="937" max="937" width="10.5" style="1" customWidth="1"/>
    <col min="938" max="938" width="53.5" style="1" customWidth="1"/>
    <col min="939" max="939" width="8.5" style="1"/>
    <col min="940" max="940" width="14.5" style="1" bestFit="1" customWidth="1"/>
    <col min="941" max="941" width="23.5" style="1" bestFit="1" customWidth="1"/>
    <col min="942" max="942" width="12.5" style="1" bestFit="1" customWidth="1"/>
    <col min="943" max="943" width="9.5" style="1" bestFit="1" customWidth="1"/>
    <col min="944" max="944" width="13.5" style="1" bestFit="1" customWidth="1"/>
    <col min="945" max="945" width="17.5" style="1" bestFit="1" customWidth="1"/>
    <col min="946" max="946" width="18.5" style="1" bestFit="1" customWidth="1"/>
    <col min="947" max="947" width="26.5" style="1" bestFit="1" customWidth="1"/>
    <col min="948" max="948" width="28.5" style="1" bestFit="1" customWidth="1"/>
    <col min="949" max="949" width="26.5" style="1" bestFit="1" customWidth="1"/>
    <col min="950" max="950" width="18.5" style="1" bestFit="1" customWidth="1"/>
    <col min="951" max="952" width="8.5" style="1"/>
    <col min="953" max="953" width="68.5" style="1" bestFit="1" customWidth="1"/>
    <col min="954" max="1181" width="8.5" style="1"/>
    <col min="1182" max="1182" width="3.5" style="1" bestFit="1" customWidth="1"/>
    <col min="1183" max="1183" width="17.5" style="1" customWidth="1"/>
    <col min="1184" max="1184" width="22.5" style="1" bestFit="1" customWidth="1"/>
    <col min="1185" max="1185" width="37.5" style="1" bestFit="1" customWidth="1"/>
    <col min="1186" max="1186" width="6.5" style="1" customWidth="1"/>
    <col min="1187" max="1187" width="6.5" style="1" bestFit="1" customWidth="1"/>
    <col min="1188" max="1188" width="16" style="1" customWidth="1"/>
    <col min="1189" max="1189" width="52.5" style="1" customWidth="1"/>
    <col min="1190" max="1190" width="59" style="1" customWidth="1"/>
    <col min="1191" max="1191" width="10.5" style="1" bestFit="1" customWidth="1"/>
    <col min="1192" max="1192" width="2.5" style="1" customWidth="1"/>
    <col min="1193" max="1193" width="10.5" style="1" customWidth="1"/>
    <col min="1194" max="1194" width="53.5" style="1" customWidth="1"/>
    <col min="1195" max="1195" width="8.5" style="1"/>
    <col min="1196" max="1196" width="14.5" style="1" bestFit="1" customWidth="1"/>
    <col min="1197" max="1197" width="23.5" style="1" bestFit="1" customWidth="1"/>
    <col min="1198" max="1198" width="12.5" style="1" bestFit="1" customWidth="1"/>
    <col min="1199" max="1199" width="9.5" style="1" bestFit="1" customWidth="1"/>
    <col min="1200" max="1200" width="13.5" style="1" bestFit="1" customWidth="1"/>
    <col min="1201" max="1201" width="17.5" style="1" bestFit="1" customWidth="1"/>
    <col min="1202" max="1202" width="18.5" style="1" bestFit="1" customWidth="1"/>
    <col min="1203" max="1203" width="26.5" style="1" bestFit="1" customWidth="1"/>
    <col min="1204" max="1204" width="28.5" style="1" bestFit="1" customWidth="1"/>
    <col min="1205" max="1205" width="26.5" style="1" bestFit="1" customWidth="1"/>
    <col min="1206" max="1206" width="18.5" style="1" bestFit="1" customWidth="1"/>
    <col min="1207" max="1208" width="8.5" style="1"/>
    <col min="1209" max="1209" width="68.5" style="1" bestFit="1" customWidth="1"/>
    <col min="1210" max="1437" width="8.5" style="1"/>
    <col min="1438" max="1438" width="3.5" style="1" bestFit="1" customWidth="1"/>
    <col min="1439" max="1439" width="17.5" style="1" customWidth="1"/>
    <col min="1440" max="1440" width="22.5" style="1" bestFit="1" customWidth="1"/>
    <col min="1441" max="1441" width="37.5" style="1" bestFit="1" customWidth="1"/>
    <col min="1442" max="1442" width="6.5" style="1" customWidth="1"/>
    <col min="1443" max="1443" width="6.5" style="1" bestFit="1" customWidth="1"/>
    <col min="1444" max="1444" width="16" style="1" customWidth="1"/>
    <col min="1445" max="1445" width="52.5" style="1" customWidth="1"/>
    <col min="1446" max="1446" width="59" style="1" customWidth="1"/>
    <col min="1447" max="1447" width="10.5" style="1" bestFit="1" customWidth="1"/>
    <col min="1448" max="1448" width="2.5" style="1" customWidth="1"/>
    <col min="1449" max="1449" width="10.5" style="1" customWidth="1"/>
    <col min="1450" max="1450" width="53.5" style="1" customWidth="1"/>
    <col min="1451" max="1451" width="8.5" style="1"/>
    <col min="1452" max="1452" width="14.5" style="1" bestFit="1" customWidth="1"/>
    <col min="1453" max="1453" width="23.5" style="1" bestFit="1" customWidth="1"/>
    <col min="1454" max="1454" width="12.5" style="1" bestFit="1" customWidth="1"/>
    <col min="1455" max="1455" width="9.5" style="1" bestFit="1" customWidth="1"/>
    <col min="1456" max="1456" width="13.5" style="1" bestFit="1" customWidth="1"/>
    <col min="1457" max="1457" width="17.5" style="1" bestFit="1" customWidth="1"/>
    <col min="1458" max="1458" width="18.5" style="1" bestFit="1" customWidth="1"/>
    <col min="1459" max="1459" width="26.5" style="1" bestFit="1" customWidth="1"/>
    <col min="1460" max="1460" width="28.5" style="1" bestFit="1" customWidth="1"/>
    <col min="1461" max="1461" width="26.5" style="1" bestFit="1" customWidth="1"/>
    <col min="1462" max="1462" width="18.5" style="1" bestFit="1" customWidth="1"/>
    <col min="1463" max="1464" width="8.5" style="1"/>
    <col min="1465" max="1465" width="68.5" style="1" bestFit="1" customWidth="1"/>
    <col min="1466" max="1693" width="8.5" style="1"/>
    <col min="1694" max="1694" width="3.5" style="1" bestFit="1" customWidth="1"/>
    <col min="1695" max="1695" width="17.5" style="1" customWidth="1"/>
    <col min="1696" max="1696" width="22.5" style="1" bestFit="1" customWidth="1"/>
    <col min="1697" max="1697" width="37.5" style="1" bestFit="1" customWidth="1"/>
    <col min="1698" max="1698" width="6.5" style="1" customWidth="1"/>
    <col min="1699" max="1699" width="6.5" style="1" bestFit="1" customWidth="1"/>
    <col min="1700" max="1700" width="16" style="1" customWidth="1"/>
    <col min="1701" max="1701" width="52.5" style="1" customWidth="1"/>
    <col min="1702" max="1702" width="59" style="1" customWidth="1"/>
    <col min="1703" max="1703" width="10.5" style="1" bestFit="1" customWidth="1"/>
    <col min="1704" max="1704" width="2.5" style="1" customWidth="1"/>
    <col min="1705" max="1705" width="10.5" style="1" customWidth="1"/>
    <col min="1706" max="1706" width="53.5" style="1" customWidth="1"/>
    <col min="1707" max="1707" width="8.5" style="1"/>
    <col min="1708" max="1708" width="14.5" style="1" bestFit="1" customWidth="1"/>
    <col min="1709" max="1709" width="23.5" style="1" bestFit="1" customWidth="1"/>
    <col min="1710" max="1710" width="12.5" style="1" bestFit="1" customWidth="1"/>
    <col min="1711" max="1711" width="9.5" style="1" bestFit="1" customWidth="1"/>
    <col min="1712" max="1712" width="13.5" style="1" bestFit="1" customWidth="1"/>
    <col min="1713" max="1713" width="17.5" style="1" bestFit="1" customWidth="1"/>
    <col min="1714" max="1714" width="18.5" style="1" bestFit="1" customWidth="1"/>
    <col min="1715" max="1715" width="26.5" style="1" bestFit="1" customWidth="1"/>
    <col min="1716" max="1716" width="28.5" style="1" bestFit="1" customWidth="1"/>
    <col min="1717" max="1717" width="26.5" style="1" bestFit="1" customWidth="1"/>
    <col min="1718" max="1718" width="18.5" style="1" bestFit="1" customWidth="1"/>
    <col min="1719" max="1720" width="8.5" style="1"/>
    <col min="1721" max="1721" width="68.5" style="1" bestFit="1" customWidth="1"/>
    <col min="1722" max="1949" width="8.5" style="1"/>
    <col min="1950" max="1950" width="3.5" style="1" bestFit="1" customWidth="1"/>
    <col min="1951" max="1951" width="17.5" style="1" customWidth="1"/>
    <col min="1952" max="1952" width="22.5" style="1" bestFit="1" customWidth="1"/>
    <col min="1953" max="1953" width="37.5" style="1" bestFit="1" customWidth="1"/>
    <col min="1954" max="1954" width="6.5" style="1" customWidth="1"/>
    <col min="1955" max="1955" width="6.5" style="1" bestFit="1" customWidth="1"/>
    <col min="1956" max="1956" width="16" style="1" customWidth="1"/>
    <col min="1957" max="1957" width="52.5" style="1" customWidth="1"/>
    <col min="1958" max="1958" width="59" style="1" customWidth="1"/>
    <col min="1959" max="1959" width="10.5" style="1" bestFit="1" customWidth="1"/>
    <col min="1960" max="1960" width="2.5" style="1" customWidth="1"/>
    <col min="1961" max="1961" width="10.5" style="1" customWidth="1"/>
    <col min="1962" max="1962" width="53.5" style="1" customWidth="1"/>
    <col min="1963" max="1963" width="8.5" style="1"/>
    <col min="1964" max="1964" width="14.5" style="1" bestFit="1" customWidth="1"/>
    <col min="1965" max="1965" width="23.5" style="1" bestFit="1" customWidth="1"/>
    <col min="1966" max="1966" width="12.5" style="1" bestFit="1" customWidth="1"/>
    <col min="1967" max="1967" width="9.5" style="1" bestFit="1" customWidth="1"/>
    <col min="1968" max="1968" width="13.5" style="1" bestFit="1" customWidth="1"/>
    <col min="1969" max="1969" width="17.5" style="1" bestFit="1" customWidth="1"/>
    <col min="1970" max="1970" width="18.5" style="1" bestFit="1" customWidth="1"/>
    <col min="1971" max="1971" width="26.5" style="1" bestFit="1" customWidth="1"/>
    <col min="1972" max="1972" width="28.5" style="1" bestFit="1" customWidth="1"/>
    <col min="1973" max="1973" width="26.5" style="1" bestFit="1" customWidth="1"/>
    <col min="1974" max="1974" width="18.5" style="1" bestFit="1" customWidth="1"/>
    <col min="1975" max="1976" width="8.5" style="1"/>
    <col min="1977" max="1977" width="68.5" style="1" bestFit="1" customWidth="1"/>
    <col min="1978" max="2205" width="8.5" style="1"/>
    <col min="2206" max="2206" width="3.5" style="1" bestFit="1" customWidth="1"/>
    <col min="2207" max="2207" width="17.5" style="1" customWidth="1"/>
    <col min="2208" max="2208" width="22.5" style="1" bestFit="1" customWidth="1"/>
    <col min="2209" max="2209" width="37.5" style="1" bestFit="1" customWidth="1"/>
    <col min="2210" max="2210" width="6.5" style="1" customWidth="1"/>
    <col min="2211" max="2211" width="6.5" style="1" bestFit="1" customWidth="1"/>
    <col min="2212" max="2212" width="16" style="1" customWidth="1"/>
    <col min="2213" max="2213" width="52.5" style="1" customWidth="1"/>
    <col min="2214" max="2214" width="59" style="1" customWidth="1"/>
    <col min="2215" max="2215" width="10.5" style="1" bestFit="1" customWidth="1"/>
    <col min="2216" max="2216" width="2.5" style="1" customWidth="1"/>
    <col min="2217" max="2217" width="10.5" style="1" customWidth="1"/>
    <col min="2218" max="2218" width="53.5" style="1" customWidth="1"/>
    <col min="2219" max="2219" width="8.5" style="1"/>
    <col min="2220" max="2220" width="14.5" style="1" bestFit="1" customWidth="1"/>
    <col min="2221" max="2221" width="23.5" style="1" bestFit="1" customWidth="1"/>
    <col min="2222" max="2222" width="12.5" style="1" bestFit="1" customWidth="1"/>
    <col min="2223" max="2223" width="9.5" style="1" bestFit="1" customWidth="1"/>
    <col min="2224" max="2224" width="13.5" style="1" bestFit="1" customWidth="1"/>
    <col min="2225" max="2225" width="17.5" style="1" bestFit="1" customWidth="1"/>
    <col min="2226" max="2226" width="18.5" style="1" bestFit="1" customWidth="1"/>
    <col min="2227" max="2227" width="26.5" style="1" bestFit="1" customWidth="1"/>
    <col min="2228" max="2228" width="28.5" style="1" bestFit="1" customWidth="1"/>
    <col min="2229" max="2229" width="26.5" style="1" bestFit="1" customWidth="1"/>
    <col min="2230" max="2230" width="18.5" style="1" bestFit="1" customWidth="1"/>
    <col min="2231" max="2232" width="8.5" style="1"/>
    <col min="2233" max="2233" width="68.5" style="1" bestFit="1" customWidth="1"/>
    <col min="2234" max="2461" width="8.5" style="1"/>
    <col min="2462" max="2462" width="3.5" style="1" bestFit="1" customWidth="1"/>
    <col min="2463" max="2463" width="17.5" style="1" customWidth="1"/>
    <col min="2464" max="2464" width="22.5" style="1" bestFit="1" customWidth="1"/>
    <col min="2465" max="2465" width="37.5" style="1" bestFit="1" customWidth="1"/>
    <col min="2466" max="2466" width="6.5" style="1" customWidth="1"/>
    <col min="2467" max="2467" width="6.5" style="1" bestFit="1" customWidth="1"/>
    <col min="2468" max="2468" width="16" style="1" customWidth="1"/>
    <col min="2469" max="2469" width="52.5" style="1" customWidth="1"/>
    <col min="2470" max="2470" width="59" style="1" customWidth="1"/>
    <col min="2471" max="2471" width="10.5" style="1" bestFit="1" customWidth="1"/>
    <col min="2472" max="2472" width="2.5" style="1" customWidth="1"/>
    <col min="2473" max="2473" width="10.5" style="1" customWidth="1"/>
    <col min="2474" max="2474" width="53.5" style="1" customWidth="1"/>
    <col min="2475" max="2475" width="8.5" style="1"/>
    <col min="2476" max="2476" width="14.5" style="1" bestFit="1" customWidth="1"/>
    <col min="2477" max="2477" width="23.5" style="1" bestFit="1" customWidth="1"/>
    <col min="2478" max="2478" width="12.5" style="1" bestFit="1" customWidth="1"/>
    <col min="2479" max="2479" width="9.5" style="1" bestFit="1" customWidth="1"/>
    <col min="2480" max="2480" width="13.5" style="1" bestFit="1" customWidth="1"/>
    <col min="2481" max="2481" width="17.5" style="1" bestFit="1" customWidth="1"/>
    <col min="2482" max="2482" width="18.5" style="1" bestFit="1" customWidth="1"/>
    <col min="2483" max="2483" width="26.5" style="1" bestFit="1" customWidth="1"/>
    <col min="2484" max="2484" width="28.5" style="1" bestFit="1" customWidth="1"/>
    <col min="2485" max="2485" width="26.5" style="1" bestFit="1" customWidth="1"/>
    <col min="2486" max="2486" width="18.5" style="1" bestFit="1" customWidth="1"/>
    <col min="2487" max="2488" width="8.5" style="1"/>
    <col min="2489" max="2489" width="68.5" style="1" bestFit="1" customWidth="1"/>
    <col min="2490" max="2717" width="8.5" style="1"/>
    <col min="2718" max="2718" width="3.5" style="1" bestFit="1" customWidth="1"/>
    <col min="2719" max="2719" width="17.5" style="1" customWidth="1"/>
    <col min="2720" max="2720" width="22.5" style="1" bestFit="1" customWidth="1"/>
    <col min="2721" max="2721" width="37.5" style="1" bestFit="1" customWidth="1"/>
    <col min="2722" max="2722" width="6.5" style="1" customWidth="1"/>
    <col min="2723" max="2723" width="6.5" style="1" bestFit="1" customWidth="1"/>
    <col min="2724" max="2724" width="16" style="1" customWidth="1"/>
    <col min="2725" max="2725" width="52.5" style="1" customWidth="1"/>
    <col min="2726" max="2726" width="59" style="1" customWidth="1"/>
    <col min="2727" max="2727" width="10.5" style="1" bestFit="1" customWidth="1"/>
    <col min="2728" max="2728" width="2.5" style="1" customWidth="1"/>
    <col min="2729" max="2729" width="10.5" style="1" customWidth="1"/>
    <col min="2730" max="2730" width="53.5" style="1" customWidth="1"/>
    <col min="2731" max="2731" width="8.5" style="1"/>
    <col min="2732" max="2732" width="14.5" style="1" bestFit="1" customWidth="1"/>
    <col min="2733" max="2733" width="23.5" style="1" bestFit="1" customWidth="1"/>
    <col min="2734" max="2734" width="12.5" style="1" bestFit="1" customWidth="1"/>
    <col min="2735" max="2735" width="9.5" style="1" bestFit="1" customWidth="1"/>
    <col min="2736" max="2736" width="13.5" style="1" bestFit="1" customWidth="1"/>
    <col min="2737" max="2737" width="17.5" style="1" bestFit="1" customWidth="1"/>
    <col min="2738" max="2738" width="18.5" style="1" bestFit="1" customWidth="1"/>
    <col min="2739" max="2739" width="26.5" style="1" bestFit="1" customWidth="1"/>
    <col min="2740" max="2740" width="28.5" style="1" bestFit="1" customWidth="1"/>
    <col min="2741" max="2741" width="26.5" style="1" bestFit="1" customWidth="1"/>
    <col min="2742" max="2742" width="18.5" style="1" bestFit="1" customWidth="1"/>
    <col min="2743" max="2744" width="8.5" style="1"/>
    <col min="2745" max="2745" width="68.5" style="1" bestFit="1" customWidth="1"/>
    <col min="2746" max="2973" width="8.5" style="1"/>
    <col min="2974" max="2974" width="3.5" style="1" bestFit="1" customWidth="1"/>
    <col min="2975" max="2975" width="17.5" style="1" customWidth="1"/>
    <col min="2976" max="2976" width="22.5" style="1" bestFit="1" customWidth="1"/>
    <col min="2977" max="2977" width="37.5" style="1" bestFit="1" customWidth="1"/>
    <col min="2978" max="2978" width="6.5" style="1" customWidth="1"/>
    <col min="2979" max="2979" width="6.5" style="1" bestFit="1" customWidth="1"/>
    <col min="2980" max="2980" width="16" style="1" customWidth="1"/>
    <col min="2981" max="2981" width="52.5" style="1" customWidth="1"/>
    <col min="2982" max="2982" width="59" style="1" customWidth="1"/>
    <col min="2983" max="2983" width="10.5" style="1" bestFit="1" customWidth="1"/>
    <col min="2984" max="2984" width="2.5" style="1" customWidth="1"/>
    <col min="2985" max="2985" width="10.5" style="1" customWidth="1"/>
    <col min="2986" max="2986" width="53.5" style="1" customWidth="1"/>
    <col min="2987" max="2987" width="8.5" style="1"/>
    <col min="2988" max="2988" width="14.5" style="1" bestFit="1" customWidth="1"/>
    <col min="2989" max="2989" width="23.5" style="1" bestFit="1" customWidth="1"/>
    <col min="2990" max="2990" width="12.5" style="1" bestFit="1" customWidth="1"/>
    <col min="2991" max="2991" width="9.5" style="1" bestFit="1" customWidth="1"/>
    <col min="2992" max="2992" width="13.5" style="1" bestFit="1" customWidth="1"/>
    <col min="2993" max="2993" width="17.5" style="1" bestFit="1" customWidth="1"/>
    <col min="2994" max="2994" width="18.5" style="1" bestFit="1" customWidth="1"/>
    <col min="2995" max="2995" width="26.5" style="1" bestFit="1" customWidth="1"/>
    <col min="2996" max="2996" width="28.5" style="1" bestFit="1" customWidth="1"/>
    <col min="2997" max="2997" width="26.5" style="1" bestFit="1" customWidth="1"/>
    <col min="2998" max="2998" width="18.5" style="1" bestFit="1" customWidth="1"/>
    <col min="2999" max="3000" width="8.5" style="1"/>
    <col min="3001" max="3001" width="68.5" style="1" bestFit="1" customWidth="1"/>
    <col min="3002" max="3229" width="8.5" style="1"/>
    <col min="3230" max="3230" width="3.5" style="1" bestFit="1" customWidth="1"/>
    <col min="3231" max="3231" width="17.5" style="1" customWidth="1"/>
    <col min="3232" max="3232" width="22.5" style="1" bestFit="1" customWidth="1"/>
    <col min="3233" max="3233" width="37.5" style="1" bestFit="1" customWidth="1"/>
    <col min="3234" max="3234" width="6.5" style="1" customWidth="1"/>
    <col min="3235" max="3235" width="6.5" style="1" bestFit="1" customWidth="1"/>
    <col min="3236" max="3236" width="16" style="1" customWidth="1"/>
    <col min="3237" max="3237" width="52.5" style="1" customWidth="1"/>
    <col min="3238" max="3238" width="59" style="1" customWidth="1"/>
    <col min="3239" max="3239" width="10.5" style="1" bestFit="1" customWidth="1"/>
    <col min="3240" max="3240" width="2.5" style="1" customWidth="1"/>
    <col min="3241" max="3241" width="10.5" style="1" customWidth="1"/>
    <col min="3242" max="3242" width="53.5" style="1" customWidth="1"/>
    <col min="3243" max="3243" width="8.5" style="1"/>
    <col min="3244" max="3244" width="14.5" style="1" bestFit="1" customWidth="1"/>
    <col min="3245" max="3245" width="23.5" style="1" bestFit="1" customWidth="1"/>
    <col min="3246" max="3246" width="12.5" style="1" bestFit="1" customWidth="1"/>
    <col min="3247" max="3247" width="9.5" style="1" bestFit="1" customWidth="1"/>
    <col min="3248" max="3248" width="13.5" style="1" bestFit="1" customWidth="1"/>
    <col min="3249" max="3249" width="17.5" style="1" bestFit="1" customWidth="1"/>
    <col min="3250" max="3250" width="18.5" style="1" bestFit="1" customWidth="1"/>
    <col min="3251" max="3251" width="26.5" style="1" bestFit="1" customWidth="1"/>
    <col min="3252" max="3252" width="28.5" style="1" bestFit="1" customWidth="1"/>
    <col min="3253" max="3253" width="26.5" style="1" bestFit="1" customWidth="1"/>
    <col min="3254" max="3254" width="18.5" style="1" bestFit="1" customWidth="1"/>
    <col min="3255" max="3256" width="8.5" style="1"/>
    <col min="3257" max="3257" width="68.5" style="1" bestFit="1" customWidth="1"/>
    <col min="3258" max="3485" width="8.5" style="1"/>
    <col min="3486" max="3486" width="3.5" style="1" bestFit="1" customWidth="1"/>
    <col min="3487" max="3487" width="17.5" style="1" customWidth="1"/>
    <col min="3488" max="3488" width="22.5" style="1" bestFit="1" customWidth="1"/>
    <col min="3489" max="3489" width="37.5" style="1" bestFit="1" customWidth="1"/>
    <col min="3490" max="3490" width="6.5" style="1" customWidth="1"/>
    <col min="3491" max="3491" width="6.5" style="1" bestFit="1" customWidth="1"/>
    <col min="3492" max="3492" width="16" style="1" customWidth="1"/>
    <col min="3493" max="3493" width="52.5" style="1" customWidth="1"/>
    <col min="3494" max="3494" width="59" style="1" customWidth="1"/>
    <col min="3495" max="3495" width="10.5" style="1" bestFit="1" customWidth="1"/>
    <col min="3496" max="3496" width="2.5" style="1" customWidth="1"/>
    <col min="3497" max="3497" width="10.5" style="1" customWidth="1"/>
    <col min="3498" max="3498" width="53.5" style="1" customWidth="1"/>
    <col min="3499" max="3499" width="8.5" style="1"/>
    <col min="3500" max="3500" width="14.5" style="1" bestFit="1" customWidth="1"/>
    <col min="3501" max="3501" width="23.5" style="1" bestFit="1" customWidth="1"/>
    <col min="3502" max="3502" width="12.5" style="1" bestFit="1" customWidth="1"/>
    <col min="3503" max="3503" width="9.5" style="1" bestFit="1" customWidth="1"/>
    <col min="3504" max="3504" width="13.5" style="1" bestFit="1" customWidth="1"/>
    <col min="3505" max="3505" width="17.5" style="1" bestFit="1" customWidth="1"/>
    <col min="3506" max="3506" width="18.5" style="1" bestFit="1" customWidth="1"/>
    <col min="3507" max="3507" width="26.5" style="1" bestFit="1" customWidth="1"/>
    <col min="3508" max="3508" width="28.5" style="1" bestFit="1" customWidth="1"/>
    <col min="3509" max="3509" width="26.5" style="1" bestFit="1" customWidth="1"/>
    <col min="3510" max="3510" width="18.5" style="1" bestFit="1" customWidth="1"/>
    <col min="3511" max="3512" width="8.5" style="1"/>
    <col min="3513" max="3513" width="68.5" style="1" bestFit="1" customWidth="1"/>
    <col min="3514" max="3741" width="8.5" style="1"/>
    <col min="3742" max="3742" width="3.5" style="1" bestFit="1" customWidth="1"/>
    <col min="3743" max="3743" width="17.5" style="1" customWidth="1"/>
    <col min="3744" max="3744" width="22.5" style="1" bestFit="1" customWidth="1"/>
    <col min="3745" max="3745" width="37.5" style="1" bestFit="1" customWidth="1"/>
    <col min="3746" max="3746" width="6.5" style="1" customWidth="1"/>
    <col min="3747" max="3747" width="6.5" style="1" bestFit="1" customWidth="1"/>
    <col min="3748" max="3748" width="16" style="1" customWidth="1"/>
    <col min="3749" max="3749" width="52.5" style="1" customWidth="1"/>
    <col min="3750" max="3750" width="59" style="1" customWidth="1"/>
    <col min="3751" max="3751" width="10.5" style="1" bestFit="1" customWidth="1"/>
    <col min="3752" max="3752" width="2.5" style="1" customWidth="1"/>
    <col min="3753" max="3753" width="10.5" style="1" customWidth="1"/>
    <col min="3754" max="3754" width="53.5" style="1" customWidth="1"/>
    <col min="3755" max="3755" width="8.5" style="1"/>
    <col min="3756" max="3756" width="14.5" style="1" bestFit="1" customWidth="1"/>
    <col min="3757" max="3757" width="23.5" style="1" bestFit="1" customWidth="1"/>
    <col min="3758" max="3758" width="12.5" style="1" bestFit="1" customWidth="1"/>
    <col min="3759" max="3759" width="9.5" style="1" bestFit="1" customWidth="1"/>
    <col min="3760" max="3760" width="13.5" style="1" bestFit="1" customWidth="1"/>
    <col min="3761" max="3761" width="17.5" style="1" bestFit="1" customWidth="1"/>
    <col min="3762" max="3762" width="18.5" style="1" bestFit="1" customWidth="1"/>
    <col min="3763" max="3763" width="26.5" style="1" bestFit="1" customWidth="1"/>
    <col min="3764" max="3764" width="28.5" style="1" bestFit="1" customWidth="1"/>
    <col min="3765" max="3765" width="26.5" style="1" bestFit="1" customWidth="1"/>
    <col min="3766" max="3766" width="18.5" style="1" bestFit="1" customWidth="1"/>
    <col min="3767" max="3768" width="8.5" style="1"/>
    <col min="3769" max="3769" width="68.5" style="1" bestFit="1" customWidth="1"/>
    <col min="3770" max="3997" width="8.5" style="1"/>
    <col min="3998" max="3998" width="3.5" style="1" bestFit="1" customWidth="1"/>
    <col min="3999" max="3999" width="17.5" style="1" customWidth="1"/>
    <col min="4000" max="4000" width="22.5" style="1" bestFit="1" customWidth="1"/>
    <col min="4001" max="4001" width="37.5" style="1" bestFit="1" customWidth="1"/>
    <col min="4002" max="4002" width="6.5" style="1" customWidth="1"/>
    <col min="4003" max="4003" width="6.5" style="1" bestFit="1" customWidth="1"/>
    <col min="4004" max="4004" width="16" style="1" customWidth="1"/>
    <col min="4005" max="4005" width="52.5" style="1" customWidth="1"/>
    <col min="4006" max="4006" width="59" style="1" customWidth="1"/>
    <col min="4007" max="4007" width="10.5" style="1" bestFit="1" customWidth="1"/>
    <col min="4008" max="4008" width="2.5" style="1" customWidth="1"/>
    <col min="4009" max="4009" width="10.5" style="1" customWidth="1"/>
    <col min="4010" max="4010" width="53.5" style="1" customWidth="1"/>
    <col min="4011" max="4011" width="8.5" style="1"/>
    <col min="4012" max="4012" width="14.5" style="1" bestFit="1" customWidth="1"/>
    <col min="4013" max="4013" width="23.5" style="1" bestFit="1" customWidth="1"/>
    <col min="4014" max="4014" width="12.5" style="1" bestFit="1" customWidth="1"/>
    <col min="4015" max="4015" width="9.5" style="1" bestFit="1" customWidth="1"/>
    <col min="4016" max="4016" width="13.5" style="1" bestFit="1" customWidth="1"/>
    <col min="4017" max="4017" width="17.5" style="1" bestFit="1" customWidth="1"/>
    <col min="4018" max="4018" width="18.5" style="1" bestFit="1" customWidth="1"/>
    <col min="4019" max="4019" width="26.5" style="1" bestFit="1" customWidth="1"/>
    <col min="4020" max="4020" width="28.5" style="1" bestFit="1" customWidth="1"/>
    <col min="4021" max="4021" width="26.5" style="1" bestFit="1" customWidth="1"/>
    <col min="4022" max="4022" width="18.5" style="1" bestFit="1" customWidth="1"/>
    <col min="4023" max="4024" width="8.5" style="1"/>
    <col min="4025" max="4025" width="68.5" style="1" bestFit="1" customWidth="1"/>
    <col min="4026" max="4253" width="8.5" style="1"/>
    <col min="4254" max="4254" width="3.5" style="1" bestFit="1" customWidth="1"/>
    <col min="4255" max="4255" width="17.5" style="1" customWidth="1"/>
    <col min="4256" max="4256" width="22.5" style="1" bestFit="1" customWidth="1"/>
    <col min="4257" max="4257" width="37.5" style="1" bestFit="1" customWidth="1"/>
    <col min="4258" max="4258" width="6.5" style="1" customWidth="1"/>
    <col min="4259" max="4259" width="6.5" style="1" bestFit="1" customWidth="1"/>
    <col min="4260" max="4260" width="16" style="1" customWidth="1"/>
    <col min="4261" max="4261" width="52.5" style="1" customWidth="1"/>
    <col min="4262" max="4262" width="59" style="1" customWidth="1"/>
    <col min="4263" max="4263" width="10.5" style="1" bestFit="1" customWidth="1"/>
    <col min="4264" max="4264" width="2.5" style="1" customWidth="1"/>
    <col min="4265" max="4265" width="10.5" style="1" customWidth="1"/>
    <col min="4266" max="4266" width="53.5" style="1" customWidth="1"/>
    <col min="4267" max="4267" width="8.5" style="1"/>
    <col min="4268" max="4268" width="14.5" style="1" bestFit="1" customWidth="1"/>
    <col min="4269" max="4269" width="23.5" style="1" bestFit="1" customWidth="1"/>
    <col min="4270" max="4270" width="12.5" style="1" bestFit="1" customWidth="1"/>
    <col min="4271" max="4271" width="9.5" style="1" bestFit="1" customWidth="1"/>
    <col min="4272" max="4272" width="13.5" style="1" bestFit="1" customWidth="1"/>
    <col min="4273" max="4273" width="17.5" style="1" bestFit="1" customWidth="1"/>
    <col min="4274" max="4274" width="18.5" style="1" bestFit="1" customWidth="1"/>
    <col min="4275" max="4275" width="26.5" style="1" bestFit="1" customWidth="1"/>
    <col min="4276" max="4276" width="28.5" style="1" bestFit="1" customWidth="1"/>
    <col min="4277" max="4277" width="26.5" style="1" bestFit="1" customWidth="1"/>
    <col min="4278" max="4278" width="18.5" style="1" bestFit="1" customWidth="1"/>
    <col min="4279" max="4280" width="8.5" style="1"/>
    <col min="4281" max="4281" width="68.5" style="1" bestFit="1" customWidth="1"/>
    <col min="4282" max="4509" width="8.5" style="1"/>
    <col min="4510" max="4510" width="3.5" style="1" bestFit="1" customWidth="1"/>
    <col min="4511" max="4511" width="17.5" style="1" customWidth="1"/>
    <col min="4512" max="4512" width="22.5" style="1" bestFit="1" customWidth="1"/>
    <col min="4513" max="4513" width="37.5" style="1" bestFit="1" customWidth="1"/>
    <col min="4514" max="4514" width="6.5" style="1" customWidth="1"/>
    <col min="4515" max="4515" width="6.5" style="1" bestFit="1" customWidth="1"/>
    <col min="4516" max="4516" width="16" style="1" customWidth="1"/>
    <col min="4517" max="4517" width="52.5" style="1" customWidth="1"/>
    <col min="4518" max="4518" width="59" style="1" customWidth="1"/>
    <col min="4519" max="4519" width="10.5" style="1" bestFit="1" customWidth="1"/>
    <col min="4520" max="4520" width="2.5" style="1" customWidth="1"/>
    <col min="4521" max="4521" width="10.5" style="1" customWidth="1"/>
    <col min="4522" max="4522" width="53.5" style="1" customWidth="1"/>
    <col min="4523" max="4523" width="8.5" style="1"/>
    <col min="4524" max="4524" width="14.5" style="1" bestFit="1" customWidth="1"/>
    <col min="4525" max="4525" width="23.5" style="1" bestFit="1" customWidth="1"/>
    <col min="4526" max="4526" width="12.5" style="1" bestFit="1" customWidth="1"/>
    <col min="4527" max="4527" width="9.5" style="1" bestFit="1" customWidth="1"/>
    <col min="4528" max="4528" width="13.5" style="1" bestFit="1" customWidth="1"/>
    <col min="4529" max="4529" width="17.5" style="1" bestFit="1" customWidth="1"/>
    <col min="4530" max="4530" width="18.5" style="1" bestFit="1" customWidth="1"/>
    <col min="4531" max="4531" width="26.5" style="1" bestFit="1" customWidth="1"/>
    <col min="4532" max="4532" width="28.5" style="1" bestFit="1" customWidth="1"/>
    <col min="4533" max="4533" width="26.5" style="1" bestFit="1" customWidth="1"/>
    <col min="4534" max="4534" width="18.5" style="1" bestFit="1" customWidth="1"/>
    <col min="4535" max="4536" width="8.5" style="1"/>
    <col min="4537" max="4537" width="68.5" style="1" bestFit="1" customWidth="1"/>
    <col min="4538" max="4765" width="8.5" style="1"/>
    <col min="4766" max="4766" width="3.5" style="1" bestFit="1" customWidth="1"/>
    <col min="4767" max="4767" width="17.5" style="1" customWidth="1"/>
    <col min="4768" max="4768" width="22.5" style="1" bestFit="1" customWidth="1"/>
    <col min="4769" max="4769" width="37.5" style="1" bestFit="1" customWidth="1"/>
    <col min="4770" max="4770" width="6.5" style="1" customWidth="1"/>
    <col min="4771" max="4771" width="6.5" style="1" bestFit="1" customWidth="1"/>
    <col min="4772" max="4772" width="16" style="1" customWidth="1"/>
    <col min="4773" max="4773" width="52.5" style="1" customWidth="1"/>
    <col min="4774" max="4774" width="59" style="1" customWidth="1"/>
    <col min="4775" max="4775" width="10.5" style="1" bestFit="1" customWidth="1"/>
    <col min="4776" max="4776" width="2.5" style="1" customWidth="1"/>
    <col min="4777" max="4777" width="10.5" style="1" customWidth="1"/>
    <col min="4778" max="4778" width="53.5" style="1" customWidth="1"/>
    <col min="4779" max="4779" width="8.5" style="1"/>
    <col min="4780" max="4780" width="14.5" style="1" bestFit="1" customWidth="1"/>
    <col min="4781" max="4781" width="23.5" style="1" bestFit="1" customWidth="1"/>
    <col min="4782" max="4782" width="12.5" style="1" bestFit="1" customWidth="1"/>
    <col min="4783" max="4783" width="9.5" style="1" bestFit="1" customWidth="1"/>
    <col min="4784" max="4784" width="13.5" style="1" bestFit="1" customWidth="1"/>
    <col min="4785" max="4785" width="17.5" style="1" bestFit="1" customWidth="1"/>
    <col min="4786" max="4786" width="18.5" style="1" bestFit="1" customWidth="1"/>
    <col min="4787" max="4787" width="26.5" style="1" bestFit="1" customWidth="1"/>
    <col min="4788" max="4788" width="28.5" style="1" bestFit="1" customWidth="1"/>
    <col min="4789" max="4789" width="26.5" style="1" bestFit="1" customWidth="1"/>
    <col min="4790" max="4790" width="18.5" style="1" bestFit="1" customWidth="1"/>
    <col min="4791" max="4792" width="8.5" style="1"/>
    <col min="4793" max="4793" width="68.5" style="1" bestFit="1" customWidth="1"/>
    <col min="4794" max="5021" width="8.5" style="1"/>
    <col min="5022" max="5022" width="3.5" style="1" bestFit="1" customWidth="1"/>
    <col min="5023" max="5023" width="17.5" style="1" customWidth="1"/>
    <col min="5024" max="5024" width="22.5" style="1" bestFit="1" customWidth="1"/>
    <col min="5025" max="5025" width="37.5" style="1" bestFit="1" customWidth="1"/>
    <col min="5026" max="5026" width="6.5" style="1" customWidth="1"/>
    <col min="5027" max="5027" width="6.5" style="1" bestFit="1" customWidth="1"/>
    <col min="5028" max="5028" width="16" style="1" customWidth="1"/>
    <col min="5029" max="5029" width="52.5" style="1" customWidth="1"/>
    <col min="5030" max="5030" width="59" style="1" customWidth="1"/>
    <col min="5031" max="5031" width="10.5" style="1" bestFit="1" customWidth="1"/>
    <col min="5032" max="5032" width="2.5" style="1" customWidth="1"/>
    <col min="5033" max="5033" width="10.5" style="1" customWidth="1"/>
    <col min="5034" max="5034" width="53.5" style="1" customWidth="1"/>
    <col min="5035" max="5035" width="8.5" style="1"/>
    <col min="5036" max="5036" width="14.5" style="1" bestFit="1" customWidth="1"/>
    <col min="5037" max="5037" width="23.5" style="1" bestFit="1" customWidth="1"/>
    <col min="5038" max="5038" width="12.5" style="1" bestFit="1" customWidth="1"/>
    <col min="5039" max="5039" width="9.5" style="1" bestFit="1" customWidth="1"/>
    <col min="5040" max="5040" width="13.5" style="1" bestFit="1" customWidth="1"/>
    <col min="5041" max="5041" width="17.5" style="1" bestFit="1" customWidth="1"/>
    <col min="5042" max="5042" width="18.5" style="1" bestFit="1" customWidth="1"/>
    <col min="5043" max="5043" width="26.5" style="1" bestFit="1" customWidth="1"/>
    <col min="5044" max="5044" width="28.5" style="1" bestFit="1" customWidth="1"/>
    <col min="5045" max="5045" width="26.5" style="1" bestFit="1" customWidth="1"/>
    <col min="5046" max="5046" width="18.5" style="1" bestFit="1" customWidth="1"/>
    <col min="5047" max="5048" width="8.5" style="1"/>
    <col min="5049" max="5049" width="68.5" style="1" bestFit="1" customWidth="1"/>
    <col min="5050" max="5277" width="8.5" style="1"/>
    <col min="5278" max="5278" width="3.5" style="1" bestFit="1" customWidth="1"/>
    <col min="5279" max="5279" width="17.5" style="1" customWidth="1"/>
    <col min="5280" max="5280" width="22.5" style="1" bestFit="1" customWidth="1"/>
    <col min="5281" max="5281" width="37.5" style="1" bestFit="1" customWidth="1"/>
    <col min="5282" max="5282" width="6.5" style="1" customWidth="1"/>
    <col min="5283" max="5283" width="6.5" style="1" bestFit="1" customWidth="1"/>
    <col min="5284" max="5284" width="16" style="1" customWidth="1"/>
    <col min="5285" max="5285" width="52.5" style="1" customWidth="1"/>
    <col min="5286" max="5286" width="59" style="1" customWidth="1"/>
    <col min="5287" max="5287" width="10.5" style="1" bestFit="1" customWidth="1"/>
    <col min="5288" max="5288" width="2.5" style="1" customWidth="1"/>
    <col min="5289" max="5289" width="10.5" style="1" customWidth="1"/>
    <col min="5290" max="5290" width="53.5" style="1" customWidth="1"/>
    <col min="5291" max="5291" width="8.5" style="1"/>
    <col min="5292" max="5292" width="14.5" style="1" bestFit="1" customWidth="1"/>
    <col min="5293" max="5293" width="23.5" style="1" bestFit="1" customWidth="1"/>
    <col min="5294" max="5294" width="12.5" style="1" bestFit="1" customWidth="1"/>
    <col min="5295" max="5295" width="9.5" style="1" bestFit="1" customWidth="1"/>
    <col min="5296" max="5296" width="13.5" style="1" bestFit="1" customWidth="1"/>
    <col min="5297" max="5297" width="17.5" style="1" bestFit="1" customWidth="1"/>
    <col min="5298" max="5298" width="18.5" style="1" bestFit="1" customWidth="1"/>
    <col min="5299" max="5299" width="26.5" style="1" bestFit="1" customWidth="1"/>
    <col min="5300" max="5300" width="28.5" style="1" bestFit="1" customWidth="1"/>
    <col min="5301" max="5301" width="26.5" style="1" bestFit="1" customWidth="1"/>
    <col min="5302" max="5302" width="18.5" style="1" bestFit="1" customWidth="1"/>
    <col min="5303" max="5304" width="8.5" style="1"/>
    <col min="5305" max="5305" width="68.5" style="1" bestFit="1" customWidth="1"/>
    <col min="5306" max="5533" width="8.5" style="1"/>
    <col min="5534" max="5534" width="3.5" style="1" bestFit="1" customWidth="1"/>
    <col min="5535" max="5535" width="17.5" style="1" customWidth="1"/>
    <col min="5536" max="5536" width="22.5" style="1" bestFit="1" customWidth="1"/>
    <col min="5537" max="5537" width="37.5" style="1" bestFit="1" customWidth="1"/>
    <col min="5538" max="5538" width="6.5" style="1" customWidth="1"/>
    <col min="5539" max="5539" width="6.5" style="1" bestFit="1" customWidth="1"/>
    <col min="5540" max="5540" width="16" style="1" customWidth="1"/>
    <col min="5541" max="5541" width="52.5" style="1" customWidth="1"/>
    <col min="5542" max="5542" width="59" style="1" customWidth="1"/>
    <col min="5543" max="5543" width="10.5" style="1" bestFit="1" customWidth="1"/>
    <col min="5544" max="5544" width="2.5" style="1" customWidth="1"/>
    <col min="5545" max="5545" width="10.5" style="1" customWidth="1"/>
    <col min="5546" max="5546" width="53.5" style="1" customWidth="1"/>
    <col min="5547" max="5547" width="8.5" style="1"/>
    <col min="5548" max="5548" width="14.5" style="1" bestFit="1" customWidth="1"/>
    <col min="5549" max="5549" width="23.5" style="1" bestFit="1" customWidth="1"/>
    <col min="5550" max="5550" width="12.5" style="1" bestFit="1" customWidth="1"/>
    <col min="5551" max="5551" width="9.5" style="1" bestFit="1" customWidth="1"/>
    <col min="5552" max="5552" width="13.5" style="1" bestFit="1" customWidth="1"/>
    <col min="5553" max="5553" width="17.5" style="1" bestFit="1" customWidth="1"/>
    <col min="5554" max="5554" width="18.5" style="1" bestFit="1" customWidth="1"/>
    <col min="5555" max="5555" width="26.5" style="1" bestFit="1" customWidth="1"/>
    <col min="5556" max="5556" width="28.5" style="1" bestFit="1" customWidth="1"/>
    <col min="5557" max="5557" width="26.5" style="1" bestFit="1" customWidth="1"/>
    <col min="5558" max="5558" width="18.5" style="1" bestFit="1" customWidth="1"/>
    <col min="5559" max="5560" width="8.5" style="1"/>
    <col min="5561" max="5561" width="68.5" style="1" bestFit="1" customWidth="1"/>
    <col min="5562" max="5789" width="8.5" style="1"/>
    <col min="5790" max="5790" width="3.5" style="1" bestFit="1" customWidth="1"/>
    <col min="5791" max="5791" width="17.5" style="1" customWidth="1"/>
    <col min="5792" max="5792" width="22.5" style="1" bestFit="1" customWidth="1"/>
    <col min="5793" max="5793" width="37.5" style="1" bestFit="1" customWidth="1"/>
    <col min="5794" max="5794" width="6.5" style="1" customWidth="1"/>
    <col min="5795" max="5795" width="6.5" style="1" bestFit="1" customWidth="1"/>
    <col min="5796" max="5796" width="16" style="1" customWidth="1"/>
    <col min="5797" max="5797" width="52.5" style="1" customWidth="1"/>
    <col min="5798" max="5798" width="59" style="1" customWidth="1"/>
    <col min="5799" max="5799" width="10.5" style="1" bestFit="1" customWidth="1"/>
    <col min="5800" max="5800" width="2.5" style="1" customWidth="1"/>
    <col min="5801" max="5801" width="10.5" style="1" customWidth="1"/>
    <col min="5802" max="5802" width="53.5" style="1" customWidth="1"/>
    <col min="5803" max="5803" width="8.5" style="1"/>
    <col min="5804" max="5804" width="14.5" style="1" bestFit="1" customWidth="1"/>
    <col min="5805" max="5805" width="23.5" style="1" bestFit="1" customWidth="1"/>
    <col min="5806" max="5806" width="12.5" style="1" bestFit="1" customWidth="1"/>
    <col min="5807" max="5807" width="9.5" style="1" bestFit="1" customWidth="1"/>
    <col min="5808" max="5808" width="13.5" style="1" bestFit="1" customWidth="1"/>
    <col min="5809" max="5809" width="17.5" style="1" bestFit="1" customWidth="1"/>
    <col min="5810" max="5810" width="18.5" style="1" bestFit="1" customWidth="1"/>
    <col min="5811" max="5811" width="26.5" style="1" bestFit="1" customWidth="1"/>
    <col min="5812" max="5812" width="28.5" style="1" bestFit="1" customWidth="1"/>
    <col min="5813" max="5813" width="26.5" style="1" bestFit="1" customWidth="1"/>
    <col min="5814" max="5814" width="18.5" style="1" bestFit="1" customWidth="1"/>
    <col min="5815" max="5816" width="8.5" style="1"/>
    <col min="5817" max="5817" width="68.5" style="1" bestFit="1" customWidth="1"/>
    <col min="5818" max="6045" width="8.5" style="1"/>
    <col min="6046" max="6046" width="3.5" style="1" bestFit="1" customWidth="1"/>
    <col min="6047" max="6047" width="17.5" style="1" customWidth="1"/>
    <col min="6048" max="6048" width="22.5" style="1" bestFit="1" customWidth="1"/>
    <col min="6049" max="6049" width="37.5" style="1" bestFit="1" customWidth="1"/>
    <col min="6050" max="6050" width="6.5" style="1" customWidth="1"/>
    <col min="6051" max="6051" width="6.5" style="1" bestFit="1" customWidth="1"/>
    <col min="6052" max="6052" width="16" style="1" customWidth="1"/>
    <col min="6053" max="6053" width="52.5" style="1" customWidth="1"/>
    <col min="6054" max="6054" width="59" style="1" customWidth="1"/>
    <col min="6055" max="6055" width="10.5" style="1" bestFit="1" customWidth="1"/>
    <col min="6056" max="6056" width="2.5" style="1" customWidth="1"/>
    <col min="6057" max="6057" width="10.5" style="1" customWidth="1"/>
    <col min="6058" max="6058" width="53.5" style="1" customWidth="1"/>
    <col min="6059" max="6059" width="8.5" style="1"/>
    <col min="6060" max="6060" width="14.5" style="1" bestFit="1" customWidth="1"/>
    <col min="6061" max="6061" width="23.5" style="1" bestFit="1" customWidth="1"/>
    <col min="6062" max="6062" width="12.5" style="1" bestFit="1" customWidth="1"/>
    <col min="6063" max="6063" width="9.5" style="1" bestFit="1" customWidth="1"/>
    <col min="6064" max="6064" width="13.5" style="1" bestFit="1" customWidth="1"/>
    <col min="6065" max="6065" width="17.5" style="1" bestFit="1" customWidth="1"/>
    <col min="6066" max="6066" width="18.5" style="1" bestFit="1" customWidth="1"/>
    <col min="6067" max="6067" width="26.5" style="1" bestFit="1" customWidth="1"/>
    <col min="6068" max="6068" width="28.5" style="1" bestFit="1" customWidth="1"/>
    <col min="6069" max="6069" width="26.5" style="1" bestFit="1" customWidth="1"/>
    <col min="6070" max="6070" width="18.5" style="1" bestFit="1" customWidth="1"/>
    <col min="6071" max="6072" width="8.5" style="1"/>
    <col min="6073" max="6073" width="68.5" style="1" bestFit="1" customWidth="1"/>
    <col min="6074" max="6301" width="8.5" style="1"/>
    <col min="6302" max="6302" width="3.5" style="1" bestFit="1" customWidth="1"/>
    <col min="6303" max="6303" width="17.5" style="1" customWidth="1"/>
    <col min="6304" max="6304" width="22.5" style="1" bestFit="1" customWidth="1"/>
    <col min="6305" max="6305" width="37.5" style="1" bestFit="1" customWidth="1"/>
    <col min="6306" max="6306" width="6.5" style="1" customWidth="1"/>
    <col min="6307" max="6307" width="6.5" style="1" bestFit="1" customWidth="1"/>
    <col min="6308" max="6308" width="16" style="1" customWidth="1"/>
    <col min="6309" max="6309" width="52.5" style="1" customWidth="1"/>
    <col min="6310" max="6310" width="59" style="1" customWidth="1"/>
    <col min="6311" max="6311" width="10.5" style="1" bestFit="1" customWidth="1"/>
    <col min="6312" max="6312" width="2.5" style="1" customWidth="1"/>
    <col min="6313" max="6313" width="10.5" style="1" customWidth="1"/>
    <col min="6314" max="6314" width="53.5" style="1" customWidth="1"/>
    <col min="6315" max="6315" width="8.5" style="1"/>
    <col min="6316" max="6316" width="14.5" style="1" bestFit="1" customWidth="1"/>
    <col min="6317" max="6317" width="23.5" style="1" bestFit="1" customWidth="1"/>
    <col min="6318" max="6318" width="12.5" style="1" bestFit="1" customWidth="1"/>
    <col min="6319" max="6319" width="9.5" style="1" bestFit="1" customWidth="1"/>
    <col min="6320" max="6320" width="13.5" style="1" bestFit="1" customWidth="1"/>
    <col min="6321" max="6321" width="17.5" style="1" bestFit="1" customWidth="1"/>
    <col min="6322" max="6322" width="18.5" style="1" bestFit="1" customWidth="1"/>
    <col min="6323" max="6323" width="26.5" style="1" bestFit="1" customWidth="1"/>
    <col min="6324" max="6324" width="28.5" style="1" bestFit="1" customWidth="1"/>
    <col min="6325" max="6325" width="26.5" style="1" bestFit="1" customWidth="1"/>
    <col min="6326" max="6326" width="18.5" style="1" bestFit="1" customWidth="1"/>
    <col min="6327" max="6328" width="8.5" style="1"/>
    <col min="6329" max="6329" width="68.5" style="1" bestFit="1" customWidth="1"/>
    <col min="6330" max="6557" width="8.5" style="1"/>
    <col min="6558" max="6558" width="3.5" style="1" bestFit="1" customWidth="1"/>
    <col min="6559" max="6559" width="17.5" style="1" customWidth="1"/>
    <col min="6560" max="6560" width="22.5" style="1" bestFit="1" customWidth="1"/>
    <col min="6561" max="6561" width="37.5" style="1" bestFit="1" customWidth="1"/>
    <col min="6562" max="6562" width="6.5" style="1" customWidth="1"/>
    <col min="6563" max="6563" width="6.5" style="1" bestFit="1" customWidth="1"/>
    <col min="6564" max="6564" width="16" style="1" customWidth="1"/>
    <col min="6565" max="6565" width="52.5" style="1" customWidth="1"/>
    <col min="6566" max="6566" width="59" style="1" customWidth="1"/>
    <col min="6567" max="6567" width="10.5" style="1" bestFit="1" customWidth="1"/>
    <col min="6568" max="6568" width="2.5" style="1" customWidth="1"/>
    <col min="6569" max="6569" width="10.5" style="1" customWidth="1"/>
    <col min="6570" max="6570" width="53.5" style="1" customWidth="1"/>
    <col min="6571" max="6571" width="8.5" style="1"/>
    <col min="6572" max="6572" width="14.5" style="1" bestFit="1" customWidth="1"/>
    <col min="6573" max="6573" width="23.5" style="1" bestFit="1" customWidth="1"/>
    <col min="6574" max="6574" width="12.5" style="1" bestFit="1" customWidth="1"/>
    <col min="6575" max="6575" width="9.5" style="1" bestFit="1" customWidth="1"/>
    <col min="6576" max="6576" width="13.5" style="1" bestFit="1" customWidth="1"/>
    <col min="6577" max="6577" width="17.5" style="1" bestFit="1" customWidth="1"/>
    <col min="6578" max="6578" width="18.5" style="1" bestFit="1" customWidth="1"/>
    <col min="6579" max="6579" width="26.5" style="1" bestFit="1" customWidth="1"/>
    <col min="6580" max="6580" width="28.5" style="1" bestFit="1" customWidth="1"/>
    <col min="6581" max="6581" width="26.5" style="1" bestFit="1" customWidth="1"/>
    <col min="6582" max="6582" width="18.5" style="1" bestFit="1" customWidth="1"/>
    <col min="6583" max="6584" width="8.5" style="1"/>
    <col min="6585" max="6585" width="68.5" style="1" bestFit="1" customWidth="1"/>
    <col min="6586" max="6813" width="8.5" style="1"/>
    <col min="6814" max="6814" width="3.5" style="1" bestFit="1" customWidth="1"/>
    <col min="6815" max="6815" width="17.5" style="1" customWidth="1"/>
    <col min="6816" max="6816" width="22.5" style="1" bestFit="1" customWidth="1"/>
    <col min="6817" max="6817" width="37.5" style="1" bestFit="1" customWidth="1"/>
    <col min="6818" max="6818" width="6.5" style="1" customWidth="1"/>
    <col min="6819" max="6819" width="6.5" style="1" bestFit="1" customWidth="1"/>
    <col min="6820" max="6820" width="16" style="1" customWidth="1"/>
    <col min="6821" max="6821" width="52.5" style="1" customWidth="1"/>
    <col min="6822" max="6822" width="59" style="1" customWidth="1"/>
    <col min="6823" max="6823" width="10.5" style="1" bestFit="1" customWidth="1"/>
    <col min="6824" max="6824" width="2.5" style="1" customWidth="1"/>
    <col min="6825" max="6825" width="10.5" style="1" customWidth="1"/>
    <col min="6826" max="6826" width="53.5" style="1" customWidth="1"/>
    <col min="6827" max="6827" width="8.5" style="1"/>
    <col min="6828" max="6828" width="14.5" style="1" bestFit="1" customWidth="1"/>
    <col min="6829" max="6829" width="23.5" style="1" bestFit="1" customWidth="1"/>
    <col min="6830" max="6830" width="12.5" style="1" bestFit="1" customWidth="1"/>
    <col min="6831" max="6831" width="9.5" style="1" bestFit="1" customWidth="1"/>
    <col min="6832" max="6832" width="13.5" style="1" bestFit="1" customWidth="1"/>
    <col min="6833" max="6833" width="17.5" style="1" bestFit="1" customWidth="1"/>
    <col min="6834" max="6834" width="18.5" style="1" bestFit="1" customWidth="1"/>
    <col min="6835" max="6835" width="26.5" style="1" bestFit="1" customWidth="1"/>
    <col min="6836" max="6836" width="28.5" style="1" bestFit="1" customWidth="1"/>
    <col min="6837" max="6837" width="26.5" style="1" bestFit="1" customWidth="1"/>
    <col min="6838" max="6838" width="18.5" style="1" bestFit="1" customWidth="1"/>
    <col min="6839" max="6840" width="8.5" style="1"/>
    <col min="6841" max="6841" width="68.5" style="1" bestFit="1" customWidth="1"/>
    <col min="6842" max="7069" width="8.5" style="1"/>
    <col min="7070" max="7070" width="3.5" style="1" bestFit="1" customWidth="1"/>
    <col min="7071" max="7071" width="17.5" style="1" customWidth="1"/>
    <col min="7072" max="7072" width="22.5" style="1" bestFit="1" customWidth="1"/>
    <col min="7073" max="7073" width="37.5" style="1" bestFit="1" customWidth="1"/>
    <col min="7074" max="7074" width="6.5" style="1" customWidth="1"/>
    <col min="7075" max="7075" width="6.5" style="1" bestFit="1" customWidth="1"/>
    <col min="7076" max="7076" width="16" style="1" customWidth="1"/>
    <col min="7077" max="7077" width="52.5" style="1" customWidth="1"/>
    <col min="7078" max="7078" width="59" style="1" customWidth="1"/>
    <col min="7079" max="7079" width="10.5" style="1" bestFit="1" customWidth="1"/>
    <col min="7080" max="7080" width="2.5" style="1" customWidth="1"/>
    <col min="7081" max="7081" width="10.5" style="1" customWidth="1"/>
    <col min="7082" max="7082" width="53.5" style="1" customWidth="1"/>
    <col min="7083" max="7083" width="8.5" style="1"/>
    <col min="7084" max="7084" width="14.5" style="1" bestFit="1" customWidth="1"/>
    <col min="7085" max="7085" width="23.5" style="1" bestFit="1" customWidth="1"/>
    <col min="7086" max="7086" width="12.5" style="1" bestFit="1" customWidth="1"/>
    <col min="7087" max="7087" width="9.5" style="1" bestFit="1" customWidth="1"/>
    <col min="7088" max="7088" width="13.5" style="1" bestFit="1" customWidth="1"/>
    <col min="7089" max="7089" width="17.5" style="1" bestFit="1" customWidth="1"/>
    <col min="7090" max="7090" width="18.5" style="1" bestFit="1" customWidth="1"/>
    <col min="7091" max="7091" width="26.5" style="1" bestFit="1" customWidth="1"/>
    <col min="7092" max="7092" width="28.5" style="1" bestFit="1" customWidth="1"/>
    <col min="7093" max="7093" width="26.5" style="1" bestFit="1" customWidth="1"/>
    <col min="7094" max="7094" width="18.5" style="1" bestFit="1" customWidth="1"/>
    <col min="7095" max="7096" width="8.5" style="1"/>
    <col min="7097" max="7097" width="68.5" style="1" bestFit="1" customWidth="1"/>
    <col min="7098" max="7325" width="8.5" style="1"/>
    <col min="7326" max="7326" width="3.5" style="1" bestFit="1" customWidth="1"/>
    <col min="7327" max="7327" width="17.5" style="1" customWidth="1"/>
    <col min="7328" max="7328" width="22.5" style="1" bestFit="1" customWidth="1"/>
    <col min="7329" max="7329" width="37.5" style="1" bestFit="1" customWidth="1"/>
    <col min="7330" max="7330" width="6.5" style="1" customWidth="1"/>
    <col min="7331" max="7331" width="6.5" style="1" bestFit="1" customWidth="1"/>
    <col min="7332" max="7332" width="16" style="1" customWidth="1"/>
    <col min="7333" max="7333" width="52.5" style="1" customWidth="1"/>
    <col min="7334" max="7334" width="59" style="1" customWidth="1"/>
    <col min="7335" max="7335" width="10.5" style="1" bestFit="1" customWidth="1"/>
    <col min="7336" max="7336" width="2.5" style="1" customWidth="1"/>
    <col min="7337" max="7337" width="10.5" style="1" customWidth="1"/>
    <col min="7338" max="7338" width="53.5" style="1" customWidth="1"/>
    <col min="7339" max="7339" width="8.5" style="1"/>
    <col min="7340" max="7340" width="14.5" style="1" bestFit="1" customWidth="1"/>
    <col min="7341" max="7341" width="23.5" style="1" bestFit="1" customWidth="1"/>
    <col min="7342" max="7342" width="12.5" style="1" bestFit="1" customWidth="1"/>
    <col min="7343" max="7343" width="9.5" style="1" bestFit="1" customWidth="1"/>
    <col min="7344" max="7344" width="13.5" style="1" bestFit="1" customWidth="1"/>
    <col min="7345" max="7345" width="17.5" style="1" bestFit="1" customWidth="1"/>
    <col min="7346" max="7346" width="18.5" style="1" bestFit="1" customWidth="1"/>
    <col min="7347" max="7347" width="26.5" style="1" bestFit="1" customWidth="1"/>
    <col min="7348" max="7348" width="28.5" style="1" bestFit="1" customWidth="1"/>
    <col min="7349" max="7349" width="26.5" style="1" bestFit="1" customWidth="1"/>
    <col min="7350" max="7350" width="18.5" style="1" bestFit="1" customWidth="1"/>
    <col min="7351" max="7352" width="8.5" style="1"/>
    <col min="7353" max="7353" width="68.5" style="1" bestFit="1" customWidth="1"/>
    <col min="7354" max="7581" width="8.5" style="1"/>
    <col min="7582" max="7582" width="3.5" style="1" bestFit="1" customWidth="1"/>
    <col min="7583" max="7583" width="17.5" style="1" customWidth="1"/>
    <col min="7584" max="7584" width="22.5" style="1" bestFit="1" customWidth="1"/>
    <col min="7585" max="7585" width="37.5" style="1" bestFit="1" customWidth="1"/>
    <col min="7586" max="7586" width="6.5" style="1" customWidth="1"/>
    <col min="7587" max="7587" width="6.5" style="1" bestFit="1" customWidth="1"/>
    <col min="7588" max="7588" width="16" style="1" customWidth="1"/>
    <col min="7589" max="7589" width="52.5" style="1" customWidth="1"/>
    <col min="7590" max="7590" width="59" style="1" customWidth="1"/>
    <col min="7591" max="7591" width="10.5" style="1" bestFit="1" customWidth="1"/>
    <col min="7592" max="7592" width="2.5" style="1" customWidth="1"/>
    <col min="7593" max="7593" width="10.5" style="1" customWidth="1"/>
    <col min="7594" max="7594" width="53.5" style="1" customWidth="1"/>
    <col min="7595" max="7595" width="8.5" style="1"/>
    <col min="7596" max="7596" width="14.5" style="1" bestFit="1" customWidth="1"/>
    <col min="7597" max="7597" width="23.5" style="1" bestFit="1" customWidth="1"/>
    <col min="7598" max="7598" width="12.5" style="1" bestFit="1" customWidth="1"/>
    <col min="7599" max="7599" width="9.5" style="1" bestFit="1" customWidth="1"/>
    <col min="7600" max="7600" width="13.5" style="1" bestFit="1" customWidth="1"/>
    <col min="7601" max="7601" width="17.5" style="1" bestFit="1" customWidth="1"/>
    <col min="7602" max="7602" width="18.5" style="1" bestFit="1" customWidth="1"/>
    <col min="7603" max="7603" width="26.5" style="1" bestFit="1" customWidth="1"/>
    <col min="7604" max="7604" width="28.5" style="1" bestFit="1" customWidth="1"/>
    <col min="7605" max="7605" width="26.5" style="1" bestFit="1" customWidth="1"/>
    <col min="7606" max="7606" width="18.5" style="1" bestFit="1" customWidth="1"/>
    <col min="7607" max="7608" width="8.5" style="1"/>
    <col min="7609" max="7609" width="68.5" style="1" bestFit="1" customWidth="1"/>
    <col min="7610" max="7837" width="8.5" style="1"/>
    <col min="7838" max="7838" width="3.5" style="1" bestFit="1" customWidth="1"/>
    <col min="7839" max="7839" width="17.5" style="1" customWidth="1"/>
    <col min="7840" max="7840" width="22.5" style="1" bestFit="1" customWidth="1"/>
    <col min="7841" max="7841" width="37.5" style="1" bestFit="1" customWidth="1"/>
    <col min="7842" max="7842" width="6.5" style="1" customWidth="1"/>
    <col min="7843" max="7843" width="6.5" style="1" bestFit="1" customWidth="1"/>
    <col min="7844" max="7844" width="16" style="1" customWidth="1"/>
    <col min="7845" max="7845" width="52.5" style="1" customWidth="1"/>
    <col min="7846" max="7846" width="59" style="1" customWidth="1"/>
    <col min="7847" max="7847" width="10.5" style="1" bestFit="1" customWidth="1"/>
    <col min="7848" max="7848" width="2.5" style="1" customWidth="1"/>
    <col min="7849" max="7849" width="10.5" style="1" customWidth="1"/>
    <col min="7850" max="7850" width="53.5" style="1" customWidth="1"/>
    <col min="7851" max="7851" width="8.5" style="1"/>
    <col min="7852" max="7852" width="14.5" style="1" bestFit="1" customWidth="1"/>
    <col min="7853" max="7853" width="23.5" style="1" bestFit="1" customWidth="1"/>
    <col min="7854" max="7854" width="12.5" style="1" bestFit="1" customWidth="1"/>
    <col min="7855" max="7855" width="9.5" style="1" bestFit="1" customWidth="1"/>
    <col min="7856" max="7856" width="13.5" style="1" bestFit="1" customWidth="1"/>
    <col min="7857" max="7857" width="17.5" style="1" bestFit="1" customWidth="1"/>
    <col min="7858" max="7858" width="18.5" style="1" bestFit="1" customWidth="1"/>
    <col min="7859" max="7859" width="26.5" style="1" bestFit="1" customWidth="1"/>
    <col min="7860" max="7860" width="28.5" style="1" bestFit="1" customWidth="1"/>
    <col min="7861" max="7861" width="26.5" style="1" bestFit="1" customWidth="1"/>
    <col min="7862" max="7862" width="18.5" style="1" bestFit="1" customWidth="1"/>
    <col min="7863" max="7864" width="8.5" style="1"/>
    <col min="7865" max="7865" width="68.5" style="1" bestFit="1" customWidth="1"/>
    <col min="7866" max="8093" width="8.5" style="1"/>
    <col min="8094" max="8094" width="3.5" style="1" bestFit="1" customWidth="1"/>
    <col min="8095" max="8095" width="17.5" style="1" customWidth="1"/>
    <col min="8096" max="8096" width="22.5" style="1" bestFit="1" customWidth="1"/>
    <col min="8097" max="8097" width="37.5" style="1" bestFit="1" customWidth="1"/>
    <col min="8098" max="8098" width="6.5" style="1" customWidth="1"/>
    <col min="8099" max="8099" width="6.5" style="1" bestFit="1" customWidth="1"/>
    <col min="8100" max="8100" width="16" style="1" customWidth="1"/>
    <col min="8101" max="8101" width="52.5" style="1" customWidth="1"/>
    <col min="8102" max="8102" width="59" style="1" customWidth="1"/>
    <col min="8103" max="8103" width="10.5" style="1" bestFit="1" customWidth="1"/>
    <col min="8104" max="8104" width="2.5" style="1" customWidth="1"/>
    <col min="8105" max="8105" width="10.5" style="1" customWidth="1"/>
    <col min="8106" max="8106" width="53.5" style="1" customWidth="1"/>
    <col min="8107" max="8107" width="8.5" style="1"/>
    <col min="8108" max="8108" width="14.5" style="1" bestFit="1" customWidth="1"/>
    <col min="8109" max="8109" width="23.5" style="1" bestFit="1" customWidth="1"/>
    <col min="8110" max="8110" width="12.5" style="1" bestFit="1" customWidth="1"/>
    <col min="8111" max="8111" width="9.5" style="1" bestFit="1" customWidth="1"/>
    <col min="8112" max="8112" width="13.5" style="1" bestFit="1" customWidth="1"/>
    <col min="8113" max="8113" width="17.5" style="1" bestFit="1" customWidth="1"/>
    <col min="8114" max="8114" width="18.5" style="1" bestFit="1" customWidth="1"/>
    <col min="8115" max="8115" width="26.5" style="1" bestFit="1" customWidth="1"/>
    <col min="8116" max="8116" width="28.5" style="1" bestFit="1" customWidth="1"/>
    <col min="8117" max="8117" width="26.5" style="1" bestFit="1" customWidth="1"/>
    <col min="8118" max="8118" width="18.5" style="1" bestFit="1" customWidth="1"/>
    <col min="8119" max="8120" width="8.5" style="1"/>
    <col min="8121" max="8121" width="68.5" style="1" bestFit="1" customWidth="1"/>
    <col min="8122" max="8349" width="8.5" style="1"/>
    <col min="8350" max="8350" width="3.5" style="1" bestFit="1" customWidth="1"/>
    <col min="8351" max="8351" width="17.5" style="1" customWidth="1"/>
    <col min="8352" max="8352" width="22.5" style="1" bestFit="1" customWidth="1"/>
    <col min="8353" max="8353" width="37.5" style="1" bestFit="1" customWidth="1"/>
    <col min="8354" max="8354" width="6.5" style="1" customWidth="1"/>
    <col min="8355" max="8355" width="6.5" style="1" bestFit="1" customWidth="1"/>
    <col min="8356" max="8356" width="16" style="1" customWidth="1"/>
    <col min="8357" max="8357" width="52.5" style="1" customWidth="1"/>
    <col min="8358" max="8358" width="59" style="1" customWidth="1"/>
    <col min="8359" max="8359" width="10.5" style="1" bestFit="1" customWidth="1"/>
    <col min="8360" max="8360" width="2.5" style="1" customWidth="1"/>
    <col min="8361" max="8361" width="10.5" style="1" customWidth="1"/>
    <col min="8362" max="8362" width="53.5" style="1" customWidth="1"/>
    <col min="8363" max="8363" width="8.5" style="1"/>
    <col min="8364" max="8364" width="14.5" style="1" bestFit="1" customWidth="1"/>
    <col min="8365" max="8365" width="23.5" style="1" bestFit="1" customWidth="1"/>
    <col min="8366" max="8366" width="12.5" style="1" bestFit="1" customWidth="1"/>
    <col min="8367" max="8367" width="9.5" style="1" bestFit="1" customWidth="1"/>
    <col min="8368" max="8368" width="13.5" style="1" bestFit="1" customWidth="1"/>
    <col min="8369" max="8369" width="17.5" style="1" bestFit="1" customWidth="1"/>
    <col min="8370" max="8370" width="18.5" style="1" bestFit="1" customWidth="1"/>
    <col min="8371" max="8371" width="26.5" style="1" bestFit="1" customWidth="1"/>
    <col min="8372" max="8372" width="28.5" style="1" bestFit="1" customWidth="1"/>
    <col min="8373" max="8373" width="26.5" style="1" bestFit="1" customWidth="1"/>
    <col min="8374" max="8374" width="18.5" style="1" bestFit="1" customWidth="1"/>
    <col min="8375" max="8376" width="8.5" style="1"/>
    <col min="8377" max="8377" width="68.5" style="1" bestFit="1" customWidth="1"/>
    <col min="8378" max="8605" width="8.5" style="1"/>
    <col min="8606" max="8606" width="3.5" style="1" bestFit="1" customWidth="1"/>
    <col min="8607" max="8607" width="17.5" style="1" customWidth="1"/>
    <col min="8608" max="8608" width="22.5" style="1" bestFit="1" customWidth="1"/>
    <col min="8609" max="8609" width="37.5" style="1" bestFit="1" customWidth="1"/>
    <col min="8610" max="8610" width="6.5" style="1" customWidth="1"/>
    <col min="8611" max="8611" width="6.5" style="1" bestFit="1" customWidth="1"/>
    <col min="8612" max="8612" width="16" style="1" customWidth="1"/>
    <col min="8613" max="8613" width="52.5" style="1" customWidth="1"/>
    <col min="8614" max="8614" width="59" style="1" customWidth="1"/>
    <col min="8615" max="8615" width="10.5" style="1" bestFit="1" customWidth="1"/>
    <col min="8616" max="8616" width="2.5" style="1" customWidth="1"/>
    <col min="8617" max="8617" width="10.5" style="1" customWidth="1"/>
    <col min="8618" max="8618" width="53.5" style="1" customWidth="1"/>
    <col min="8619" max="8619" width="8.5" style="1"/>
    <col min="8620" max="8620" width="14.5" style="1" bestFit="1" customWidth="1"/>
    <col min="8621" max="8621" width="23.5" style="1" bestFit="1" customWidth="1"/>
    <col min="8622" max="8622" width="12.5" style="1" bestFit="1" customWidth="1"/>
    <col min="8623" max="8623" width="9.5" style="1" bestFit="1" customWidth="1"/>
    <col min="8624" max="8624" width="13.5" style="1" bestFit="1" customWidth="1"/>
    <col min="8625" max="8625" width="17.5" style="1" bestFit="1" customWidth="1"/>
    <col min="8626" max="8626" width="18.5" style="1" bestFit="1" customWidth="1"/>
    <col min="8627" max="8627" width="26.5" style="1" bestFit="1" customWidth="1"/>
    <col min="8628" max="8628" width="28.5" style="1" bestFit="1" customWidth="1"/>
    <col min="8629" max="8629" width="26.5" style="1" bestFit="1" customWidth="1"/>
    <col min="8630" max="8630" width="18.5" style="1" bestFit="1" customWidth="1"/>
    <col min="8631" max="8632" width="8.5" style="1"/>
    <col min="8633" max="8633" width="68.5" style="1" bestFit="1" customWidth="1"/>
    <col min="8634" max="8861" width="8.5" style="1"/>
    <col min="8862" max="8862" width="3.5" style="1" bestFit="1" customWidth="1"/>
    <col min="8863" max="8863" width="17.5" style="1" customWidth="1"/>
    <col min="8864" max="8864" width="22.5" style="1" bestFit="1" customWidth="1"/>
    <col min="8865" max="8865" width="37.5" style="1" bestFit="1" customWidth="1"/>
    <col min="8866" max="8866" width="6.5" style="1" customWidth="1"/>
    <col min="8867" max="8867" width="6.5" style="1" bestFit="1" customWidth="1"/>
    <col min="8868" max="8868" width="16" style="1" customWidth="1"/>
    <col min="8869" max="8869" width="52.5" style="1" customWidth="1"/>
    <col min="8870" max="8870" width="59" style="1" customWidth="1"/>
    <col min="8871" max="8871" width="10.5" style="1" bestFit="1" customWidth="1"/>
    <col min="8872" max="8872" width="2.5" style="1" customWidth="1"/>
    <col min="8873" max="8873" width="10.5" style="1" customWidth="1"/>
    <col min="8874" max="8874" width="53.5" style="1" customWidth="1"/>
    <col min="8875" max="8875" width="8.5" style="1"/>
    <col min="8876" max="8876" width="14.5" style="1" bestFit="1" customWidth="1"/>
    <col min="8877" max="8877" width="23.5" style="1" bestFit="1" customWidth="1"/>
    <col min="8878" max="8878" width="12.5" style="1" bestFit="1" customWidth="1"/>
    <col min="8879" max="8879" width="9.5" style="1" bestFit="1" customWidth="1"/>
    <col min="8880" max="8880" width="13.5" style="1" bestFit="1" customWidth="1"/>
    <col min="8881" max="8881" width="17.5" style="1" bestFit="1" customWidth="1"/>
    <col min="8882" max="8882" width="18.5" style="1" bestFit="1" customWidth="1"/>
    <col min="8883" max="8883" width="26.5" style="1" bestFit="1" customWidth="1"/>
    <col min="8884" max="8884" width="28.5" style="1" bestFit="1" customWidth="1"/>
    <col min="8885" max="8885" width="26.5" style="1" bestFit="1" customWidth="1"/>
    <col min="8886" max="8886" width="18.5" style="1" bestFit="1" customWidth="1"/>
    <col min="8887" max="8888" width="8.5" style="1"/>
    <col min="8889" max="8889" width="68.5" style="1" bestFit="1" customWidth="1"/>
    <col min="8890" max="9117" width="8.5" style="1"/>
    <col min="9118" max="9118" width="3.5" style="1" bestFit="1" customWidth="1"/>
    <col min="9119" max="9119" width="17.5" style="1" customWidth="1"/>
    <col min="9120" max="9120" width="22.5" style="1" bestFit="1" customWidth="1"/>
    <col min="9121" max="9121" width="37.5" style="1" bestFit="1" customWidth="1"/>
    <col min="9122" max="9122" width="6.5" style="1" customWidth="1"/>
    <col min="9123" max="9123" width="6.5" style="1" bestFit="1" customWidth="1"/>
    <col min="9124" max="9124" width="16" style="1" customWidth="1"/>
    <col min="9125" max="9125" width="52.5" style="1" customWidth="1"/>
    <col min="9126" max="9126" width="59" style="1" customWidth="1"/>
    <col min="9127" max="9127" width="10.5" style="1" bestFit="1" customWidth="1"/>
    <col min="9128" max="9128" width="2.5" style="1" customWidth="1"/>
    <col min="9129" max="9129" width="10.5" style="1" customWidth="1"/>
    <col min="9130" max="9130" width="53.5" style="1" customWidth="1"/>
    <col min="9131" max="9131" width="8.5" style="1"/>
    <col min="9132" max="9132" width="14.5" style="1" bestFit="1" customWidth="1"/>
    <col min="9133" max="9133" width="23.5" style="1" bestFit="1" customWidth="1"/>
    <col min="9134" max="9134" width="12.5" style="1" bestFit="1" customWidth="1"/>
    <col min="9135" max="9135" width="9.5" style="1" bestFit="1" customWidth="1"/>
    <col min="9136" max="9136" width="13.5" style="1" bestFit="1" customWidth="1"/>
    <col min="9137" max="9137" width="17.5" style="1" bestFit="1" customWidth="1"/>
    <col min="9138" max="9138" width="18.5" style="1" bestFit="1" customWidth="1"/>
    <col min="9139" max="9139" width="26.5" style="1" bestFit="1" customWidth="1"/>
    <col min="9140" max="9140" width="28.5" style="1" bestFit="1" customWidth="1"/>
    <col min="9141" max="9141" width="26.5" style="1" bestFit="1" customWidth="1"/>
    <col min="9142" max="9142" width="18.5" style="1" bestFit="1" customWidth="1"/>
    <col min="9143" max="9144" width="8.5" style="1"/>
    <col min="9145" max="9145" width="68.5" style="1" bestFit="1" customWidth="1"/>
    <col min="9146" max="9373" width="8.5" style="1"/>
    <col min="9374" max="9374" width="3.5" style="1" bestFit="1" customWidth="1"/>
    <col min="9375" max="9375" width="17.5" style="1" customWidth="1"/>
    <col min="9376" max="9376" width="22.5" style="1" bestFit="1" customWidth="1"/>
    <col min="9377" max="9377" width="37.5" style="1" bestFit="1" customWidth="1"/>
    <col min="9378" max="9378" width="6.5" style="1" customWidth="1"/>
    <col min="9379" max="9379" width="6.5" style="1" bestFit="1" customWidth="1"/>
    <col min="9380" max="9380" width="16" style="1" customWidth="1"/>
    <col min="9381" max="9381" width="52.5" style="1" customWidth="1"/>
    <col min="9382" max="9382" width="59" style="1" customWidth="1"/>
    <col min="9383" max="9383" width="10.5" style="1" bestFit="1" customWidth="1"/>
    <col min="9384" max="9384" width="2.5" style="1" customWidth="1"/>
    <col min="9385" max="9385" width="10.5" style="1" customWidth="1"/>
    <col min="9386" max="9386" width="53.5" style="1" customWidth="1"/>
    <col min="9387" max="9387" width="8.5" style="1"/>
    <col min="9388" max="9388" width="14.5" style="1" bestFit="1" customWidth="1"/>
    <col min="9389" max="9389" width="23.5" style="1" bestFit="1" customWidth="1"/>
    <col min="9390" max="9390" width="12.5" style="1" bestFit="1" customWidth="1"/>
    <col min="9391" max="9391" width="9.5" style="1" bestFit="1" customWidth="1"/>
    <col min="9392" max="9392" width="13.5" style="1" bestFit="1" customWidth="1"/>
    <col min="9393" max="9393" width="17.5" style="1" bestFit="1" customWidth="1"/>
    <col min="9394" max="9394" width="18.5" style="1" bestFit="1" customWidth="1"/>
    <col min="9395" max="9395" width="26.5" style="1" bestFit="1" customWidth="1"/>
    <col min="9396" max="9396" width="28.5" style="1" bestFit="1" customWidth="1"/>
    <col min="9397" max="9397" width="26.5" style="1" bestFit="1" customWidth="1"/>
    <col min="9398" max="9398" width="18.5" style="1" bestFit="1" customWidth="1"/>
    <col min="9399" max="9400" width="8.5" style="1"/>
    <col min="9401" max="9401" width="68.5" style="1" bestFit="1" customWidth="1"/>
    <col min="9402" max="9629" width="8.5" style="1"/>
    <col min="9630" max="9630" width="3.5" style="1" bestFit="1" customWidth="1"/>
    <col min="9631" max="9631" width="17.5" style="1" customWidth="1"/>
    <col min="9632" max="9632" width="22.5" style="1" bestFit="1" customWidth="1"/>
    <col min="9633" max="9633" width="37.5" style="1" bestFit="1" customWidth="1"/>
    <col min="9634" max="9634" width="6.5" style="1" customWidth="1"/>
    <col min="9635" max="9635" width="6.5" style="1" bestFit="1" customWidth="1"/>
    <col min="9636" max="9636" width="16" style="1" customWidth="1"/>
    <col min="9637" max="9637" width="52.5" style="1" customWidth="1"/>
    <col min="9638" max="9638" width="59" style="1" customWidth="1"/>
    <col min="9639" max="9639" width="10.5" style="1" bestFit="1" customWidth="1"/>
    <col min="9640" max="9640" width="2.5" style="1" customWidth="1"/>
    <col min="9641" max="9641" width="10.5" style="1" customWidth="1"/>
    <col min="9642" max="9642" width="53.5" style="1" customWidth="1"/>
    <col min="9643" max="9643" width="8.5" style="1"/>
    <col min="9644" max="9644" width="14.5" style="1" bestFit="1" customWidth="1"/>
    <col min="9645" max="9645" width="23.5" style="1" bestFit="1" customWidth="1"/>
    <col min="9646" max="9646" width="12.5" style="1" bestFit="1" customWidth="1"/>
    <col min="9647" max="9647" width="9.5" style="1" bestFit="1" customWidth="1"/>
    <col min="9648" max="9648" width="13.5" style="1" bestFit="1" customWidth="1"/>
    <col min="9649" max="9649" width="17.5" style="1" bestFit="1" customWidth="1"/>
    <col min="9650" max="9650" width="18.5" style="1" bestFit="1" customWidth="1"/>
    <col min="9651" max="9651" width="26.5" style="1" bestFit="1" customWidth="1"/>
    <col min="9652" max="9652" width="28.5" style="1" bestFit="1" customWidth="1"/>
    <col min="9653" max="9653" width="26.5" style="1" bestFit="1" customWidth="1"/>
    <col min="9654" max="9654" width="18.5" style="1" bestFit="1" customWidth="1"/>
    <col min="9655" max="9656" width="8.5" style="1"/>
    <col min="9657" max="9657" width="68.5" style="1" bestFit="1" customWidth="1"/>
    <col min="9658" max="9885" width="8.5" style="1"/>
    <col min="9886" max="9886" width="3.5" style="1" bestFit="1" customWidth="1"/>
    <col min="9887" max="9887" width="17.5" style="1" customWidth="1"/>
    <col min="9888" max="9888" width="22.5" style="1" bestFit="1" customWidth="1"/>
    <col min="9889" max="9889" width="37.5" style="1" bestFit="1" customWidth="1"/>
    <col min="9890" max="9890" width="6.5" style="1" customWidth="1"/>
    <col min="9891" max="9891" width="6.5" style="1" bestFit="1" customWidth="1"/>
    <col min="9892" max="9892" width="16" style="1" customWidth="1"/>
    <col min="9893" max="9893" width="52.5" style="1" customWidth="1"/>
    <col min="9894" max="9894" width="59" style="1" customWidth="1"/>
    <col min="9895" max="9895" width="10.5" style="1" bestFit="1" customWidth="1"/>
    <col min="9896" max="9896" width="2.5" style="1" customWidth="1"/>
    <col min="9897" max="9897" width="10.5" style="1" customWidth="1"/>
    <col min="9898" max="9898" width="53.5" style="1" customWidth="1"/>
    <col min="9899" max="9899" width="8.5" style="1"/>
    <col min="9900" max="9900" width="14.5" style="1" bestFit="1" customWidth="1"/>
    <col min="9901" max="9901" width="23.5" style="1" bestFit="1" customWidth="1"/>
    <col min="9902" max="9902" width="12.5" style="1" bestFit="1" customWidth="1"/>
    <col min="9903" max="9903" width="9.5" style="1" bestFit="1" customWidth="1"/>
    <col min="9904" max="9904" width="13.5" style="1" bestFit="1" customWidth="1"/>
    <col min="9905" max="9905" width="17.5" style="1" bestFit="1" customWidth="1"/>
    <col min="9906" max="9906" width="18.5" style="1" bestFit="1" customWidth="1"/>
    <col min="9907" max="9907" width="26.5" style="1" bestFit="1" customWidth="1"/>
    <col min="9908" max="9908" width="28.5" style="1" bestFit="1" customWidth="1"/>
    <col min="9909" max="9909" width="26.5" style="1" bestFit="1" customWidth="1"/>
    <col min="9910" max="9910" width="18.5" style="1" bestFit="1" customWidth="1"/>
    <col min="9911" max="9912" width="8.5" style="1"/>
    <col min="9913" max="9913" width="68.5" style="1" bestFit="1" customWidth="1"/>
    <col min="9914" max="10141" width="8.5" style="1"/>
    <col min="10142" max="10142" width="3.5" style="1" bestFit="1" customWidth="1"/>
    <col min="10143" max="10143" width="17.5" style="1" customWidth="1"/>
    <col min="10144" max="10144" width="22.5" style="1" bestFit="1" customWidth="1"/>
    <col min="10145" max="10145" width="37.5" style="1" bestFit="1" customWidth="1"/>
    <col min="10146" max="10146" width="6.5" style="1" customWidth="1"/>
    <col min="10147" max="10147" width="6.5" style="1" bestFit="1" customWidth="1"/>
    <col min="10148" max="10148" width="16" style="1" customWidth="1"/>
    <col min="10149" max="10149" width="52.5" style="1" customWidth="1"/>
    <col min="10150" max="10150" width="59" style="1" customWidth="1"/>
    <col min="10151" max="10151" width="10.5" style="1" bestFit="1" customWidth="1"/>
    <col min="10152" max="10152" width="2.5" style="1" customWidth="1"/>
    <col min="10153" max="10153" width="10.5" style="1" customWidth="1"/>
    <col min="10154" max="10154" width="53.5" style="1" customWidth="1"/>
    <col min="10155" max="10155" width="8.5" style="1"/>
    <col min="10156" max="10156" width="14.5" style="1" bestFit="1" customWidth="1"/>
    <col min="10157" max="10157" width="23.5" style="1" bestFit="1" customWidth="1"/>
    <col min="10158" max="10158" width="12.5" style="1" bestFit="1" customWidth="1"/>
    <col min="10159" max="10159" width="9.5" style="1" bestFit="1" customWidth="1"/>
    <col min="10160" max="10160" width="13.5" style="1" bestFit="1" customWidth="1"/>
    <col min="10161" max="10161" width="17.5" style="1" bestFit="1" customWidth="1"/>
    <col min="10162" max="10162" width="18.5" style="1" bestFit="1" customWidth="1"/>
    <col min="10163" max="10163" width="26.5" style="1" bestFit="1" customWidth="1"/>
    <col min="10164" max="10164" width="28.5" style="1" bestFit="1" customWidth="1"/>
    <col min="10165" max="10165" width="26.5" style="1" bestFit="1" customWidth="1"/>
    <col min="10166" max="10166" width="18.5" style="1" bestFit="1" customWidth="1"/>
    <col min="10167" max="10168" width="8.5" style="1"/>
    <col min="10169" max="10169" width="68.5" style="1" bestFit="1" customWidth="1"/>
    <col min="10170" max="10397" width="8.5" style="1"/>
    <col min="10398" max="10398" width="3.5" style="1" bestFit="1" customWidth="1"/>
    <col min="10399" max="10399" width="17.5" style="1" customWidth="1"/>
    <col min="10400" max="10400" width="22.5" style="1" bestFit="1" customWidth="1"/>
    <col min="10401" max="10401" width="37.5" style="1" bestFit="1" customWidth="1"/>
    <col min="10402" max="10402" width="6.5" style="1" customWidth="1"/>
    <col min="10403" max="10403" width="6.5" style="1" bestFit="1" customWidth="1"/>
    <col min="10404" max="10404" width="16" style="1" customWidth="1"/>
    <col min="10405" max="10405" width="52.5" style="1" customWidth="1"/>
    <col min="10406" max="10406" width="59" style="1" customWidth="1"/>
    <col min="10407" max="10407" width="10.5" style="1" bestFit="1" customWidth="1"/>
    <col min="10408" max="10408" width="2.5" style="1" customWidth="1"/>
    <col min="10409" max="10409" width="10.5" style="1" customWidth="1"/>
    <col min="10410" max="10410" width="53.5" style="1" customWidth="1"/>
    <col min="10411" max="10411" width="8.5" style="1"/>
    <col min="10412" max="10412" width="14.5" style="1" bestFit="1" customWidth="1"/>
    <col min="10413" max="10413" width="23.5" style="1" bestFit="1" customWidth="1"/>
    <col min="10414" max="10414" width="12.5" style="1" bestFit="1" customWidth="1"/>
    <col min="10415" max="10415" width="9.5" style="1" bestFit="1" customWidth="1"/>
    <col min="10416" max="10416" width="13.5" style="1" bestFit="1" customWidth="1"/>
    <col min="10417" max="10417" width="17.5" style="1" bestFit="1" customWidth="1"/>
    <col min="10418" max="10418" width="18.5" style="1" bestFit="1" customWidth="1"/>
    <col min="10419" max="10419" width="26.5" style="1" bestFit="1" customWidth="1"/>
    <col min="10420" max="10420" width="28.5" style="1" bestFit="1" customWidth="1"/>
    <col min="10421" max="10421" width="26.5" style="1" bestFit="1" customWidth="1"/>
    <col min="10422" max="10422" width="18.5" style="1" bestFit="1" customWidth="1"/>
    <col min="10423" max="10424" width="8.5" style="1"/>
    <col min="10425" max="10425" width="68.5" style="1" bestFit="1" customWidth="1"/>
    <col min="10426" max="10653" width="8.5" style="1"/>
    <col min="10654" max="10654" width="3.5" style="1" bestFit="1" customWidth="1"/>
    <col min="10655" max="10655" width="17.5" style="1" customWidth="1"/>
    <col min="10656" max="10656" width="22.5" style="1" bestFit="1" customWidth="1"/>
    <col min="10657" max="10657" width="37.5" style="1" bestFit="1" customWidth="1"/>
    <col min="10658" max="10658" width="6.5" style="1" customWidth="1"/>
    <col min="10659" max="10659" width="6.5" style="1" bestFit="1" customWidth="1"/>
    <col min="10660" max="10660" width="16" style="1" customWidth="1"/>
    <col min="10661" max="10661" width="52.5" style="1" customWidth="1"/>
    <col min="10662" max="10662" width="59" style="1" customWidth="1"/>
    <col min="10663" max="10663" width="10.5" style="1" bestFit="1" customWidth="1"/>
    <col min="10664" max="10664" width="2.5" style="1" customWidth="1"/>
    <col min="10665" max="10665" width="10.5" style="1" customWidth="1"/>
    <col min="10666" max="10666" width="53.5" style="1" customWidth="1"/>
    <col min="10667" max="10667" width="8.5" style="1"/>
    <col min="10668" max="10668" width="14.5" style="1" bestFit="1" customWidth="1"/>
    <col min="10669" max="10669" width="23.5" style="1" bestFit="1" customWidth="1"/>
    <col min="10670" max="10670" width="12.5" style="1" bestFit="1" customWidth="1"/>
    <col min="10671" max="10671" width="9.5" style="1" bestFit="1" customWidth="1"/>
    <col min="10672" max="10672" width="13.5" style="1" bestFit="1" customWidth="1"/>
    <col min="10673" max="10673" width="17.5" style="1" bestFit="1" customWidth="1"/>
    <col min="10674" max="10674" width="18.5" style="1" bestFit="1" customWidth="1"/>
    <col min="10675" max="10675" width="26.5" style="1" bestFit="1" customWidth="1"/>
    <col min="10676" max="10676" width="28.5" style="1" bestFit="1" customWidth="1"/>
    <col min="10677" max="10677" width="26.5" style="1" bestFit="1" customWidth="1"/>
    <col min="10678" max="10678" width="18.5" style="1" bestFit="1" customWidth="1"/>
    <col min="10679" max="10680" width="8.5" style="1"/>
    <col min="10681" max="10681" width="68.5" style="1" bestFit="1" customWidth="1"/>
    <col min="10682" max="10909" width="8.5" style="1"/>
    <col min="10910" max="10910" width="3.5" style="1" bestFit="1" customWidth="1"/>
    <col min="10911" max="10911" width="17.5" style="1" customWidth="1"/>
    <col min="10912" max="10912" width="22.5" style="1" bestFit="1" customWidth="1"/>
    <col min="10913" max="10913" width="37.5" style="1" bestFit="1" customWidth="1"/>
    <col min="10914" max="10914" width="6.5" style="1" customWidth="1"/>
    <col min="10915" max="10915" width="6.5" style="1" bestFit="1" customWidth="1"/>
    <col min="10916" max="10916" width="16" style="1" customWidth="1"/>
    <col min="10917" max="10917" width="52.5" style="1" customWidth="1"/>
    <col min="10918" max="10918" width="59" style="1" customWidth="1"/>
    <col min="10919" max="10919" width="10.5" style="1" bestFit="1" customWidth="1"/>
    <col min="10920" max="10920" width="2.5" style="1" customWidth="1"/>
    <col min="10921" max="10921" width="10.5" style="1" customWidth="1"/>
    <col min="10922" max="10922" width="53.5" style="1" customWidth="1"/>
    <col min="10923" max="10923" width="8.5" style="1"/>
    <col min="10924" max="10924" width="14.5" style="1" bestFit="1" customWidth="1"/>
    <col min="10925" max="10925" width="23.5" style="1" bestFit="1" customWidth="1"/>
    <col min="10926" max="10926" width="12.5" style="1" bestFit="1" customWidth="1"/>
    <col min="10927" max="10927" width="9.5" style="1" bestFit="1" customWidth="1"/>
    <col min="10928" max="10928" width="13.5" style="1" bestFit="1" customWidth="1"/>
    <col min="10929" max="10929" width="17.5" style="1" bestFit="1" customWidth="1"/>
    <col min="10930" max="10930" width="18.5" style="1" bestFit="1" customWidth="1"/>
    <col min="10931" max="10931" width="26.5" style="1" bestFit="1" customWidth="1"/>
    <col min="10932" max="10932" width="28.5" style="1" bestFit="1" customWidth="1"/>
    <col min="10933" max="10933" width="26.5" style="1" bestFit="1" customWidth="1"/>
    <col min="10934" max="10934" width="18.5" style="1" bestFit="1" customWidth="1"/>
    <col min="10935" max="10936" width="8.5" style="1"/>
    <col min="10937" max="10937" width="68.5" style="1" bestFit="1" customWidth="1"/>
    <col min="10938" max="11165" width="8.5" style="1"/>
    <col min="11166" max="11166" width="3.5" style="1" bestFit="1" customWidth="1"/>
    <col min="11167" max="11167" width="17.5" style="1" customWidth="1"/>
    <col min="11168" max="11168" width="22.5" style="1" bestFit="1" customWidth="1"/>
    <col min="11169" max="11169" width="37.5" style="1" bestFit="1" customWidth="1"/>
    <col min="11170" max="11170" width="6.5" style="1" customWidth="1"/>
    <col min="11171" max="11171" width="6.5" style="1" bestFit="1" customWidth="1"/>
    <col min="11172" max="11172" width="16" style="1" customWidth="1"/>
    <col min="11173" max="11173" width="52.5" style="1" customWidth="1"/>
    <col min="11174" max="11174" width="59" style="1" customWidth="1"/>
    <col min="11175" max="11175" width="10.5" style="1" bestFit="1" customWidth="1"/>
    <col min="11176" max="11176" width="2.5" style="1" customWidth="1"/>
    <col min="11177" max="11177" width="10.5" style="1" customWidth="1"/>
    <col min="11178" max="11178" width="53.5" style="1" customWidth="1"/>
    <col min="11179" max="11179" width="8.5" style="1"/>
    <col min="11180" max="11180" width="14.5" style="1" bestFit="1" customWidth="1"/>
    <col min="11181" max="11181" width="23.5" style="1" bestFit="1" customWidth="1"/>
    <col min="11182" max="11182" width="12.5" style="1" bestFit="1" customWidth="1"/>
    <col min="11183" max="11183" width="9.5" style="1" bestFit="1" customWidth="1"/>
    <col min="11184" max="11184" width="13.5" style="1" bestFit="1" customWidth="1"/>
    <col min="11185" max="11185" width="17.5" style="1" bestFit="1" customWidth="1"/>
    <col min="11186" max="11186" width="18.5" style="1" bestFit="1" customWidth="1"/>
    <col min="11187" max="11187" width="26.5" style="1" bestFit="1" customWidth="1"/>
    <col min="11188" max="11188" width="28.5" style="1" bestFit="1" customWidth="1"/>
    <col min="11189" max="11189" width="26.5" style="1" bestFit="1" customWidth="1"/>
    <col min="11190" max="11190" width="18.5" style="1" bestFit="1" customWidth="1"/>
    <col min="11191" max="11192" width="8.5" style="1"/>
    <col min="11193" max="11193" width="68.5" style="1" bestFit="1" customWidth="1"/>
    <col min="11194" max="11421" width="8.5" style="1"/>
    <col min="11422" max="11422" width="3.5" style="1" bestFit="1" customWidth="1"/>
    <col min="11423" max="11423" width="17.5" style="1" customWidth="1"/>
    <col min="11424" max="11424" width="22.5" style="1" bestFit="1" customWidth="1"/>
    <col min="11425" max="11425" width="37.5" style="1" bestFit="1" customWidth="1"/>
    <col min="11426" max="11426" width="6.5" style="1" customWidth="1"/>
    <col min="11427" max="11427" width="6.5" style="1" bestFit="1" customWidth="1"/>
    <col min="11428" max="11428" width="16" style="1" customWidth="1"/>
    <col min="11429" max="11429" width="52.5" style="1" customWidth="1"/>
    <col min="11430" max="11430" width="59" style="1" customWidth="1"/>
    <col min="11431" max="11431" width="10.5" style="1" bestFit="1" customWidth="1"/>
    <col min="11432" max="11432" width="2.5" style="1" customWidth="1"/>
    <col min="11433" max="11433" width="10.5" style="1" customWidth="1"/>
    <col min="11434" max="11434" width="53.5" style="1" customWidth="1"/>
    <col min="11435" max="11435" width="8.5" style="1"/>
    <col min="11436" max="11436" width="14.5" style="1" bestFit="1" customWidth="1"/>
    <col min="11437" max="11437" width="23.5" style="1" bestFit="1" customWidth="1"/>
    <col min="11438" max="11438" width="12.5" style="1" bestFit="1" customWidth="1"/>
    <col min="11439" max="11439" width="9.5" style="1" bestFit="1" customWidth="1"/>
    <col min="11440" max="11440" width="13.5" style="1" bestFit="1" customWidth="1"/>
    <col min="11441" max="11441" width="17.5" style="1" bestFit="1" customWidth="1"/>
    <col min="11442" max="11442" width="18.5" style="1" bestFit="1" customWidth="1"/>
    <col min="11443" max="11443" width="26.5" style="1" bestFit="1" customWidth="1"/>
    <col min="11444" max="11444" width="28.5" style="1" bestFit="1" customWidth="1"/>
    <col min="11445" max="11445" width="26.5" style="1" bestFit="1" customWidth="1"/>
    <col min="11446" max="11446" width="18.5" style="1" bestFit="1" customWidth="1"/>
    <col min="11447" max="11448" width="8.5" style="1"/>
    <col min="11449" max="11449" width="68.5" style="1" bestFit="1" customWidth="1"/>
    <col min="11450" max="11677" width="8.5" style="1"/>
    <col min="11678" max="11678" width="3.5" style="1" bestFit="1" customWidth="1"/>
    <col min="11679" max="11679" width="17.5" style="1" customWidth="1"/>
    <col min="11680" max="11680" width="22.5" style="1" bestFit="1" customWidth="1"/>
    <col min="11681" max="11681" width="37.5" style="1" bestFit="1" customWidth="1"/>
    <col min="11682" max="11682" width="6.5" style="1" customWidth="1"/>
    <col min="11683" max="11683" width="6.5" style="1" bestFit="1" customWidth="1"/>
    <col min="11684" max="11684" width="16" style="1" customWidth="1"/>
    <col min="11685" max="11685" width="52.5" style="1" customWidth="1"/>
    <col min="11686" max="11686" width="59" style="1" customWidth="1"/>
    <col min="11687" max="11687" width="10.5" style="1" bestFit="1" customWidth="1"/>
    <col min="11688" max="11688" width="2.5" style="1" customWidth="1"/>
    <col min="11689" max="11689" width="10.5" style="1" customWidth="1"/>
    <col min="11690" max="11690" width="53.5" style="1" customWidth="1"/>
    <col min="11691" max="11691" width="8.5" style="1"/>
    <col min="11692" max="11692" width="14.5" style="1" bestFit="1" customWidth="1"/>
    <col min="11693" max="11693" width="23.5" style="1" bestFit="1" customWidth="1"/>
    <col min="11694" max="11694" width="12.5" style="1" bestFit="1" customWidth="1"/>
    <col min="11695" max="11695" width="9.5" style="1" bestFit="1" customWidth="1"/>
    <col min="11696" max="11696" width="13.5" style="1" bestFit="1" customWidth="1"/>
    <col min="11697" max="11697" width="17.5" style="1" bestFit="1" customWidth="1"/>
    <col min="11698" max="11698" width="18.5" style="1" bestFit="1" customWidth="1"/>
    <col min="11699" max="11699" width="26.5" style="1" bestFit="1" customWidth="1"/>
    <col min="11700" max="11700" width="28.5" style="1" bestFit="1" customWidth="1"/>
    <col min="11701" max="11701" width="26.5" style="1" bestFit="1" customWidth="1"/>
    <col min="11702" max="11702" width="18.5" style="1" bestFit="1" customWidth="1"/>
    <col min="11703" max="11704" width="8.5" style="1"/>
    <col min="11705" max="11705" width="68.5" style="1" bestFit="1" customWidth="1"/>
    <col min="11706" max="11933" width="8.5" style="1"/>
    <col min="11934" max="11934" width="3.5" style="1" bestFit="1" customWidth="1"/>
    <col min="11935" max="11935" width="17.5" style="1" customWidth="1"/>
    <col min="11936" max="11936" width="22.5" style="1" bestFit="1" customWidth="1"/>
    <col min="11937" max="11937" width="37.5" style="1" bestFit="1" customWidth="1"/>
    <col min="11938" max="11938" width="6.5" style="1" customWidth="1"/>
    <col min="11939" max="11939" width="6.5" style="1" bestFit="1" customWidth="1"/>
    <col min="11940" max="11940" width="16" style="1" customWidth="1"/>
    <col min="11941" max="11941" width="52.5" style="1" customWidth="1"/>
    <col min="11942" max="11942" width="59" style="1" customWidth="1"/>
    <col min="11943" max="11943" width="10.5" style="1" bestFit="1" customWidth="1"/>
    <col min="11944" max="11944" width="2.5" style="1" customWidth="1"/>
    <col min="11945" max="11945" width="10.5" style="1" customWidth="1"/>
    <col min="11946" max="11946" width="53.5" style="1" customWidth="1"/>
    <col min="11947" max="11947" width="8.5" style="1"/>
    <col min="11948" max="11948" width="14.5" style="1" bestFit="1" customWidth="1"/>
    <col min="11949" max="11949" width="23.5" style="1" bestFit="1" customWidth="1"/>
    <col min="11950" max="11950" width="12.5" style="1" bestFit="1" customWidth="1"/>
    <col min="11951" max="11951" width="9.5" style="1" bestFit="1" customWidth="1"/>
    <col min="11952" max="11952" width="13.5" style="1" bestFit="1" customWidth="1"/>
    <col min="11953" max="11953" width="17.5" style="1" bestFit="1" customWidth="1"/>
    <col min="11954" max="11954" width="18.5" style="1" bestFit="1" customWidth="1"/>
    <col min="11955" max="11955" width="26.5" style="1" bestFit="1" customWidth="1"/>
    <col min="11956" max="11956" width="28.5" style="1" bestFit="1" customWidth="1"/>
    <col min="11957" max="11957" width="26.5" style="1" bestFit="1" customWidth="1"/>
    <col min="11958" max="11958" width="18.5" style="1" bestFit="1" customWidth="1"/>
    <col min="11959" max="11960" width="8.5" style="1"/>
    <col min="11961" max="11961" width="68.5" style="1" bestFit="1" customWidth="1"/>
    <col min="11962" max="12189" width="8.5" style="1"/>
    <col min="12190" max="12190" width="3.5" style="1" bestFit="1" customWidth="1"/>
    <col min="12191" max="12191" width="17.5" style="1" customWidth="1"/>
    <col min="12192" max="12192" width="22.5" style="1" bestFit="1" customWidth="1"/>
    <col min="12193" max="12193" width="37.5" style="1" bestFit="1" customWidth="1"/>
    <col min="12194" max="12194" width="6.5" style="1" customWidth="1"/>
    <col min="12195" max="12195" width="6.5" style="1" bestFit="1" customWidth="1"/>
    <col min="12196" max="12196" width="16" style="1" customWidth="1"/>
    <col min="12197" max="12197" width="52.5" style="1" customWidth="1"/>
    <col min="12198" max="12198" width="59" style="1" customWidth="1"/>
    <col min="12199" max="12199" width="10.5" style="1" bestFit="1" customWidth="1"/>
    <col min="12200" max="12200" width="2.5" style="1" customWidth="1"/>
    <col min="12201" max="12201" width="10.5" style="1" customWidth="1"/>
    <col min="12202" max="12202" width="53.5" style="1" customWidth="1"/>
    <col min="12203" max="12203" width="8.5" style="1"/>
    <col min="12204" max="12204" width="14.5" style="1" bestFit="1" customWidth="1"/>
    <col min="12205" max="12205" width="23.5" style="1" bestFit="1" customWidth="1"/>
    <col min="12206" max="12206" width="12.5" style="1" bestFit="1" customWidth="1"/>
    <col min="12207" max="12207" width="9.5" style="1" bestFit="1" customWidth="1"/>
    <col min="12208" max="12208" width="13.5" style="1" bestFit="1" customWidth="1"/>
    <col min="12209" max="12209" width="17.5" style="1" bestFit="1" customWidth="1"/>
    <col min="12210" max="12210" width="18.5" style="1" bestFit="1" customWidth="1"/>
    <col min="12211" max="12211" width="26.5" style="1" bestFit="1" customWidth="1"/>
    <col min="12212" max="12212" width="28.5" style="1" bestFit="1" customWidth="1"/>
    <col min="12213" max="12213" width="26.5" style="1" bestFit="1" customWidth="1"/>
    <col min="12214" max="12214" width="18.5" style="1" bestFit="1" customWidth="1"/>
    <col min="12215" max="12216" width="8.5" style="1"/>
    <col min="12217" max="12217" width="68.5" style="1" bestFit="1" customWidth="1"/>
    <col min="12218" max="12445" width="8.5" style="1"/>
    <col min="12446" max="12446" width="3.5" style="1" bestFit="1" customWidth="1"/>
    <col min="12447" max="12447" width="17.5" style="1" customWidth="1"/>
    <col min="12448" max="12448" width="22.5" style="1" bestFit="1" customWidth="1"/>
    <col min="12449" max="12449" width="37.5" style="1" bestFit="1" customWidth="1"/>
    <col min="12450" max="12450" width="6.5" style="1" customWidth="1"/>
    <col min="12451" max="12451" width="6.5" style="1" bestFit="1" customWidth="1"/>
    <col min="12452" max="12452" width="16" style="1" customWidth="1"/>
    <col min="12453" max="12453" width="52.5" style="1" customWidth="1"/>
    <col min="12454" max="12454" width="59" style="1" customWidth="1"/>
    <col min="12455" max="12455" width="10.5" style="1" bestFit="1" customWidth="1"/>
    <col min="12456" max="12456" width="2.5" style="1" customWidth="1"/>
    <col min="12457" max="12457" width="10.5" style="1" customWidth="1"/>
    <col min="12458" max="12458" width="53.5" style="1" customWidth="1"/>
    <col min="12459" max="12459" width="8.5" style="1"/>
    <col min="12460" max="12460" width="14.5" style="1" bestFit="1" customWidth="1"/>
    <col min="12461" max="12461" width="23.5" style="1" bestFit="1" customWidth="1"/>
    <col min="12462" max="12462" width="12.5" style="1" bestFit="1" customWidth="1"/>
    <col min="12463" max="12463" width="9.5" style="1" bestFit="1" customWidth="1"/>
    <col min="12464" max="12464" width="13.5" style="1" bestFit="1" customWidth="1"/>
    <col min="12465" max="12465" width="17.5" style="1" bestFit="1" customWidth="1"/>
    <col min="12466" max="12466" width="18.5" style="1" bestFit="1" customWidth="1"/>
    <col min="12467" max="12467" width="26.5" style="1" bestFit="1" customWidth="1"/>
    <col min="12468" max="12468" width="28.5" style="1" bestFit="1" customWidth="1"/>
    <col min="12469" max="12469" width="26.5" style="1" bestFit="1" customWidth="1"/>
    <col min="12470" max="12470" width="18.5" style="1" bestFit="1" customWidth="1"/>
    <col min="12471" max="12472" width="8.5" style="1"/>
    <col min="12473" max="12473" width="68.5" style="1" bestFit="1" customWidth="1"/>
    <col min="12474" max="12701" width="8.5" style="1"/>
    <col min="12702" max="12702" width="3.5" style="1" bestFit="1" customWidth="1"/>
    <col min="12703" max="12703" width="17.5" style="1" customWidth="1"/>
    <col min="12704" max="12704" width="22.5" style="1" bestFit="1" customWidth="1"/>
    <col min="12705" max="12705" width="37.5" style="1" bestFit="1" customWidth="1"/>
    <col min="12706" max="12706" width="6.5" style="1" customWidth="1"/>
    <col min="12707" max="12707" width="6.5" style="1" bestFit="1" customWidth="1"/>
    <col min="12708" max="12708" width="16" style="1" customWidth="1"/>
    <col min="12709" max="12709" width="52.5" style="1" customWidth="1"/>
    <col min="12710" max="12710" width="59" style="1" customWidth="1"/>
    <col min="12711" max="12711" width="10.5" style="1" bestFit="1" customWidth="1"/>
    <col min="12712" max="12712" width="2.5" style="1" customWidth="1"/>
    <col min="12713" max="12713" width="10.5" style="1" customWidth="1"/>
    <col min="12714" max="12714" width="53.5" style="1" customWidth="1"/>
    <col min="12715" max="12715" width="8.5" style="1"/>
    <col min="12716" max="12716" width="14.5" style="1" bestFit="1" customWidth="1"/>
    <col min="12717" max="12717" width="23.5" style="1" bestFit="1" customWidth="1"/>
    <col min="12718" max="12718" width="12.5" style="1" bestFit="1" customWidth="1"/>
    <col min="12719" max="12719" width="9.5" style="1" bestFit="1" customWidth="1"/>
    <col min="12720" max="12720" width="13.5" style="1" bestFit="1" customWidth="1"/>
    <col min="12721" max="12721" width="17.5" style="1" bestFit="1" customWidth="1"/>
    <col min="12722" max="12722" width="18.5" style="1" bestFit="1" customWidth="1"/>
    <col min="12723" max="12723" width="26.5" style="1" bestFit="1" customWidth="1"/>
    <col min="12724" max="12724" width="28.5" style="1" bestFit="1" customWidth="1"/>
    <col min="12725" max="12725" width="26.5" style="1" bestFit="1" customWidth="1"/>
    <col min="12726" max="12726" width="18.5" style="1" bestFit="1" customWidth="1"/>
    <col min="12727" max="12728" width="8.5" style="1"/>
    <col min="12729" max="12729" width="68.5" style="1" bestFit="1" customWidth="1"/>
    <col min="12730" max="12957" width="8.5" style="1"/>
    <col min="12958" max="12958" width="3.5" style="1" bestFit="1" customWidth="1"/>
    <col min="12959" max="12959" width="17.5" style="1" customWidth="1"/>
    <col min="12960" max="12960" width="22.5" style="1" bestFit="1" customWidth="1"/>
    <col min="12961" max="12961" width="37.5" style="1" bestFit="1" customWidth="1"/>
    <col min="12962" max="12962" width="6.5" style="1" customWidth="1"/>
    <col min="12963" max="12963" width="6.5" style="1" bestFit="1" customWidth="1"/>
    <col min="12964" max="12964" width="16" style="1" customWidth="1"/>
    <col min="12965" max="12965" width="52.5" style="1" customWidth="1"/>
    <col min="12966" max="12966" width="59" style="1" customWidth="1"/>
    <col min="12967" max="12967" width="10.5" style="1" bestFit="1" customWidth="1"/>
    <col min="12968" max="12968" width="2.5" style="1" customWidth="1"/>
    <col min="12969" max="12969" width="10.5" style="1" customWidth="1"/>
    <col min="12970" max="12970" width="53.5" style="1" customWidth="1"/>
    <col min="12971" max="12971" width="8.5" style="1"/>
    <col min="12972" max="12972" width="14.5" style="1" bestFit="1" customWidth="1"/>
    <col min="12973" max="12973" width="23.5" style="1" bestFit="1" customWidth="1"/>
    <col min="12974" max="12974" width="12.5" style="1" bestFit="1" customWidth="1"/>
    <col min="12975" max="12975" width="9.5" style="1" bestFit="1" customWidth="1"/>
    <col min="12976" max="12976" width="13.5" style="1" bestFit="1" customWidth="1"/>
    <col min="12977" max="12977" width="17.5" style="1" bestFit="1" customWidth="1"/>
    <col min="12978" max="12978" width="18.5" style="1" bestFit="1" customWidth="1"/>
    <col min="12979" max="12979" width="26.5" style="1" bestFit="1" customWidth="1"/>
    <col min="12980" max="12980" width="28.5" style="1" bestFit="1" customWidth="1"/>
    <col min="12981" max="12981" width="26.5" style="1" bestFit="1" customWidth="1"/>
    <col min="12982" max="12982" width="18.5" style="1" bestFit="1" customWidth="1"/>
    <col min="12983" max="12984" width="8.5" style="1"/>
    <col min="12985" max="12985" width="68.5" style="1" bestFit="1" customWidth="1"/>
    <col min="12986" max="13213" width="8.5" style="1"/>
    <col min="13214" max="13214" width="3.5" style="1" bestFit="1" customWidth="1"/>
    <col min="13215" max="13215" width="17.5" style="1" customWidth="1"/>
    <col min="13216" max="13216" width="22.5" style="1" bestFit="1" customWidth="1"/>
    <col min="13217" max="13217" width="37.5" style="1" bestFit="1" customWidth="1"/>
    <col min="13218" max="13218" width="6.5" style="1" customWidth="1"/>
    <col min="13219" max="13219" width="6.5" style="1" bestFit="1" customWidth="1"/>
    <col min="13220" max="13220" width="16" style="1" customWidth="1"/>
    <col min="13221" max="13221" width="52.5" style="1" customWidth="1"/>
    <col min="13222" max="13222" width="59" style="1" customWidth="1"/>
    <col min="13223" max="13223" width="10.5" style="1" bestFit="1" customWidth="1"/>
    <col min="13224" max="13224" width="2.5" style="1" customWidth="1"/>
    <col min="13225" max="13225" width="10.5" style="1" customWidth="1"/>
    <col min="13226" max="13226" width="53.5" style="1" customWidth="1"/>
    <col min="13227" max="13227" width="8.5" style="1"/>
    <col min="13228" max="13228" width="14.5" style="1" bestFit="1" customWidth="1"/>
    <col min="13229" max="13229" width="23.5" style="1" bestFit="1" customWidth="1"/>
    <col min="13230" max="13230" width="12.5" style="1" bestFit="1" customWidth="1"/>
    <col min="13231" max="13231" width="9.5" style="1" bestFit="1" customWidth="1"/>
    <col min="13232" max="13232" width="13.5" style="1" bestFit="1" customWidth="1"/>
    <col min="13233" max="13233" width="17.5" style="1" bestFit="1" customWidth="1"/>
    <col min="13234" max="13234" width="18.5" style="1" bestFit="1" customWidth="1"/>
    <col min="13235" max="13235" width="26.5" style="1" bestFit="1" customWidth="1"/>
    <col min="13236" max="13236" width="28.5" style="1" bestFit="1" customWidth="1"/>
    <col min="13237" max="13237" width="26.5" style="1" bestFit="1" customWidth="1"/>
    <col min="13238" max="13238" width="18.5" style="1" bestFit="1" customWidth="1"/>
    <col min="13239" max="13240" width="8.5" style="1"/>
    <col min="13241" max="13241" width="68.5" style="1" bestFit="1" customWidth="1"/>
    <col min="13242" max="13469" width="8.5" style="1"/>
    <col min="13470" max="13470" width="3.5" style="1" bestFit="1" customWidth="1"/>
    <col min="13471" max="13471" width="17.5" style="1" customWidth="1"/>
    <col min="13472" max="13472" width="22.5" style="1" bestFit="1" customWidth="1"/>
    <col min="13473" max="13473" width="37.5" style="1" bestFit="1" customWidth="1"/>
    <col min="13474" max="13474" width="6.5" style="1" customWidth="1"/>
    <col min="13475" max="13475" width="6.5" style="1" bestFit="1" customWidth="1"/>
    <col min="13476" max="13476" width="16" style="1" customWidth="1"/>
    <col min="13477" max="13477" width="52.5" style="1" customWidth="1"/>
    <col min="13478" max="13478" width="59" style="1" customWidth="1"/>
    <col min="13479" max="13479" width="10.5" style="1" bestFit="1" customWidth="1"/>
    <col min="13480" max="13480" width="2.5" style="1" customWidth="1"/>
    <col min="13481" max="13481" width="10.5" style="1" customWidth="1"/>
    <col min="13482" max="13482" width="53.5" style="1" customWidth="1"/>
    <col min="13483" max="13483" width="8.5" style="1"/>
    <col min="13484" max="13484" width="14.5" style="1" bestFit="1" customWidth="1"/>
    <col min="13485" max="13485" width="23.5" style="1" bestFit="1" customWidth="1"/>
    <col min="13486" max="13486" width="12.5" style="1" bestFit="1" customWidth="1"/>
    <col min="13487" max="13487" width="9.5" style="1" bestFit="1" customWidth="1"/>
    <col min="13488" max="13488" width="13.5" style="1" bestFit="1" customWidth="1"/>
    <col min="13489" max="13489" width="17.5" style="1" bestFit="1" customWidth="1"/>
    <col min="13490" max="13490" width="18.5" style="1" bestFit="1" customWidth="1"/>
    <col min="13491" max="13491" width="26.5" style="1" bestFit="1" customWidth="1"/>
    <col min="13492" max="13492" width="28.5" style="1" bestFit="1" customWidth="1"/>
    <col min="13493" max="13493" width="26.5" style="1" bestFit="1" customWidth="1"/>
    <col min="13494" max="13494" width="18.5" style="1" bestFit="1" customWidth="1"/>
    <col min="13495" max="13496" width="8.5" style="1"/>
    <col min="13497" max="13497" width="68.5" style="1" bestFit="1" customWidth="1"/>
    <col min="13498" max="13725" width="8.5" style="1"/>
    <col min="13726" max="13726" width="3.5" style="1" bestFit="1" customWidth="1"/>
    <col min="13727" max="13727" width="17.5" style="1" customWidth="1"/>
    <col min="13728" max="13728" width="22.5" style="1" bestFit="1" customWidth="1"/>
    <col min="13729" max="13729" width="37.5" style="1" bestFit="1" customWidth="1"/>
    <col min="13730" max="13730" width="6.5" style="1" customWidth="1"/>
    <col min="13731" max="13731" width="6.5" style="1" bestFit="1" customWidth="1"/>
    <col min="13732" max="13732" width="16" style="1" customWidth="1"/>
    <col min="13733" max="13733" width="52.5" style="1" customWidth="1"/>
    <col min="13734" max="13734" width="59" style="1" customWidth="1"/>
    <col min="13735" max="13735" width="10.5" style="1" bestFit="1" customWidth="1"/>
    <col min="13736" max="13736" width="2.5" style="1" customWidth="1"/>
    <col min="13737" max="13737" width="10.5" style="1" customWidth="1"/>
    <col min="13738" max="13738" width="53.5" style="1" customWidth="1"/>
    <col min="13739" max="13739" width="8.5" style="1"/>
    <col min="13740" max="13740" width="14.5" style="1" bestFit="1" customWidth="1"/>
    <col min="13741" max="13741" width="23.5" style="1" bestFit="1" customWidth="1"/>
    <col min="13742" max="13742" width="12.5" style="1" bestFit="1" customWidth="1"/>
    <col min="13743" max="13743" width="9.5" style="1" bestFit="1" customWidth="1"/>
    <col min="13744" max="13744" width="13.5" style="1" bestFit="1" customWidth="1"/>
    <col min="13745" max="13745" width="17.5" style="1" bestFit="1" customWidth="1"/>
    <col min="13746" max="13746" width="18.5" style="1" bestFit="1" customWidth="1"/>
    <col min="13747" max="13747" width="26.5" style="1" bestFit="1" customWidth="1"/>
    <col min="13748" max="13748" width="28.5" style="1" bestFit="1" customWidth="1"/>
    <col min="13749" max="13749" width="26.5" style="1" bestFit="1" customWidth="1"/>
    <col min="13750" max="13750" width="18.5" style="1" bestFit="1" customWidth="1"/>
    <col min="13751" max="13752" width="8.5" style="1"/>
    <col min="13753" max="13753" width="68.5" style="1" bestFit="1" customWidth="1"/>
    <col min="13754" max="13981" width="8.5" style="1"/>
    <col min="13982" max="13982" width="3.5" style="1" bestFit="1" customWidth="1"/>
    <col min="13983" max="13983" width="17.5" style="1" customWidth="1"/>
    <col min="13984" max="13984" width="22.5" style="1" bestFit="1" customWidth="1"/>
    <col min="13985" max="13985" width="37.5" style="1" bestFit="1" customWidth="1"/>
    <col min="13986" max="13986" width="6.5" style="1" customWidth="1"/>
    <col min="13987" max="13987" width="6.5" style="1" bestFit="1" customWidth="1"/>
    <col min="13988" max="13988" width="16" style="1" customWidth="1"/>
    <col min="13989" max="13989" width="52.5" style="1" customWidth="1"/>
    <col min="13990" max="13990" width="59" style="1" customWidth="1"/>
    <col min="13991" max="13991" width="10.5" style="1" bestFit="1" customWidth="1"/>
    <col min="13992" max="13992" width="2.5" style="1" customWidth="1"/>
    <col min="13993" max="13993" width="10.5" style="1" customWidth="1"/>
    <col min="13994" max="13994" width="53.5" style="1" customWidth="1"/>
    <col min="13995" max="13995" width="8.5" style="1"/>
    <col min="13996" max="13996" width="14.5" style="1" bestFit="1" customWidth="1"/>
    <col min="13997" max="13997" width="23.5" style="1" bestFit="1" customWidth="1"/>
    <col min="13998" max="13998" width="12.5" style="1" bestFit="1" customWidth="1"/>
    <col min="13999" max="13999" width="9.5" style="1" bestFit="1" customWidth="1"/>
    <col min="14000" max="14000" width="13.5" style="1" bestFit="1" customWidth="1"/>
    <col min="14001" max="14001" width="17.5" style="1" bestFit="1" customWidth="1"/>
    <col min="14002" max="14002" width="18.5" style="1" bestFit="1" customWidth="1"/>
    <col min="14003" max="14003" width="26.5" style="1" bestFit="1" customWidth="1"/>
    <col min="14004" max="14004" width="28.5" style="1" bestFit="1" customWidth="1"/>
    <col min="14005" max="14005" width="26.5" style="1" bestFit="1" customWidth="1"/>
    <col min="14006" max="14006" width="18.5" style="1" bestFit="1" customWidth="1"/>
    <col min="14007" max="14008" width="8.5" style="1"/>
    <col min="14009" max="14009" width="68.5" style="1" bestFit="1" customWidth="1"/>
    <col min="14010" max="14237" width="8.5" style="1"/>
    <col min="14238" max="14238" width="3.5" style="1" bestFit="1" customWidth="1"/>
    <col min="14239" max="14239" width="17.5" style="1" customWidth="1"/>
    <col min="14240" max="14240" width="22.5" style="1" bestFit="1" customWidth="1"/>
    <col min="14241" max="14241" width="37.5" style="1" bestFit="1" customWidth="1"/>
    <col min="14242" max="14242" width="6.5" style="1" customWidth="1"/>
    <col min="14243" max="14243" width="6.5" style="1" bestFit="1" customWidth="1"/>
    <col min="14244" max="14244" width="16" style="1" customWidth="1"/>
    <col min="14245" max="14245" width="52.5" style="1" customWidth="1"/>
    <col min="14246" max="14246" width="59" style="1" customWidth="1"/>
    <col min="14247" max="14247" width="10.5" style="1" bestFit="1" customWidth="1"/>
    <col min="14248" max="14248" width="2.5" style="1" customWidth="1"/>
    <col min="14249" max="14249" width="10.5" style="1" customWidth="1"/>
    <col min="14250" max="14250" width="53.5" style="1" customWidth="1"/>
    <col min="14251" max="14251" width="8.5" style="1"/>
    <col min="14252" max="14252" width="14.5" style="1" bestFit="1" customWidth="1"/>
    <col min="14253" max="14253" width="23.5" style="1" bestFit="1" customWidth="1"/>
    <col min="14254" max="14254" width="12.5" style="1" bestFit="1" customWidth="1"/>
    <col min="14255" max="14255" width="9.5" style="1" bestFit="1" customWidth="1"/>
    <col min="14256" max="14256" width="13.5" style="1" bestFit="1" customWidth="1"/>
    <col min="14257" max="14257" width="17.5" style="1" bestFit="1" customWidth="1"/>
    <col min="14258" max="14258" width="18.5" style="1" bestFit="1" customWidth="1"/>
    <col min="14259" max="14259" width="26.5" style="1" bestFit="1" customWidth="1"/>
    <col min="14260" max="14260" width="28.5" style="1" bestFit="1" customWidth="1"/>
    <col min="14261" max="14261" width="26.5" style="1" bestFit="1" customWidth="1"/>
    <col min="14262" max="14262" width="18.5" style="1" bestFit="1" customWidth="1"/>
    <col min="14263" max="14264" width="8.5" style="1"/>
    <col min="14265" max="14265" width="68.5" style="1" bestFit="1" customWidth="1"/>
    <col min="14266" max="14493" width="8.5" style="1"/>
    <col min="14494" max="14494" width="3.5" style="1" bestFit="1" customWidth="1"/>
    <col min="14495" max="14495" width="17.5" style="1" customWidth="1"/>
    <col min="14496" max="14496" width="22.5" style="1" bestFit="1" customWidth="1"/>
    <col min="14497" max="14497" width="37.5" style="1" bestFit="1" customWidth="1"/>
    <col min="14498" max="14498" width="6.5" style="1" customWidth="1"/>
    <col min="14499" max="14499" width="6.5" style="1" bestFit="1" customWidth="1"/>
    <col min="14500" max="14500" width="16" style="1" customWidth="1"/>
    <col min="14501" max="14501" width="52.5" style="1" customWidth="1"/>
    <col min="14502" max="14502" width="59" style="1" customWidth="1"/>
    <col min="14503" max="14503" width="10.5" style="1" bestFit="1" customWidth="1"/>
    <col min="14504" max="14504" width="2.5" style="1" customWidth="1"/>
    <col min="14505" max="14505" width="10.5" style="1" customWidth="1"/>
    <col min="14506" max="14506" width="53.5" style="1" customWidth="1"/>
    <col min="14507" max="14507" width="8.5" style="1"/>
    <col min="14508" max="14508" width="14.5" style="1" bestFit="1" customWidth="1"/>
    <col min="14509" max="14509" width="23.5" style="1" bestFit="1" customWidth="1"/>
    <col min="14510" max="14510" width="12.5" style="1" bestFit="1" customWidth="1"/>
    <col min="14511" max="14511" width="9.5" style="1" bestFit="1" customWidth="1"/>
    <col min="14512" max="14512" width="13.5" style="1" bestFit="1" customWidth="1"/>
    <col min="14513" max="14513" width="17.5" style="1" bestFit="1" customWidth="1"/>
    <col min="14514" max="14514" width="18.5" style="1" bestFit="1" customWidth="1"/>
    <col min="14515" max="14515" width="26.5" style="1" bestFit="1" customWidth="1"/>
    <col min="14516" max="14516" width="28.5" style="1" bestFit="1" customWidth="1"/>
    <col min="14517" max="14517" width="26.5" style="1" bestFit="1" customWidth="1"/>
    <col min="14518" max="14518" width="18.5" style="1" bestFit="1" customWidth="1"/>
    <col min="14519" max="14520" width="8.5" style="1"/>
    <col min="14521" max="14521" width="68.5" style="1" bestFit="1" customWidth="1"/>
    <col min="14522" max="14749" width="8.5" style="1"/>
    <col min="14750" max="14750" width="3.5" style="1" bestFit="1" customWidth="1"/>
    <col min="14751" max="14751" width="17.5" style="1" customWidth="1"/>
    <col min="14752" max="14752" width="22.5" style="1" bestFit="1" customWidth="1"/>
    <col min="14753" max="14753" width="37.5" style="1" bestFit="1" customWidth="1"/>
    <col min="14754" max="14754" width="6.5" style="1" customWidth="1"/>
    <col min="14755" max="14755" width="6.5" style="1" bestFit="1" customWidth="1"/>
    <col min="14756" max="14756" width="16" style="1" customWidth="1"/>
    <col min="14757" max="14757" width="52.5" style="1" customWidth="1"/>
    <col min="14758" max="14758" width="59" style="1" customWidth="1"/>
    <col min="14759" max="14759" width="10.5" style="1" bestFit="1" customWidth="1"/>
    <col min="14760" max="14760" width="2.5" style="1" customWidth="1"/>
    <col min="14761" max="14761" width="10.5" style="1" customWidth="1"/>
    <col min="14762" max="14762" width="53.5" style="1" customWidth="1"/>
    <col min="14763" max="14763" width="8.5" style="1"/>
    <col min="14764" max="14764" width="14.5" style="1" bestFit="1" customWidth="1"/>
    <col min="14765" max="14765" width="23.5" style="1" bestFit="1" customWidth="1"/>
    <col min="14766" max="14766" width="12.5" style="1" bestFit="1" customWidth="1"/>
    <col min="14767" max="14767" width="9.5" style="1" bestFit="1" customWidth="1"/>
    <col min="14768" max="14768" width="13.5" style="1" bestFit="1" customWidth="1"/>
    <col min="14769" max="14769" width="17.5" style="1" bestFit="1" customWidth="1"/>
    <col min="14770" max="14770" width="18.5" style="1" bestFit="1" customWidth="1"/>
    <col min="14771" max="14771" width="26.5" style="1" bestFit="1" customWidth="1"/>
    <col min="14772" max="14772" width="28.5" style="1" bestFit="1" customWidth="1"/>
    <col min="14773" max="14773" width="26.5" style="1" bestFit="1" customWidth="1"/>
    <col min="14774" max="14774" width="18.5" style="1" bestFit="1" customWidth="1"/>
    <col min="14775" max="14776" width="8.5" style="1"/>
    <col min="14777" max="14777" width="68.5" style="1" bestFit="1" customWidth="1"/>
    <col min="14778" max="15005" width="8.5" style="1"/>
    <col min="15006" max="15006" width="3.5" style="1" bestFit="1" customWidth="1"/>
    <col min="15007" max="15007" width="17.5" style="1" customWidth="1"/>
    <col min="15008" max="15008" width="22.5" style="1" bestFit="1" customWidth="1"/>
    <col min="15009" max="15009" width="37.5" style="1" bestFit="1" customWidth="1"/>
    <col min="15010" max="15010" width="6.5" style="1" customWidth="1"/>
    <col min="15011" max="15011" width="6.5" style="1" bestFit="1" customWidth="1"/>
    <col min="15012" max="15012" width="16" style="1" customWidth="1"/>
    <col min="15013" max="15013" width="52.5" style="1" customWidth="1"/>
    <col min="15014" max="15014" width="59" style="1" customWidth="1"/>
    <col min="15015" max="15015" width="10.5" style="1" bestFit="1" customWidth="1"/>
    <col min="15016" max="15016" width="2.5" style="1" customWidth="1"/>
    <col min="15017" max="15017" width="10.5" style="1" customWidth="1"/>
    <col min="15018" max="15018" width="53.5" style="1" customWidth="1"/>
    <col min="15019" max="15019" width="8.5" style="1"/>
    <col min="15020" max="15020" width="14.5" style="1" bestFit="1" customWidth="1"/>
    <col min="15021" max="15021" width="23.5" style="1" bestFit="1" customWidth="1"/>
    <col min="15022" max="15022" width="12.5" style="1" bestFit="1" customWidth="1"/>
    <col min="15023" max="15023" width="9.5" style="1" bestFit="1" customWidth="1"/>
    <col min="15024" max="15024" width="13.5" style="1" bestFit="1" customWidth="1"/>
    <col min="15025" max="15025" width="17.5" style="1" bestFit="1" customWidth="1"/>
    <col min="15026" max="15026" width="18.5" style="1" bestFit="1" customWidth="1"/>
    <col min="15027" max="15027" width="26.5" style="1" bestFit="1" customWidth="1"/>
    <col min="15028" max="15028" width="28.5" style="1" bestFit="1" customWidth="1"/>
    <col min="15029" max="15029" width="26.5" style="1" bestFit="1" customWidth="1"/>
    <col min="15030" max="15030" width="18.5" style="1" bestFit="1" customWidth="1"/>
    <col min="15031" max="15032" width="8.5" style="1"/>
    <col min="15033" max="15033" width="68.5" style="1" bestFit="1" customWidth="1"/>
    <col min="15034" max="15261" width="8.5" style="1"/>
    <col min="15262" max="15262" width="3.5" style="1" bestFit="1" customWidth="1"/>
    <col min="15263" max="15263" width="17.5" style="1" customWidth="1"/>
    <col min="15264" max="15264" width="22.5" style="1" bestFit="1" customWidth="1"/>
    <col min="15265" max="15265" width="37.5" style="1" bestFit="1" customWidth="1"/>
    <col min="15266" max="15266" width="6.5" style="1" customWidth="1"/>
    <col min="15267" max="15267" width="6.5" style="1" bestFit="1" customWidth="1"/>
    <col min="15268" max="15268" width="16" style="1" customWidth="1"/>
    <col min="15269" max="15269" width="52.5" style="1" customWidth="1"/>
    <col min="15270" max="15270" width="59" style="1" customWidth="1"/>
    <col min="15271" max="15271" width="10.5" style="1" bestFit="1" customWidth="1"/>
    <col min="15272" max="15272" width="2.5" style="1" customWidth="1"/>
    <col min="15273" max="15273" width="10.5" style="1" customWidth="1"/>
    <col min="15274" max="15274" width="53.5" style="1" customWidth="1"/>
    <col min="15275" max="15275" width="8.5" style="1"/>
    <col min="15276" max="15276" width="14.5" style="1" bestFit="1" customWidth="1"/>
    <col min="15277" max="15277" width="23.5" style="1" bestFit="1" customWidth="1"/>
    <col min="15278" max="15278" width="12.5" style="1" bestFit="1" customWidth="1"/>
    <col min="15279" max="15279" width="9.5" style="1" bestFit="1" customWidth="1"/>
    <col min="15280" max="15280" width="13.5" style="1" bestFit="1" customWidth="1"/>
    <col min="15281" max="15281" width="17.5" style="1" bestFit="1" customWidth="1"/>
    <col min="15282" max="15282" width="18.5" style="1" bestFit="1" customWidth="1"/>
    <col min="15283" max="15283" width="26.5" style="1" bestFit="1" customWidth="1"/>
    <col min="15284" max="15284" width="28.5" style="1" bestFit="1" customWidth="1"/>
    <col min="15285" max="15285" width="26.5" style="1" bestFit="1" customWidth="1"/>
    <col min="15286" max="15286" width="18.5" style="1" bestFit="1" customWidth="1"/>
    <col min="15287" max="15288" width="8.5" style="1"/>
    <col min="15289" max="15289" width="68.5" style="1" bestFit="1" customWidth="1"/>
    <col min="15290" max="15517" width="8.5" style="1"/>
    <col min="15518" max="15518" width="3.5" style="1" bestFit="1" customWidth="1"/>
    <col min="15519" max="15519" width="17.5" style="1" customWidth="1"/>
    <col min="15520" max="15520" width="22.5" style="1" bestFit="1" customWidth="1"/>
    <col min="15521" max="15521" width="37.5" style="1" bestFit="1" customWidth="1"/>
    <col min="15522" max="15522" width="6.5" style="1" customWidth="1"/>
    <col min="15523" max="15523" width="6.5" style="1" bestFit="1" customWidth="1"/>
    <col min="15524" max="15524" width="16" style="1" customWidth="1"/>
    <col min="15525" max="15525" width="52.5" style="1" customWidth="1"/>
    <col min="15526" max="15526" width="59" style="1" customWidth="1"/>
    <col min="15527" max="15527" width="10.5" style="1" bestFit="1" customWidth="1"/>
    <col min="15528" max="15528" width="2.5" style="1" customWidth="1"/>
    <col min="15529" max="15529" width="10.5" style="1" customWidth="1"/>
    <col min="15530" max="15530" width="53.5" style="1" customWidth="1"/>
    <col min="15531" max="15531" width="8.5" style="1"/>
    <col min="15532" max="15532" width="14.5" style="1" bestFit="1" customWidth="1"/>
    <col min="15533" max="15533" width="23.5" style="1" bestFit="1" customWidth="1"/>
    <col min="15534" max="15534" width="12.5" style="1" bestFit="1" customWidth="1"/>
    <col min="15535" max="15535" width="9.5" style="1" bestFit="1" customWidth="1"/>
    <col min="15536" max="15536" width="13.5" style="1" bestFit="1" customWidth="1"/>
    <col min="15537" max="15537" width="17.5" style="1" bestFit="1" customWidth="1"/>
    <col min="15538" max="15538" width="18.5" style="1" bestFit="1" customWidth="1"/>
    <col min="15539" max="15539" width="26.5" style="1" bestFit="1" customWidth="1"/>
    <col min="15540" max="15540" width="28.5" style="1" bestFit="1" customWidth="1"/>
    <col min="15541" max="15541" width="26.5" style="1" bestFit="1" customWidth="1"/>
    <col min="15542" max="15542" width="18.5" style="1" bestFit="1" customWidth="1"/>
    <col min="15543" max="15544" width="8.5" style="1"/>
    <col min="15545" max="15545" width="68.5" style="1" bestFit="1" customWidth="1"/>
    <col min="15546" max="15773" width="8.5" style="1"/>
    <col min="15774" max="15774" width="3.5" style="1" bestFit="1" customWidth="1"/>
    <col min="15775" max="15775" width="17.5" style="1" customWidth="1"/>
    <col min="15776" max="15776" width="22.5" style="1" bestFit="1" customWidth="1"/>
    <col min="15777" max="15777" width="37.5" style="1" bestFit="1" customWidth="1"/>
    <col min="15778" max="15778" width="6.5" style="1" customWidth="1"/>
    <col min="15779" max="15779" width="6.5" style="1" bestFit="1" customWidth="1"/>
    <col min="15780" max="15780" width="16" style="1" customWidth="1"/>
    <col min="15781" max="15781" width="52.5" style="1" customWidth="1"/>
    <col min="15782" max="15782" width="59" style="1" customWidth="1"/>
    <col min="15783" max="15783" width="10.5" style="1" bestFit="1" customWidth="1"/>
    <col min="15784" max="15784" width="2.5" style="1" customWidth="1"/>
    <col min="15785" max="15785" width="10.5" style="1" customWidth="1"/>
    <col min="15786" max="15786" width="53.5" style="1" customWidth="1"/>
    <col min="15787" max="15787" width="8.5" style="1"/>
    <col min="15788" max="15788" width="14.5" style="1" bestFit="1" customWidth="1"/>
    <col min="15789" max="15789" width="23.5" style="1" bestFit="1" customWidth="1"/>
    <col min="15790" max="15790" width="12.5" style="1" bestFit="1" customWidth="1"/>
    <col min="15791" max="15791" width="9.5" style="1" bestFit="1" customWidth="1"/>
    <col min="15792" max="15792" width="13.5" style="1" bestFit="1" customWidth="1"/>
    <col min="15793" max="15793" width="17.5" style="1" bestFit="1" customWidth="1"/>
    <col min="15794" max="15794" width="18.5" style="1" bestFit="1" customWidth="1"/>
    <col min="15795" max="15795" width="26.5" style="1" bestFit="1" customWidth="1"/>
    <col min="15796" max="15796" width="28.5" style="1" bestFit="1" customWidth="1"/>
    <col min="15797" max="15797" width="26.5" style="1" bestFit="1" customWidth="1"/>
    <col min="15798" max="15798" width="18.5" style="1" bestFit="1" customWidth="1"/>
    <col min="15799" max="15800" width="8.5" style="1"/>
    <col min="15801" max="15801" width="68.5" style="1" bestFit="1" customWidth="1"/>
    <col min="15802" max="16029" width="8.5" style="1"/>
    <col min="16030" max="16030" width="3.5" style="1" bestFit="1" customWidth="1"/>
    <col min="16031" max="16031" width="17.5" style="1" customWidth="1"/>
    <col min="16032" max="16032" width="22.5" style="1" bestFit="1" customWidth="1"/>
    <col min="16033" max="16033" width="37.5" style="1" bestFit="1" customWidth="1"/>
    <col min="16034" max="16034" width="6.5" style="1" customWidth="1"/>
    <col min="16035" max="16035" width="6.5" style="1" bestFit="1" customWidth="1"/>
    <col min="16036" max="16036" width="16" style="1" customWidth="1"/>
    <col min="16037" max="16037" width="52.5" style="1" customWidth="1"/>
    <col min="16038" max="16038" width="59" style="1" customWidth="1"/>
    <col min="16039" max="16039" width="10.5" style="1" bestFit="1" customWidth="1"/>
    <col min="16040" max="16040" width="2.5" style="1" customWidth="1"/>
    <col min="16041" max="16041" width="10.5" style="1" customWidth="1"/>
    <col min="16042" max="16042" width="53.5" style="1" customWidth="1"/>
    <col min="16043" max="16043" width="8.5" style="1"/>
    <col min="16044" max="16044" width="14.5" style="1" bestFit="1" customWidth="1"/>
    <col min="16045" max="16045" width="23.5" style="1" bestFit="1" customWidth="1"/>
    <col min="16046" max="16046" width="12.5" style="1" bestFit="1" customWidth="1"/>
    <col min="16047" max="16047" width="9.5" style="1" bestFit="1" customWidth="1"/>
    <col min="16048" max="16048" width="13.5" style="1" bestFit="1" customWidth="1"/>
    <col min="16049" max="16049" width="17.5" style="1" bestFit="1" customWidth="1"/>
    <col min="16050" max="16050" width="18.5" style="1" bestFit="1" customWidth="1"/>
    <col min="16051" max="16051" width="26.5" style="1" bestFit="1" customWidth="1"/>
    <col min="16052" max="16052" width="28.5" style="1" bestFit="1" customWidth="1"/>
    <col min="16053" max="16053" width="26.5" style="1" bestFit="1" customWidth="1"/>
    <col min="16054" max="16054" width="18.5" style="1" bestFit="1" customWidth="1"/>
    <col min="16055" max="16056" width="8.5" style="1"/>
    <col min="16057" max="16057" width="68.5" style="1" bestFit="1" customWidth="1"/>
    <col min="16058" max="16384" width="8.5" style="1"/>
  </cols>
  <sheetData>
    <row r="1" spans="1:12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</row>
    <row r="2" spans="1:12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</row>
    <row r="3" spans="1:12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</row>
    <row r="4" spans="1:12" x14ac:dyDescent="0.2">
      <c r="A4" s="96" t="str">
        <f>VLOOKUP(B4,VLOOKUP!D:N,10,FALSE)</f>
        <v>MDN MANAGEMENT</v>
      </c>
      <c r="B4" s="89" t="s">
        <v>21</v>
      </c>
      <c r="C4" s="98" t="str">
        <f>VLOOKUP(B4,VLOOKUP!D:E,2,FALSE)</f>
        <v>BERRY, DAVID S</v>
      </c>
      <c r="D4" s="90">
        <f>VLOOKUP(B4,VLOOKUP!D:F,3,FALSE)/1000</f>
        <v>-3.9120221900000001</v>
      </c>
      <c r="E4" s="91">
        <f>VLOOKUP(B4,VLOOKUP!D:G,4,FALSE)</f>
        <v>-5.7008095238095198E-2</v>
      </c>
      <c r="F4" s="92">
        <f>VLOOKUP(B4,VLOOKUP!D:H,5,FALSE)/1000</f>
        <v>-3.9120221900000001</v>
      </c>
      <c r="G4" s="105"/>
      <c r="H4" s="81"/>
      <c r="I4" s="99"/>
      <c r="J4" s="93">
        <f>VLOOKUP(B4,VLOOKUP!D:H,5,FALSE)/VLOOKUP(B4,VLOOKUP!D:I,6,FALSE)</f>
        <v>-3.771141841253383E-2</v>
      </c>
      <c r="K4" s="95">
        <f>(VLOOKUP(B4,VLOOKUP!D:K,6,FALSE))/1000</f>
        <v>103.73574781000001</v>
      </c>
      <c r="L4" s="123"/>
    </row>
    <row r="5" spans="1:12" ht="13.75" customHeight="1" x14ac:dyDescent="0.2">
      <c r="A5" s="96" t="str">
        <f>VLOOKUP(B5,VLOOKUP!D:N,10,FALSE)</f>
        <v>MDN SYS ENG</v>
      </c>
      <c r="B5" s="89" t="s">
        <v>23</v>
      </c>
      <c r="C5" s="98" t="str">
        <f>VLOOKUP(B5,VLOOKUP!D:E,2,FALSE)</f>
        <v>GERASIMATOS, DIMITRIOS V</v>
      </c>
      <c r="D5" s="90">
        <f>VLOOKUP(B5,VLOOKUP!D:F,3,FALSE)/1000</f>
        <v>-44.125294329999996</v>
      </c>
      <c r="E5" s="91">
        <f>VLOOKUP(B5,VLOOKUP!D:G,4,FALSE)</f>
        <v>-0.29115999999999997</v>
      </c>
      <c r="F5" s="92">
        <f>VLOOKUP(B5,VLOOKUP!D:H,5,FALSE)/1000</f>
        <v>-44.125294329999996</v>
      </c>
      <c r="G5" s="106"/>
      <c r="H5" s="106"/>
      <c r="I5" s="82"/>
      <c r="J5" s="93">
        <f>VLOOKUP(B5,VLOOKUP!D:H,5,FALSE)/VLOOKUP(B5,VLOOKUP!D:I,6,FALSE)</f>
        <v>-0.30744797152064746</v>
      </c>
      <c r="K5" s="95">
        <f>(VLOOKUP(B5,VLOOKUP!D:K,6,FALSE))/1000</f>
        <v>143.52117566999999</v>
      </c>
      <c r="L5" s="121"/>
    </row>
    <row r="6" spans="1:12" x14ac:dyDescent="0.2">
      <c r="A6" s="96" t="str">
        <f>VLOOKUP(B6,VLOOKUP!D:N,10,FALSE)</f>
        <v>MONTE/MASAR PDM</v>
      </c>
      <c r="B6" s="89" t="s">
        <v>97</v>
      </c>
      <c r="C6" s="98" t="str">
        <f>VLOOKUP(B6,VLOOKUP!D:E,2,FALSE)</f>
        <v>EVANS, DR. SCOTT E</v>
      </c>
      <c r="D6" s="90">
        <f>VLOOKUP(B6,VLOOKUP!D:F,3,FALSE)/1000</f>
        <v>-22.043668580000002</v>
      </c>
      <c r="E6" s="91">
        <f>VLOOKUP(B6,VLOOKUP!D:G,4,FALSE)</f>
        <v>-0.1157</v>
      </c>
      <c r="F6" s="92">
        <f>VLOOKUP(B6,VLOOKUP!D:H,5,FALSE)/1000</f>
        <v>-22.043668580000002</v>
      </c>
      <c r="G6" s="106"/>
      <c r="H6" s="106"/>
      <c r="I6" s="99"/>
      <c r="J6" s="93">
        <f>VLOOKUP(B6,VLOOKUP!D:H,5,FALSE)/VLOOKUP(B6,VLOOKUP!D:I,6,FALSE)</f>
        <v>-0.1469038460503739</v>
      </c>
      <c r="K6" s="95">
        <f>(VLOOKUP(B6,VLOOKUP!D:K,6,FALSE))/1000</f>
        <v>150.05508141999999</v>
      </c>
      <c r="L6" s="121"/>
    </row>
    <row r="7" spans="1:12" x14ac:dyDescent="0.2">
      <c r="A7" s="96" t="str">
        <f>VLOOKUP(B7,VLOOKUP!D:N,10,FALSE)</f>
        <v>MDN SOFTWARE ADV</v>
      </c>
      <c r="B7" s="89" t="s">
        <v>27</v>
      </c>
      <c r="C7" s="98" t="str">
        <f>VLOOKUP(B7,VLOOKUP!D:E,2,FALSE)</f>
        <v>EVANS, DR. SCOTT E</v>
      </c>
      <c r="D7" s="90">
        <f>VLOOKUP(B7,VLOOKUP!D:F,3,FALSE)/1000</f>
        <v>70.527981990000001</v>
      </c>
      <c r="E7" s="91">
        <f>VLOOKUP(B7,VLOOKUP!D:G,4,FALSE)</f>
        <v>0.50407999999999997</v>
      </c>
      <c r="F7" s="92">
        <f>VLOOKUP(B7,VLOOKUP!D:H,5,FALSE)/1000</f>
        <v>5.6648619900000003</v>
      </c>
      <c r="G7" s="106"/>
      <c r="H7" s="106"/>
      <c r="I7" s="99"/>
      <c r="J7" s="93">
        <f>VLOOKUP(B7,VLOOKUP!D:H,5,FALSE)/VLOOKUP(B7,VLOOKUP!D:I,6,FALSE)</f>
        <v>4.2807851724286958E-2</v>
      </c>
      <c r="K7" s="95">
        <f>(VLOOKUP(B7,VLOOKUP!D:K,6,FALSE))/1000</f>
        <v>132.33231198999999</v>
      </c>
      <c r="L7" s="121"/>
    </row>
    <row r="8" spans="1:12" s="10" customFormat="1" ht="16" x14ac:dyDescent="0.2">
      <c r="A8" s="96" t="str">
        <f>VLOOKUP(B8,VLOOKUP!D:N,10,FALSE)</f>
        <v>Primitive Body Nav</v>
      </c>
      <c r="B8" s="89" t="s">
        <v>206</v>
      </c>
      <c r="C8" s="98" t="str">
        <f>VLOOKUP(B8,VLOOKUP!D:E,2,FALSE)</f>
        <v>PAVLAK, DR. THOMAS A</v>
      </c>
      <c r="D8" s="90">
        <f>VLOOKUP(B8,VLOOKUP!D:F,3,FALSE)/1000</f>
        <v>-19.39701539</v>
      </c>
      <c r="E8" s="91">
        <f>VLOOKUP(B8,VLOOKUP!D:G,4,FALSE)</f>
        <v>-5.0860000000000002E-2</v>
      </c>
      <c r="F8" s="92">
        <f>VLOOKUP(B8,VLOOKUP!D:H,5,FALSE)/1000</f>
        <v>-54.771277220000002</v>
      </c>
      <c r="G8" s="106"/>
      <c r="H8" s="106"/>
      <c r="I8" s="82"/>
      <c r="J8" s="93">
        <f>VLOOKUP(B8,VLOOKUP!D:H,5,FALSE)/VLOOKUP(B8,VLOOKUP!D:I,6,FALSE)</f>
        <v>-0.79720531300000308</v>
      </c>
      <c r="K8" s="95">
        <f>(VLOOKUP(B8,VLOOKUP!D:K,6,FALSE))/1000</f>
        <v>68.704104610000002</v>
      </c>
      <c r="L8" s="124"/>
    </row>
    <row r="9" spans="1:12" s="29" customFormat="1" ht="16" x14ac:dyDescent="0.2">
      <c r="A9" s="96" t="str">
        <f>VLOOKUP(B9,VLOOKUP!D:N,10,FALSE)</f>
        <v>Statistical Navigation Truth Sim</v>
      </c>
      <c r="B9" s="89" t="s">
        <v>353</v>
      </c>
      <c r="C9" s="98" t="str">
        <f>VLOOKUP(B9,VLOOKUP!D:E,2,FALSE)</f>
        <v>EVANS, DR. SCOTT E</v>
      </c>
      <c r="D9" s="90">
        <f>VLOOKUP(B9,VLOOKUP!D:F,3,FALSE)/1000</f>
        <v>56.98787007</v>
      </c>
      <c r="E9" s="91">
        <f>VLOOKUP(B9,VLOOKUP!D:G,4,FALSE)</f>
        <v>0.41749999999999998</v>
      </c>
      <c r="F9" s="92">
        <f>VLOOKUP(B9,VLOOKUP!D:H,5,FALSE)/1000</f>
        <v>56.98787007</v>
      </c>
      <c r="G9" s="106"/>
      <c r="H9" s="106"/>
      <c r="I9" s="82"/>
      <c r="J9" s="93">
        <f>VLOOKUP(B9,VLOOKUP!D:H,5,FALSE)/VLOOKUP(B9,VLOOKUP!D:I,6,FALSE)</f>
        <v>0.6414853346637347</v>
      </c>
      <c r="K9" s="95">
        <f>(VLOOKUP(B9,VLOOKUP!D:K,6,FALSE))/1000</f>
        <v>88.837370070000006</v>
      </c>
      <c r="L9" s="124"/>
    </row>
    <row r="10" spans="1:12" s="29" customFormat="1" ht="28" x14ac:dyDescent="0.2">
      <c r="A10" s="96" t="str">
        <f>VLOOKUP(B10,VLOOKUP!D:N,10,FALSE)</f>
        <v>Automated RMM Design &amp; Implemntn</v>
      </c>
      <c r="B10" s="89" t="s">
        <v>354</v>
      </c>
      <c r="C10" s="98" t="str">
        <f>VLOOKUP(B10,VLOOKUP!D:E,2,FALSE)</f>
        <v>GARCIA, MARK D</v>
      </c>
      <c r="D10" s="90">
        <f>VLOOKUP(B10,VLOOKUP!D:F,3,FALSE)/1000</f>
        <v>68.539910910000003</v>
      </c>
      <c r="E10" s="91">
        <f>VLOOKUP(B10,VLOOKUP!D:G,4,FALSE)</f>
        <v>0.41271000000000002</v>
      </c>
      <c r="F10" s="92">
        <f>VLOOKUP(B10,VLOOKUP!D:H,5,FALSE)/1000</f>
        <v>68.539910910000003</v>
      </c>
      <c r="G10" s="106"/>
      <c r="H10" s="106"/>
      <c r="I10" s="82"/>
      <c r="J10" s="93">
        <f>VLOOKUP(B10,VLOOKUP!D:H,5,FALSE)/VLOOKUP(B10,VLOOKUP!D:I,6,FALSE)</f>
        <v>0.64331256588551955</v>
      </c>
      <c r="K10" s="95">
        <f>(VLOOKUP(B10,VLOOKUP!D:K,6,FALSE))/1000</f>
        <v>106.54216091000001</v>
      </c>
      <c r="L10" s="119"/>
    </row>
    <row r="11" spans="1:12" s="29" customFormat="1" ht="16" x14ac:dyDescent="0.2">
      <c r="A11" s="96" t="str">
        <f>VLOOKUP(B11,VLOOKUP!D:N,10,FALSE)</f>
        <v>Nav Sanity Check Tool</v>
      </c>
      <c r="B11" s="89" t="s">
        <v>325</v>
      </c>
      <c r="C11" s="98" t="str">
        <f>VLOOKUP(B11,VLOOKUP!D:E,2,FALSE)</f>
        <v>EVANS, DR. SCOTT E</v>
      </c>
      <c r="D11" s="90">
        <f>VLOOKUP(B11,VLOOKUP!D:F,3,FALSE)/1000</f>
        <v>-0.10603</v>
      </c>
      <c r="E11" s="91">
        <f>VLOOKUP(B11,VLOOKUP!D:G,4,FALSE)</f>
        <v>0</v>
      </c>
      <c r="F11" s="92">
        <f>VLOOKUP(B11,VLOOKUP!D:H,5,FALSE)/1000</f>
        <v>-0.10603</v>
      </c>
      <c r="G11" s="106"/>
      <c r="H11" s="106"/>
      <c r="I11" s="82"/>
      <c r="J11" s="93" t="e">
        <f>VLOOKUP(B11,VLOOKUP!D:H,5,FALSE)/VLOOKUP(B11,VLOOKUP!D:I,6,FALSE)</f>
        <v>#DIV/0!</v>
      </c>
      <c r="K11" s="95">
        <f>(VLOOKUP(B11,VLOOKUP!D:K,6,FALSE))/1000</f>
        <v>0</v>
      </c>
      <c r="L11" s="119"/>
    </row>
    <row r="12" spans="1:12" s="29" customFormat="1" ht="16" x14ac:dyDescent="0.2">
      <c r="A12" s="96" t="str">
        <f>VLOOKUP(B12,VLOOKUP!D:N,10,FALSE)</f>
        <v>Monte NIDO Replacement</v>
      </c>
      <c r="B12" s="89" t="s">
        <v>327</v>
      </c>
      <c r="C12" s="98" t="str">
        <f>VLOOKUP(B12,VLOOKUP!D:E,2,FALSE)</f>
        <v>EVANS, DR. SCOTT E</v>
      </c>
      <c r="D12" s="90">
        <f>VLOOKUP(B12,VLOOKUP!D:F,3,FALSE)/1000</f>
        <v>-1.9202600000000001</v>
      </c>
      <c r="E12" s="91">
        <f>VLOOKUP(B12,VLOOKUP!D:G,4,FALSE)</f>
        <v>0</v>
      </c>
      <c r="F12" s="92">
        <f>VLOOKUP(B12,VLOOKUP!D:H,5,FALSE)/1000</f>
        <v>-1.9202600000000001</v>
      </c>
      <c r="G12" s="106"/>
      <c r="H12" s="106"/>
      <c r="I12" s="82"/>
      <c r="J12" s="93" t="e">
        <f>VLOOKUP(B12,VLOOKUP!D:H,5,FALSE)/VLOOKUP(B12,VLOOKUP!D:I,6,FALSE)</f>
        <v>#DIV/0!</v>
      </c>
      <c r="K12" s="95">
        <f>(VLOOKUP(B12,VLOOKUP!D:K,6,FALSE))/1000</f>
        <v>0</v>
      </c>
      <c r="L12" s="119"/>
    </row>
    <row r="13" spans="1:12" s="29" customFormat="1" ht="15" customHeight="1" x14ac:dyDescent="0.2">
      <c r="A13" s="96" t="str">
        <f>VLOOKUP(B13,VLOOKUP!D:N,10,FALSE)</f>
        <v>MONTE MAINT</v>
      </c>
      <c r="B13" s="89" t="s">
        <v>30</v>
      </c>
      <c r="C13" s="98" t="str">
        <f>VLOOKUP(B13,VLOOKUP!D:E,2,FALSE)</f>
        <v>EVANS, DR. SCOTT E</v>
      </c>
      <c r="D13" s="90">
        <f>VLOOKUP(B13,VLOOKUP!D:F,3,FALSE)/1000</f>
        <v>80.085609529999999</v>
      </c>
      <c r="E13" s="91">
        <f>VLOOKUP(B13,VLOOKUP!D:G,4,FALSE)</f>
        <v>0.69203000000000003</v>
      </c>
      <c r="F13" s="92">
        <f>VLOOKUP(B13,VLOOKUP!D:H,5,FALSE)/1000</f>
        <v>80.032029489999999</v>
      </c>
      <c r="G13" s="106"/>
      <c r="H13" s="106"/>
      <c r="I13" s="82"/>
      <c r="J13" s="93">
        <f>VLOOKUP(B13,VLOOKUP!D:H,5,FALSE)/VLOOKUP(B13,VLOOKUP!D:I,6,FALSE)</f>
        <v>0.31954779420265433</v>
      </c>
      <c r="K13" s="95">
        <f>(VLOOKUP(B13,VLOOKUP!D:K,6,FALSE))/1000</f>
        <v>250.45401952999998</v>
      </c>
      <c r="L13" s="121"/>
    </row>
    <row r="14" spans="1:12" s="29" customFormat="1" ht="15" customHeight="1" x14ac:dyDescent="0.2">
      <c r="A14" s="96" t="str">
        <f>VLOOKUP(B14,VLOOKUP!D:N,10,FALSE)</f>
        <v>MONTE TRAIN &amp; CUST SUPT</v>
      </c>
      <c r="B14" s="89" t="s">
        <v>31</v>
      </c>
      <c r="C14" s="98" t="str">
        <f>VLOOKUP(B14,VLOOKUP!D:E,2,FALSE)</f>
        <v>EVANS, DR. SCOTT E</v>
      </c>
      <c r="D14" s="90">
        <f>VLOOKUP(B14,VLOOKUP!D:F,3,FALSE)/1000</f>
        <v>-3.39297811</v>
      </c>
      <c r="E14" s="91">
        <f>VLOOKUP(B14,VLOOKUP!D:G,4,FALSE)</f>
        <v>-7.8402857142857094E-2</v>
      </c>
      <c r="F14" s="92">
        <f>VLOOKUP(B14,VLOOKUP!D:H,5,FALSE)/1000</f>
        <v>-35.670734770000003</v>
      </c>
      <c r="G14" s="106"/>
      <c r="H14" s="106"/>
      <c r="I14" s="99"/>
      <c r="J14" s="93">
        <f>VLOOKUP(B14,VLOOKUP!D:H,5,FALSE)/VLOOKUP(B14,VLOOKUP!D:I,6,FALSE)</f>
        <v>-2.505628595356777</v>
      </c>
      <c r="K14" s="95">
        <f>(VLOOKUP(B14,VLOOKUP!D:K,6,FALSE))/1000</f>
        <v>14.236241889999999</v>
      </c>
      <c r="L14" s="119"/>
    </row>
    <row r="15" spans="1:12" s="29" customFormat="1" ht="16" x14ac:dyDescent="0.2">
      <c r="A15" s="96" t="str">
        <f>VLOOKUP(B15,VLOOKUP!D:N,10,FALSE)</f>
        <v>NAV SW AUTOMA MAINT</v>
      </c>
      <c r="B15" s="89" t="s">
        <v>139</v>
      </c>
      <c r="C15" s="98" t="str">
        <f>VLOOKUP(B15,VLOOKUP!D:E,2,FALSE)</f>
        <v>TABER, DR. WILLIAM L</v>
      </c>
      <c r="D15" s="90">
        <f>VLOOKUP(B15,VLOOKUP!D:F,3,FALSE)/1000</f>
        <v>0.92799730000000002</v>
      </c>
      <c r="E15" s="91">
        <f>VLOOKUP(B15,VLOOKUP!D:G,4,FALSE)</f>
        <v>-1.9257142857142799E-2</v>
      </c>
      <c r="F15" s="92">
        <f>VLOOKUP(B15,VLOOKUP!D:H,5,FALSE)/1000</f>
        <v>0.92799730000000002</v>
      </c>
      <c r="G15" s="106"/>
      <c r="H15" s="106"/>
      <c r="I15" s="99"/>
      <c r="J15" s="93">
        <f>VLOOKUP(B15,VLOOKUP!D:H,5,FALSE)/VLOOKUP(B15,VLOOKUP!D:I,6,FALSE)</f>
        <v>2.0702992547974076E-2</v>
      </c>
      <c r="K15" s="95">
        <f>(VLOOKUP(B15,VLOOKUP!D:K,6,FALSE))/1000</f>
        <v>44.824307300000001</v>
      </c>
      <c r="L15" s="119"/>
    </row>
    <row r="16" spans="1:12" s="29" customFormat="1" ht="16" x14ac:dyDescent="0.2">
      <c r="A16" s="96" t="str">
        <f>VLOOKUP(B16,VLOOKUP!D:N,10,FALSE)</f>
        <v>LANDMARK TRACKING SW</v>
      </c>
      <c r="B16" s="89" t="s">
        <v>140</v>
      </c>
      <c r="C16" s="98" t="str">
        <f>VLOOKUP(B16,VLOOKUP!D:E,2,FALSE)</f>
        <v>VAUGHAN, ANDREW T</v>
      </c>
      <c r="D16" s="90">
        <f>VLOOKUP(B16,VLOOKUP!D:F,3,FALSE)/1000</f>
        <v>16.630839999999999</v>
      </c>
      <c r="E16" s="91">
        <f>VLOOKUP(B16,VLOOKUP!D:G,4,FALSE)</f>
        <v>0</v>
      </c>
      <c r="F16" s="92">
        <f>VLOOKUP(B16,VLOOKUP!D:H,5,FALSE)/1000</f>
        <v>-1.38950149</v>
      </c>
      <c r="G16" s="106"/>
      <c r="H16" s="106"/>
      <c r="I16" s="99"/>
      <c r="J16" s="93" t="e">
        <f>VLOOKUP(B16,VLOOKUP!D:H,5,FALSE)/VLOOKUP(B16,VLOOKUP!D:I,6,FALSE)</f>
        <v>#DIV/0!</v>
      </c>
      <c r="K16" s="95">
        <f>(VLOOKUP(B16,VLOOKUP!D:K,6,FALSE))/1000</f>
        <v>0</v>
      </c>
      <c r="L16" s="119"/>
    </row>
    <row r="17" spans="1:12" s="10" customFormat="1" ht="16" x14ac:dyDescent="0.2">
      <c r="A17" s="96" t="str">
        <f>VLOOKUP(B17,VLOOKUP!D:N,10,FALSE)</f>
        <v>ONIPS MODERNIZATION</v>
      </c>
      <c r="B17" s="89" t="s">
        <v>273</v>
      </c>
      <c r="C17" s="98" t="str">
        <f>VLOOKUP(B17,VLOOKUP!D:E,2,FALSE)</f>
        <v>EVANS, DR. SCOTT E</v>
      </c>
      <c r="D17" s="90">
        <f>VLOOKUP(B17,VLOOKUP!D:F,3,FALSE)/1000</f>
        <v>-14.131935479999999</v>
      </c>
      <c r="E17" s="91">
        <f>VLOOKUP(B17,VLOOKUP!D:G,4,FALSE)</f>
        <v>-0.37673000000000001</v>
      </c>
      <c r="F17" s="92">
        <f>VLOOKUP(B17,VLOOKUP!D:H,5,FALSE)/1000</f>
        <v>-14.131935479999999</v>
      </c>
      <c r="G17" s="106"/>
      <c r="H17" s="106"/>
      <c r="I17" s="82"/>
      <c r="J17" s="93">
        <f>VLOOKUP(B17,VLOOKUP!D:H,5,FALSE)/VLOOKUP(B17,VLOOKUP!D:I,6,FALSE)</f>
        <v>-9.9567964007923504E-2</v>
      </c>
      <c r="K17" s="95">
        <f>(VLOOKUP(B17,VLOOKUP!D:K,6,FALSE))/1000</f>
        <v>141.93255452</v>
      </c>
      <c r="L17" s="119"/>
    </row>
    <row r="18" spans="1:12" s="29" customFormat="1" ht="16" x14ac:dyDescent="0.2">
      <c r="A18" s="96" t="str">
        <f>VLOOKUP(B18,VLOOKUP!D:N,10,FALSE)</f>
        <v>PLANETARY EPHEMERIS</v>
      </c>
      <c r="B18" s="89" t="s">
        <v>35</v>
      </c>
      <c r="C18" s="98" t="str">
        <f>VLOOKUP(B18,VLOOKUP!D:E,2,FALSE)</f>
        <v>PARK, DR. SANG H</v>
      </c>
      <c r="D18" s="90">
        <f>VLOOKUP(B18,VLOOKUP!D:F,3,FALSE)/1000</f>
        <v>7.3741116899999994</v>
      </c>
      <c r="E18" s="91">
        <f>VLOOKUP(B18,VLOOKUP!D:G,4,FALSE)</f>
        <v>-9.2646666666666599E-2</v>
      </c>
      <c r="F18" s="92">
        <f>VLOOKUP(B18,VLOOKUP!D:H,5,FALSE)/1000</f>
        <v>6.7976398399999995</v>
      </c>
      <c r="G18" s="106"/>
      <c r="H18" s="106"/>
      <c r="I18" s="82"/>
      <c r="J18" s="93">
        <f>VLOOKUP(B18,VLOOKUP!D:H,5,FALSE)/VLOOKUP(B18,VLOOKUP!D:I,6,FALSE)</f>
        <v>2.4058966205060241E-2</v>
      </c>
      <c r="K18" s="95">
        <f>(VLOOKUP(B18,VLOOKUP!D:K,6,FALSE))/1000</f>
        <v>282.54081169</v>
      </c>
      <c r="L18" s="119"/>
    </row>
    <row r="19" spans="1:12" s="10" customFormat="1" ht="16" x14ac:dyDescent="0.2">
      <c r="A19" s="96" t="str">
        <f>VLOOKUP(B19,VLOOKUP!D:N,10,FALSE)</f>
        <v>SATELLITE EPHEMERIS</v>
      </c>
      <c r="B19" s="89" t="s">
        <v>37</v>
      </c>
      <c r="C19" s="98" t="str">
        <f>VLOOKUP(B19,VLOOKUP!D:E,2,FALSE)</f>
        <v>PARK, DR. SANG H</v>
      </c>
      <c r="D19" s="90">
        <f>VLOOKUP(B19,VLOOKUP!D:F,3,FALSE)/1000</f>
        <v>-48.762760210000003</v>
      </c>
      <c r="E19" s="91">
        <f>VLOOKUP(B19,VLOOKUP!D:G,4,FALSE)</f>
        <v>-0.40182714285714199</v>
      </c>
      <c r="F19" s="92">
        <f>VLOOKUP(B19,VLOOKUP!D:H,5,FALSE)/1000</f>
        <v>-63.041506399999996</v>
      </c>
      <c r="G19" s="106"/>
      <c r="H19" s="106"/>
      <c r="I19" s="82"/>
      <c r="J19" s="93">
        <f>VLOOKUP(B19,VLOOKUP!D:H,5,FALSE)/VLOOKUP(B19,VLOOKUP!D:I,6,FALSE)</f>
        <v>-0.24106203356289133</v>
      </c>
      <c r="K19" s="95">
        <f>(VLOOKUP(B19,VLOOKUP!D:K,6,FALSE))/1000</f>
        <v>261.51569978999999</v>
      </c>
      <c r="L19" s="119"/>
    </row>
    <row r="20" spans="1:12" s="51" customFormat="1" ht="14" x14ac:dyDescent="0.15">
      <c r="A20" s="96" t="str">
        <f>VLOOKUP(B20,VLOOKUP!D:N,10,FALSE)</f>
        <v>CMT/AST EPHEMERIS</v>
      </c>
      <c r="B20" s="89" t="s">
        <v>39</v>
      </c>
      <c r="C20" s="83" t="str">
        <f>VLOOKUP(B20,VLOOKUP!D:E,2,FALSE)</f>
        <v>PARK, DR. SANG H</v>
      </c>
      <c r="D20" s="90">
        <f>VLOOKUP(B20,VLOOKUP!D:F,3,FALSE)/1000</f>
        <v>10.836674220000001</v>
      </c>
      <c r="E20" s="91">
        <f>VLOOKUP(B20,VLOOKUP!D:G,4,FALSE)</f>
        <v>-0.42048000000000002</v>
      </c>
      <c r="F20" s="92">
        <f>VLOOKUP(B20,VLOOKUP!D:H,5,FALSE)/1000</f>
        <v>28.801874220000002</v>
      </c>
      <c r="G20" s="106"/>
      <c r="H20" s="106"/>
      <c r="I20" s="82"/>
      <c r="J20" s="93">
        <f>VLOOKUP(B20,[1]VLOOKUP!D:H,5,FALSE)/VLOOKUP(B20,[1]VLOOKUP!D:I,6,FALSE)</f>
        <v>0.14266526608367783</v>
      </c>
      <c r="K20" s="95">
        <f>(VLOOKUP(B20,VLOOKUP!D:K,6,FALSE))/1000</f>
        <v>359.75170422000002</v>
      </c>
      <c r="L20" s="119"/>
    </row>
    <row r="21" spans="1:12" s="51" customFormat="1" ht="14" x14ac:dyDescent="0.15">
      <c r="A21" s="96" t="str">
        <f>VLOOKUP(B21,VLOOKUP!D:N,10,FALSE)</f>
        <v>GRAVITY MODELLING</v>
      </c>
      <c r="B21" s="89" t="s">
        <v>41</v>
      </c>
      <c r="C21" s="83" t="str">
        <f>VLOOKUP(B21,VLOOKUP!D:E,2,FALSE)</f>
        <v>PARK, DR. SANG H</v>
      </c>
      <c r="D21" s="90">
        <f>VLOOKUP(B21,VLOOKUP!D:F,3,FALSE)/1000</f>
        <v>-15.87662036</v>
      </c>
      <c r="E21" s="91">
        <f>VLOOKUP(B21,VLOOKUP!D:G,4,FALSE)</f>
        <v>-0.34271476190476102</v>
      </c>
      <c r="F21" s="92">
        <f>VLOOKUP(B21,VLOOKUP!D:H,5,FALSE)/1000</f>
        <v>-29.28580655</v>
      </c>
      <c r="G21" s="106"/>
      <c r="H21" s="106"/>
      <c r="I21" s="82"/>
      <c r="J21" s="93">
        <f>VLOOKUP(B21,VLOOKUP!D:H,5,FALSE)/VLOOKUP(B21,VLOOKUP!D:I,6,FALSE)</f>
        <v>-0.28323937078359901</v>
      </c>
      <c r="K21" s="95">
        <f>(VLOOKUP(B21,VLOOKUP!D:K,6,FALSE))/1000</f>
        <v>103.39595964</v>
      </c>
      <c r="L21" s="119"/>
    </row>
    <row r="22" spans="1:12" s="51" customFormat="1" ht="15" customHeight="1" x14ac:dyDescent="0.15">
      <c r="A22" s="96" t="str">
        <f>VLOOKUP(B22,VLOOKUP!D:N,10,FALSE)</f>
        <v>Astrodynamics Tech Infusion</v>
      </c>
      <c r="B22" s="89" t="s">
        <v>211</v>
      </c>
      <c r="C22" s="83" t="str">
        <f>VLOOKUP(B22,VLOOKUP!D:E,2,FALSE)</f>
        <v>EVANS, DR. SCOTT E</v>
      </c>
      <c r="D22" s="90">
        <f>VLOOKUP(B22,VLOOKUP!D:F,3,FALSE)/1000</f>
        <v>-65.797141670000002</v>
      </c>
      <c r="E22" s="91">
        <f>VLOOKUP(B22,VLOOKUP!D:G,4,FALSE)</f>
        <v>-0.33794000000000002</v>
      </c>
      <c r="F22" s="92">
        <f>VLOOKUP(B22,VLOOKUP!D:H,5,FALSE)/1000</f>
        <v>-65.797141670000002</v>
      </c>
      <c r="G22" s="106"/>
      <c r="H22" s="84"/>
      <c r="I22" s="99"/>
      <c r="J22" s="93">
        <f>VLOOKUP(B22,VLOOKUP!D:H,5,FALSE)/VLOOKUP(B22,VLOOKUP!D:I,6,FALSE)</f>
        <v>-0.76642447863317142</v>
      </c>
      <c r="K22" s="95">
        <f>(VLOOKUP(B22,VLOOKUP!D:K,6,FALSE))/1000</f>
        <v>85.849478329999997</v>
      </c>
      <c r="L22" s="119"/>
    </row>
    <row r="23" spans="1:12" s="9" customFormat="1" ht="21" x14ac:dyDescent="0.2">
      <c r="A23" s="1"/>
      <c r="B23" s="18"/>
      <c r="C23" s="12" t="s">
        <v>9</v>
      </c>
      <c r="D23" s="1"/>
      <c r="E23" s="1"/>
      <c r="F23" s="36">
        <f>SUM(F4:F22)</f>
        <v>-88.442994859999985</v>
      </c>
      <c r="G23" s="14"/>
      <c r="H23" s="35"/>
      <c r="I23" s="35"/>
      <c r="J23" s="1"/>
      <c r="K23" s="40"/>
      <c r="L23" s="10"/>
    </row>
    <row r="24" spans="1:12" s="9" customFormat="1" ht="57" customHeight="1" x14ac:dyDescent="0.2">
      <c r="A24" s="1"/>
      <c r="B24" s="18"/>
      <c r="C24" s="1"/>
      <c r="D24" s="1"/>
      <c r="E24" s="1"/>
      <c r="F24" s="1"/>
      <c r="G24" s="14"/>
      <c r="H24" s="63"/>
      <c r="I24" s="1"/>
      <c r="J24" s="1"/>
      <c r="K24" s="40"/>
      <c r="L24" s="10"/>
    </row>
    <row r="25" spans="1:12" s="9" customFormat="1" ht="16" x14ac:dyDescent="0.2">
      <c r="A25" s="1"/>
      <c r="B25" s="18"/>
      <c r="C25" s="1"/>
      <c r="D25" s="1"/>
      <c r="E25" s="1"/>
      <c r="F25" s="1"/>
      <c r="G25" s="1"/>
      <c r="H25" s="1"/>
      <c r="I25" s="1"/>
      <c r="J25" s="1"/>
      <c r="K25" s="40"/>
      <c r="L25" s="10"/>
    </row>
    <row r="26" spans="1:12" s="9" customFormat="1" ht="16" x14ac:dyDescent="0.2">
      <c r="A26" s="1"/>
      <c r="B26" s="18"/>
      <c r="C26" s="1"/>
      <c r="D26" s="1"/>
      <c r="E26" s="1"/>
      <c r="F26" s="1"/>
      <c r="G26" s="1"/>
      <c r="H26" s="1"/>
      <c r="I26" s="1"/>
      <c r="J26" s="1"/>
      <c r="K26" s="40"/>
      <c r="L26" s="10"/>
    </row>
    <row r="27" spans="1:12" s="9" customFormat="1" ht="16" x14ac:dyDescent="0.2">
      <c r="A27" s="1"/>
      <c r="B27" s="18"/>
      <c r="C27" s="1"/>
      <c r="D27" s="1"/>
      <c r="E27" s="1"/>
      <c r="F27" s="1"/>
      <c r="G27" s="1"/>
      <c r="H27" s="1"/>
      <c r="I27" s="1"/>
      <c r="J27" s="1"/>
      <c r="K27" s="40"/>
      <c r="L27" s="10"/>
    </row>
  </sheetData>
  <sortState ref="A4:K34">
    <sortCondition ref="B5"/>
  </sortState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4:F8 F10:F22">
    <cfRule type="expression" dxfId="9" priority="3">
      <formula>ABS(J4)&gt;0.15</formula>
    </cfRule>
    <cfRule type="expression" dxfId="8" priority="4">
      <formula>ABS(F4)&gt;25</formula>
    </cfRule>
  </conditionalFormatting>
  <conditionalFormatting sqref="F9">
    <cfRule type="expression" dxfId="7" priority="1">
      <formula>ABS(J9)&gt;0.15</formula>
    </cfRule>
    <cfRule type="expression" dxfId="6" priority="2">
      <formula>ABS(F9)&gt;25</formula>
    </cfRule>
  </conditionalFormatting>
  <printOptions horizontalCentered="1"/>
  <pageMargins left="0.2" right="0.2" top="0.48" bottom="0.25" header="0.2" footer="0.2"/>
  <pageSetup scale="54" orientation="landscape" r:id="rId1"/>
  <headerFooter>
    <oddHeader>&amp;C&amp;26&amp;F</oddHeader>
    <oddFooter>&amp;LFn:  &amp;F
Tab:  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R62"/>
  <sheetViews>
    <sheetView zoomScale="90" zoomScaleNormal="90" workbookViewId="0">
      <pane ySplit="4" topLeftCell="A5" activePane="bottomLeft" state="frozen"/>
      <selection activeCell="F51" sqref="F51"/>
      <selection pane="bottomLeft" activeCell="C20" sqref="C20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9" width="13.5" style="58" customWidth="1"/>
    <col min="10" max="10" width="13.5" style="1" customWidth="1"/>
    <col min="11" max="11" width="13.5" style="40" customWidth="1"/>
    <col min="12" max="12" width="24.1640625" style="1" customWidth="1"/>
    <col min="13" max="13" width="14.5" style="1" bestFit="1" customWidth="1"/>
    <col min="14" max="241" width="8.5" style="1"/>
    <col min="242" max="242" width="3.5" style="1" bestFit="1" customWidth="1"/>
    <col min="243" max="243" width="17.5" style="1" customWidth="1"/>
    <col min="244" max="244" width="22.5" style="1" bestFit="1" customWidth="1"/>
    <col min="245" max="245" width="37.5" style="1" bestFit="1" customWidth="1"/>
    <col min="246" max="246" width="6.5" style="1" customWidth="1"/>
    <col min="247" max="247" width="6.5" style="1" bestFit="1" customWidth="1"/>
    <col min="248" max="248" width="16" style="1" customWidth="1"/>
    <col min="249" max="249" width="52.5" style="1" customWidth="1"/>
    <col min="250" max="250" width="59" style="1" customWidth="1"/>
    <col min="251" max="251" width="10.5" style="1" bestFit="1" customWidth="1"/>
    <col min="252" max="252" width="2.5" style="1" customWidth="1"/>
    <col min="253" max="253" width="10.5" style="1" customWidth="1"/>
    <col min="254" max="254" width="53.5" style="1" customWidth="1"/>
    <col min="255" max="255" width="8.5" style="1"/>
    <col min="256" max="256" width="14.5" style="1" bestFit="1" customWidth="1"/>
    <col min="257" max="257" width="23.5" style="1" bestFit="1" customWidth="1"/>
    <col min="258" max="258" width="12.5" style="1" bestFit="1" customWidth="1"/>
    <col min="259" max="259" width="9.5" style="1" bestFit="1" customWidth="1"/>
    <col min="260" max="260" width="13.5" style="1" bestFit="1" customWidth="1"/>
    <col min="261" max="261" width="17.5" style="1" bestFit="1" customWidth="1"/>
    <col min="262" max="262" width="18.5" style="1" bestFit="1" customWidth="1"/>
    <col min="263" max="263" width="26.5" style="1" bestFit="1" customWidth="1"/>
    <col min="264" max="264" width="28.5" style="1" bestFit="1" customWidth="1"/>
    <col min="265" max="265" width="26.5" style="1" bestFit="1" customWidth="1"/>
    <col min="266" max="266" width="18.5" style="1" bestFit="1" customWidth="1"/>
    <col min="267" max="268" width="8.5" style="1"/>
    <col min="269" max="269" width="68.5" style="1" bestFit="1" customWidth="1"/>
    <col min="270" max="497" width="8.5" style="1"/>
    <col min="498" max="498" width="3.5" style="1" bestFit="1" customWidth="1"/>
    <col min="499" max="499" width="17.5" style="1" customWidth="1"/>
    <col min="500" max="500" width="22.5" style="1" bestFit="1" customWidth="1"/>
    <col min="501" max="501" width="37.5" style="1" bestFit="1" customWidth="1"/>
    <col min="502" max="502" width="6.5" style="1" customWidth="1"/>
    <col min="503" max="503" width="6.5" style="1" bestFit="1" customWidth="1"/>
    <col min="504" max="504" width="16" style="1" customWidth="1"/>
    <col min="505" max="505" width="52.5" style="1" customWidth="1"/>
    <col min="506" max="506" width="59" style="1" customWidth="1"/>
    <col min="507" max="507" width="10.5" style="1" bestFit="1" customWidth="1"/>
    <col min="508" max="508" width="2.5" style="1" customWidth="1"/>
    <col min="509" max="509" width="10.5" style="1" customWidth="1"/>
    <col min="510" max="510" width="53.5" style="1" customWidth="1"/>
    <col min="511" max="511" width="8.5" style="1"/>
    <col min="512" max="512" width="14.5" style="1" bestFit="1" customWidth="1"/>
    <col min="513" max="513" width="23.5" style="1" bestFit="1" customWidth="1"/>
    <col min="514" max="514" width="12.5" style="1" bestFit="1" customWidth="1"/>
    <col min="515" max="515" width="9.5" style="1" bestFit="1" customWidth="1"/>
    <col min="516" max="516" width="13.5" style="1" bestFit="1" customWidth="1"/>
    <col min="517" max="517" width="17.5" style="1" bestFit="1" customWidth="1"/>
    <col min="518" max="518" width="18.5" style="1" bestFit="1" customWidth="1"/>
    <col min="519" max="519" width="26.5" style="1" bestFit="1" customWidth="1"/>
    <col min="520" max="520" width="28.5" style="1" bestFit="1" customWidth="1"/>
    <col min="521" max="521" width="26.5" style="1" bestFit="1" customWidth="1"/>
    <col min="522" max="522" width="18.5" style="1" bestFit="1" customWidth="1"/>
    <col min="523" max="524" width="8.5" style="1"/>
    <col min="525" max="525" width="68.5" style="1" bestFit="1" customWidth="1"/>
    <col min="526" max="753" width="8.5" style="1"/>
    <col min="754" max="754" width="3.5" style="1" bestFit="1" customWidth="1"/>
    <col min="755" max="755" width="17.5" style="1" customWidth="1"/>
    <col min="756" max="756" width="22.5" style="1" bestFit="1" customWidth="1"/>
    <col min="757" max="757" width="37.5" style="1" bestFit="1" customWidth="1"/>
    <col min="758" max="758" width="6.5" style="1" customWidth="1"/>
    <col min="759" max="759" width="6.5" style="1" bestFit="1" customWidth="1"/>
    <col min="760" max="760" width="16" style="1" customWidth="1"/>
    <col min="761" max="761" width="52.5" style="1" customWidth="1"/>
    <col min="762" max="762" width="59" style="1" customWidth="1"/>
    <col min="763" max="763" width="10.5" style="1" bestFit="1" customWidth="1"/>
    <col min="764" max="764" width="2.5" style="1" customWidth="1"/>
    <col min="765" max="765" width="10.5" style="1" customWidth="1"/>
    <col min="766" max="766" width="53.5" style="1" customWidth="1"/>
    <col min="767" max="767" width="8.5" style="1"/>
    <col min="768" max="768" width="14.5" style="1" bestFit="1" customWidth="1"/>
    <col min="769" max="769" width="23.5" style="1" bestFit="1" customWidth="1"/>
    <col min="770" max="770" width="12.5" style="1" bestFit="1" customWidth="1"/>
    <col min="771" max="771" width="9.5" style="1" bestFit="1" customWidth="1"/>
    <col min="772" max="772" width="13.5" style="1" bestFit="1" customWidth="1"/>
    <col min="773" max="773" width="17.5" style="1" bestFit="1" customWidth="1"/>
    <col min="774" max="774" width="18.5" style="1" bestFit="1" customWidth="1"/>
    <col min="775" max="775" width="26.5" style="1" bestFit="1" customWidth="1"/>
    <col min="776" max="776" width="28.5" style="1" bestFit="1" customWidth="1"/>
    <col min="777" max="777" width="26.5" style="1" bestFit="1" customWidth="1"/>
    <col min="778" max="778" width="18.5" style="1" bestFit="1" customWidth="1"/>
    <col min="779" max="780" width="8.5" style="1"/>
    <col min="781" max="781" width="68.5" style="1" bestFit="1" customWidth="1"/>
    <col min="782" max="1009" width="8.5" style="1"/>
    <col min="1010" max="1010" width="3.5" style="1" bestFit="1" customWidth="1"/>
    <col min="1011" max="1011" width="17.5" style="1" customWidth="1"/>
    <col min="1012" max="1012" width="22.5" style="1" bestFit="1" customWidth="1"/>
    <col min="1013" max="1013" width="37.5" style="1" bestFit="1" customWidth="1"/>
    <col min="1014" max="1014" width="6.5" style="1" customWidth="1"/>
    <col min="1015" max="1015" width="6.5" style="1" bestFit="1" customWidth="1"/>
    <col min="1016" max="1016" width="16" style="1" customWidth="1"/>
    <col min="1017" max="1017" width="52.5" style="1" customWidth="1"/>
    <col min="1018" max="1018" width="59" style="1" customWidth="1"/>
    <col min="1019" max="1019" width="10.5" style="1" bestFit="1" customWidth="1"/>
    <col min="1020" max="1020" width="2.5" style="1" customWidth="1"/>
    <col min="1021" max="1021" width="10.5" style="1" customWidth="1"/>
    <col min="1022" max="1022" width="53.5" style="1" customWidth="1"/>
    <col min="1023" max="1023" width="8.5" style="1"/>
    <col min="1024" max="1024" width="14.5" style="1" bestFit="1" customWidth="1"/>
    <col min="1025" max="1025" width="23.5" style="1" bestFit="1" customWidth="1"/>
    <col min="1026" max="1026" width="12.5" style="1" bestFit="1" customWidth="1"/>
    <col min="1027" max="1027" width="9.5" style="1" bestFit="1" customWidth="1"/>
    <col min="1028" max="1028" width="13.5" style="1" bestFit="1" customWidth="1"/>
    <col min="1029" max="1029" width="17.5" style="1" bestFit="1" customWidth="1"/>
    <col min="1030" max="1030" width="18.5" style="1" bestFit="1" customWidth="1"/>
    <col min="1031" max="1031" width="26.5" style="1" bestFit="1" customWidth="1"/>
    <col min="1032" max="1032" width="28.5" style="1" bestFit="1" customWidth="1"/>
    <col min="1033" max="1033" width="26.5" style="1" bestFit="1" customWidth="1"/>
    <col min="1034" max="1034" width="18.5" style="1" bestFit="1" customWidth="1"/>
    <col min="1035" max="1036" width="8.5" style="1"/>
    <col min="1037" max="1037" width="68.5" style="1" bestFit="1" customWidth="1"/>
    <col min="1038" max="1265" width="8.5" style="1"/>
    <col min="1266" max="1266" width="3.5" style="1" bestFit="1" customWidth="1"/>
    <col min="1267" max="1267" width="17.5" style="1" customWidth="1"/>
    <col min="1268" max="1268" width="22.5" style="1" bestFit="1" customWidth="1"/>
    <col min="1269" max="1269" width="37.5" style="1" bestFit="1" customWidth="1"/>
    <col min="1270" max="1270" width="6.5" style="1" customWidth="1"/>
    <col min="1271" max="1271" width="6.5" style="1" bestFit="1" customWidth="1"/>
    <col min="1272" max="1272" width="16" style="1" customWidth="1"/>
    <col min="1273" max="1273" width="52.5" style="1" customWidth="1"/>
    <col min="1274" max="1274" width="59" style="1" customWidth="1"/>
    <col min="1275" max="1275" width="10.5" style="1" bestFit="1" customWidth="1"/>
    <col min="1276" max="1276" width="2.5" style="1" customWidth="1"/>
    <col min="1277" max="1277" width="10.5" style="1" customWidth="1"/>
    <col min="1278" max="1278" width="53.5" style="1" customWidth="1"/>
    <col min="1279" max="1279" width="8.5" style="1"/>
    <col min="1280" max="1280" width="14.5" style="1" bestFit="1" customWidth="1"/>
    <col min="1281" max="1281" width="23.5" style="1" bestFit="1" customWidth="1"/>
    <col min="1282" max="1282" width="12.5" style="1" bestFit="1" customWidth="1"/>
    <col min="1283" max="1283" width="9.5" style="1" bestFit="1" customWidth="1"/>
    <col min="1284" max="1284" width="13.5" style="1" bestFit="1" customWidth="1"/>
    <col min="1285" max="1285" width="17.5" style="1" bestFit="1" customWidth="1"/>
    <col min="1286" max="1286" width="18.5" style="1" bestFit="1" customWidth="1"/>
    <col min="1287" max="1287" width="26.5" style="1" bestFit="1" customWidth="1"/>
    <col min="1288" max="1288" width="28.5" style="1" bestFit="1" customWidth="1"/>
    <col min="1289" max="1289" width="26.5" style="1" bestFit="1" customWidth="1"/>
    <col min="1290" max="1290" width="18.5" style="1" bestFit="1" customWidth="1"/>
    <col min="1291" max="1292" width="8.5" style="1"/>
    <col min="1293" max="1293" width="68.5" style="1" bestFit="1" customWidth="1"/>
    <col min="1294" max="1521" width="8.5" style="1"/>
    <col min="1522" max="1522" width="3.5" style="1" bestFit="1" customWidth="1"/>
    <col min="1523" max="1523" width="17.5" style="1" customWidth="1"/>
    <col min="1524" max="1524" width="22.5" style="1" bestFit="1" customWidth="1"/>
    <col min="1525" max="1525" width="37.5" style="1" bestFit="1" customWidth="1"/>
    <col min="1526" max="1526" width="6.5" style="1" customWidth="1"/>
    <col min="1527" max="1527" width="6.5" style="1" bestFit="1" customWidth="1"/>
    <col min="1528" max="1528" width="16" style="1" customWidth="1"/>
    <col min="1529" max="1529" width="52.5" style="1" customWidth="1"/>
    <col min="1530" max="1530" width="59" style="1" customWidth="1"/>
    <col min="1531" max="1531" width="10.5" style="1" bestFit="1" customWidth="1"/>
    <col min="1532" max="1532" width="2.5" style="1" customWidth="1"/>
    <col min="1533" max="1533" width="10.5" style="1" customWidth="1"/>
    <col min="1534" max="1534" width="53.5" style="1" customWidth="1"/>
    <col min="1535" max="1535" width="8.5" style="1"/>
    <col min="1536" max="1536" width="14.5" style="1" bestFit="1" customWidth="1"/>
    <col min="1537" max="1537" width="23.5" style="1" bestFit="1" customWidth="1"/>
    <col min="1538" max="1538" width="12.5" style="1" bestFit="1" customWidth="1"/>
    <col min="1539" max="1539" width="9.5" style="1" bestFit="1" customWidth="1"/>
    <col min="1540" max="1540" width="13.5" style="1" bestFit="1" customWidth="1"/>
    <col min="1541" max="1541" width="17.5" style="1" bestFit="1" customWidth="1"/>
    <col min="1542" max="1542" width="18.5" style="1" bestFit="1" customWidth="1"/>
    <col min="1543" max="1543" width="26.5" style="1" bestFit="1" customWidth="1"/>
    <col min="1544" max="1544" width="28.5" style="1" bestFit="1" customWidth="1"/>
    <col min="1545" max="1545" width="26.5" style="1" bestFit="1" customWidth="1"/>
    <col min="1546" max="1546" width="18.5" style="1" bestFit="1" customWidth="1"/>
    <col min="1547" max="1548" width="8.5" style="1"/>
    <col min="1549" max="1549" width="68.5" style="1" bestFit="1" customWidth="1"/>
    <col min="1550" max="1777" width="8.5" style="1"/>
    <col min="1778" max="1778" width="3.5" style="1" bestFit="1" customWidth="1"/>
    <col min="1779" max="1779" width="17.5" style="1" customWidth="1"/>
    <col min="1780" max="1780" width="22.5" style="1" bestFit="1" customWidth="1"/>
    <col min="1781" max="1781" width="37.5" style="1" bestFit="1" customWidth="1"/>
    <col min="1782" max="1782" width="6.5" style="1" customWidth="1"/>
    <col min="1783" max="1783" width="6.5" style="1" bestFit="1" customWidth="1"/>
    <col min="1784" max="1784" width="16" style="1" customWidth="1"/>
    <col min="1785" max="1785" width="52.5" style="1" customWidth="1"/>
    <col min="1786" max="1786" width="59" style="1" customWidth="1"/>
    <col min="1787" max="1787" width="10.5" style="1" bestFit="1" customWidth="1"/>
    <col min="1788" max="1788" width="2.5" style="1" customWidth="1"/>
    <col min="1789" max="1789" width="10.5" style="1" customWidth="1"/>
    <col min="1790" max="1790" width="53.5" style="1" customWidth="1"/>
    <col min="1791" max="1791" width="8.5" style="1"/>
    <col min="1792" max="1792" width="14.5" style="1" bestFit="1" customWidth="1"/>
    <col min="1793" max="1793" width="23.5" style="1" bestFit="1" customWidth="1"/>
    <col min="1794" max="1794" width="12.5" style="1" bestFit="1" customWidth="1"/>
    <col min="1795" max="1795" width="9.5" style="1" bestFit="1" customWidth="1"/>
    <col min="1796" max="1796" width="13.5" style="1" bestFit="1" customWidth="1"/>
    <col min="1797" max="1797" width="17.5" style="1" bestFit="1" customWidth="1"/>
    <col min="1798" max="1798" width="18.5" style="1" bestFit="1" customWidth="1"/>
    <col min="1799" max="1799" width="26.5" style="1" bestFit="1" customWidth="1"/>
    <col min="1800" max="1800" width="28.5" style="1" bestFit="1" customWidth="1"/>
    <col min="1801" max="1801" width="26.5" style="1" bestFit="1" customWidth="1"/>
    <col min="1802" max="1802" width="18.5" style="1" bestFit="1" customWidth="1"/>
    <col min="1803" max="1804" width="8.5" style="1"/>
    <col min="1805" max="1805" width="68.5" style="1" bestFit="1" customWidth="1"/>
    <col min="1806" max="2033" width="8.5" style="1"/>
    <col min="2034" max="2034" width="3.5" style="1" bestFit="1" customWidth="1"/>
    <col min="2035" max="2035" width="17.5" style="1" customWidth="1"/>
    <col min="2036" max="2036" width="22.5" style="1" bestFit="1" customWidth="1"/>
    <col min="2037" max="2037" width="37.5" style="1" bestFit="1" customWidth="1"/>
    <col min="2038" max="2038" width="6.5" style="1" customWidth="1"/>
    <col min="2039" max="2039" width="6.5" style="1" bestFit="1" customWidth="1"/>
    <col min="2040" max="2040" width="16" style="1" customWidth="1"/>
    <col min="2041" max="2041" width="52.5" style="1" customWidth="1"/>
    <col min="2042" max="2042" width="59" style="1" customWidth="1"/>
    <col min="2043" max="2043" width="10.5" style="1" bestFit="1" customWidth="1"/>
    <col min="2044" max="2044" width="2.5" style="1" customWidth="1"/>
    <col min="2045" max="2045" width="10.5" style="1" customWidth="1"/>
    <col min="2046" max="2046" width="53.5" style="1" customWidth="1"/>
    <col min="2047" max="2047" width="8.5" style="1"/>
    <col min="2048" max="2048" width="14.5" style="1" bestFit="1" customWidth="1"/>
    <col min="2049" max="2049" width="23.5" style="1" bestFit="1" customWidth="1"/>
    <col min="2050" max="2050" width="12.5" style="1" bestFit="1" customWidth="1"/>
    <col min="2051" max="2051" width="9.5" style="1" bestFit="1" customWidth="1"/>
    <col min="2052" max="2052" width="13.5" style="1" bestFit="1" customWidth="1"/>
    <col min="2053" max="2053" width="17.5" style="1" bestFit="1" customWidth="1"/>
    <col min="2054" max="2054" width="18.5" style="1" bestFit="1" customWidth="1"/>
    <col min="2055" max="2055" width="26.5" style="1" bestFit="1" customWidth="1"/>
    <col min="2056" max="2056" width="28.5" style="1" bestFit="1" customWidth="1"/>
    <col min="2057" max="2057" width="26.5" style="1" bestFit="1" customWidth="1"/>
    <col min="2058" max="2058" width="18.5" style="1" bestFit="1" customWidth="1"/>
    <col min="2059" max="2060" width="8.5" style="1"/>
    <col min="2061" max="2061" width="68.5" style="1" bestFit="1" customWidth="1"/>
    <col min="2062" max="2289" width="8.5" style="1"/>
    <col min="2290" max="2290" width="3.5" style="1" bestFit="1" customWidth="1"/>
    <col min="2291" max="2291" width="17.5" style="1" customWidth="1"/>
    <col min="2292" max="2292" width="22.5" style="1" bestFit="1" customWidth="1"/>
    <col min="2293" max="2293" width="37.5" style="1" bestFit="1" customWidth="1"/>
    <col min="2294" max="2294" width="6.5" style="1" customWidth="1"/>
    <col min="2295" max="2295" width="6.5" style="1" bestFit="1" customWidth="1"/>
    <col min="2296" max="2296" width="16" style="1" customWidth="1"/>
    <col min="2297" max="2297" width="52.5" style="1" customWidth="1"/>
    <col min="2298" max="2298" width="59" style="1" customWidth="1"/>
    <col min="2299" max="2299" width="10.5" style="1" bestFit="1" customWidth="1"/>
    <col min="2300" max="2300" width="2.5" style="1" customWidth="1"/>
    <col min="2301" max="2301" width="10.5" style="1" customWidth="1"/>
    <col min="2302" max="2302" width="53.5" style="1" customWidth="1"/>
    <col min="2303" max="2303" width="8.5" style="1"/>
    <col min="2304" max="2304" width="14.5" style="1" bestFit="1" customWidth="1"/>
    <col min="2305" max="2305" width="23.5" style="1" bestFit="1" customWidth="1"/>
    <col min="2306" max="2306" width="12.5" style="1" bestFit="1" customWidth="1"/>
    <col min="2307" max="2307" width="9.5" style="1" bestFit="1" customWidth="1"/>
    <col min="2308" max="2308" width="13.5" style="1" bestFit="1" customWidth="1"/>
    <col min="2309" max="2309" width="17.5" style="1" bestFit="1" customWidth="1"/>
    <col min="2310" max="2310" width="18.5" style="1" bestFit="1" customWidth="1"/>
    <col min="2311" max="2311" width="26.5" style="1" bestFit="1" customWidth="1"/>
    <col min="2312" max="2312" width="28.5" style="1" bestFit="1" customWidth="1"/>
    <col min="2313" max="2313" width="26.5" style="1" bestFit="1" customWidth="1"/>
    <col min="2314" max="2314" width="18.5" style="1" bestFit="1" customWidth="1"/>
    <col min="2315" max="2316" width="8.5" style="1"/>
    <col min="2317" max="2317" width="68.5" style="1" bestFit="1" customWidth="1"/>
    <col min="2318" max="2545" width="8.5" style="1"/>
    <col min="2546" max="2546" width="3.5" style="1" bestFit="1" customWidth="1"/>
    <col min="2547" max="2547" width="17.5" style="1" customWidth="1"/>
    <col min="2548" max="2548" width="22.5" style="1" bestFit="1" customWidth="1"/>
    <col min="2549" max="2549" width="37.5" style="1" bestFit="1" customWidth="1"/>
    <col min="2550" max="2550" width="6.5" style="1" customWidth="1"/>
    <col min="2551" max="2551" width="6.5" style="1" bestFit="1" customWidth="1"/>
    <col min="2552" max="2552" width="16" style="1" customWidth="1"/>
    <col min="2553" max="2553" width="52.5" style="1" customWidth="1"/>
    <col min="2554" max="2554" width="59" style="1" customWidth="1"/>
    <col min="2555" max="2555" width="10.5" style="1" bestFit="1" customWidth="1"/>
    <col min="2556" max="2556" width="2.5" style="1" customWidth="1"/>
    <col min="2557" max="2557" width="10.5" style="1" customWidth="1"/>
    <col min="2558" max="2558" width="53.5" style="1" customWidth="1"/>
    <col min="2559" max="2559" width="8.5" style="1"/>
    <col min="2560" max="2560" width="14.5" style="1" bestFit="1" customWidth="1"/>
    <col min="2561" max="2561" width="23.5" style="1" bestFit="1" customWidth="1"/>
    <col min="2562" max="2562" width="12.5" style="1" bestFit="1" customWidth="1"/>
    <col min="2563" max="2563" width="9.5" style="1" bestFit="1" customWidth="1"/>
    <col min="2564" max="2564" width="13.5" style="1" bestFit="1" customWidth="1"/>
    <col min="2565" max="2565" width="17.5" style="1" bestFit="1" customWidth="1"/>
    <col min="2566" max="2566" width="18.5" style="1" bestFit="1" customWidth="1"/>
    <col min="2567" max="2567" width="26.5" style="1" bestFit="1" customWidth="1"/>
    <col min="2568" max="2568" width="28.5" style="1" bestFit="1" customWidth="1"/>
    <col min="2569" max="2569" width="26.5" style="1" bestFit="1" customWidth="1"/>
    <col min="2570" max="2570" width="18.5" style="1" bestFit="1" customWidth="1"/>
    <col min="2571" max="2572" width="8.5" style="1"/>
    <col min="2573" max="2573" width="68.5" style="1" bestFit="1" customWidth="1"/>
    <col min="2574" max="2801" width="8.5" style="1"/>
    <col min="2802" max="2802" width="3.5" style="1" bestFit="1" customWidth="1"/>
    <col min="2803" max="2803" width="17.5" style="1" customWidth="1"/>
    <col min="2804" max="2804" width="22.5" style="1" bestFit="1" customWidth="1"/>
    <col min="2805" max="2805" width="37.5" style="1" bestFit="1" customWidth="1"/>
    <col min="2806" max="2806" width="6.5" style="1" customWidth="1"/>
    <col min="2807" max="2807" width="6.5" style="1" bestFit="1" customWidth="1"/>
    <col min="2808" max="2808" width="16" style="1" customWidth="1"/>
    <col min="2809" max="2809" width="52.5" style="1" customWidth="1"/>
    <col min="2810" max="2810" width="59" style="1" customWidth="1"/>
    <col min="2811" max="2811" width="10.5" style="1" bestFit="1" customWidth="1"/>
    <col min="2812" max="2812" width="2.5" style="1" customWidth="1"/>
    <col min="2813" max="2813" width="10.5" style="1" customWidth="1"/>
    <col min="2814" max="2814" width="53.5" style="1" customWidth="1"/>
    <col min="2815" max="2815" width="8.5" style="1"/>
    <col min="2816" max="2816" width="14.5" style="1" bestFit="1" customWidth="1"/>
    <col min="2817" max="2817" width="23.5" style="1" bestFit="1" customWidth="1"/>
    <col min="2818" max="2818" width="12.5" style="1" bestFit="1" customWidth="1"/>
    <col min="2819" max="2819" width="9.5" style="1" bestFit="1" customWidth="1"/>
    <col min="2820" max="2820" width="13.5" style="1" bestFit="1" customWidth="1"/>
    <col min="2821" max="2821" width="17.5" style="1" bestFit="1" customWidth="1"/>
    <col min="2822" max="2822" width="18.5" style="1" bestFit="1" customWidth="1"/>
    <col min="2823" max="2823" width="26.5" style="1" bestFit="1" customWidth="1"/>
    <col min="2824" max="2824" width="28.5" style="1" bestFit="1" customWidth="1"/>
    <col min="2825" max="2825" width="26.5" style="1" bestFit="1" customWidth="1"/>
    <col min="2826" max="2826" width="18.5" style="1" bestFit="1" customWidth="1"/>
    <col min="2827" max="2828" width="8.5" style="1"/>
    <col min="2829" max="2829" width="68.5" style="1" bestFit="1" customWidth="1"/>
    <col min="2830" max="3057" width="8.5" style="1"/>
    <col min="3058" max="3058" width="3.5" style="1" bestFit="1" customWidth="1"/>
    <col min="3059" max="3059" width="17.5" style="1" customWidth="1"/>
    <col min="3060" max="3060" width="22.5" style="1" bestFit="1" customWidth="1"/>
    <col min="3061" max="3061" width="37.5" style="1" bestFit="1" customWidth="1"/>
    <col min="3062" max="3062" width="6.5" style="1" customWidth="1"/>
    <col min="3063" max="3063" width="6.5" style="1" bestFit="1" customWidth="1"/>
    <col min="3064" max="3064" width="16" style="1" customWidth="1"/>
    <col min="3065" max="3065" width="52.5" style="1" customWidth="1"/>
    <col min="3066" max="3066" width="59" style="1" customWidth="1"/>
    <col min="3067" max="3067" width="10.5" style="1" bestFit="1" customWidth="1"/>
    <col min="3068" max="3068" width="2.5" style="1" customWidth="1"/>
    <col min="3069" max="3069" width="10.5" style="1" customWidth="1"/>
    <col min="3070" max="3070" width="53.5" style="1" customWidth="1"/>
    <col min="3071" max="3071" width="8.5" style="1"/>
    <col min="3072" max="3072" width="14.5" style="1" bestFit="1" customWidth="1"/>
    <col min="3073" max="3073" width="23.5" style="1" bestFit="1" customWidth="1"/>
    <col min="3074" max="3074" width="12.5" style="1" bestFit="1" customWidth="1"/>
    <col min="3075" max="3075" width="9.5" style="1" bestFit="1" customWidth="1"/>
    <col min="3076" max="3076" width="13.5" style="1" bestFit="1" customWidth="1"/>
    <col min="3077" max="3077" width="17.5" style="1" bestFit="1" customWidth="1"/>
    <col min="3078" max="3078" width="18.5" style="1" bestFit="1" customWidth="1"/>
    <col min="3079" max="3079" width="26.5" style="1" bestFit="1" customWidth="1"/>
    <col min="3080" max="3080" width="28.5" style="1" bestFit="1" customWidth="1"/>
    <col min="3081" max="3081" width="26.5" style="1" bestFit="1" customWidth="1"/>
    <col min="3082" max="3082" width="18.5" style="1" bestFit="1" customWidth="1"/>
    <col min="3083" max="3084" width="8.5" style="1"/>
    <col min="3085" max="3085" width="68.5" style="1" bestFit="1" customWidth="1"/>
    <col min="3086" max="3313" width="8.5" style="1"/>
    <col min="3314" max="3314" width="3.5" style="1" bestFit="1" customWidth="1"/>
    <col min="3315" max="3315" width="17.5" style="1" customWidth="1"/>
    <col min="3316" max="3316" width="22.5" style="1" bestFit="1" customWidth="1"/>
    <col min="3317" max="3317" width="37.5" style="1" bestFit="1" customWidth="1"/>
    <col min="3318" max="3318" width="6.5" style="1" customWidth="1"/>
    <col min="3319" max="3319" width="6.5" style="1" bestFit="1" customWidth="1"/>
    <col min="3320" max="3320" width="16" style="1" customWidth="1"/>
    <col min="3321" max="3321" width="52.5" style="1" customWidth="1"/>
    <col min="3322" max="3322" width="59" style="1" customWidth="1"/>
    <col min="3323" max="3323" width="10.5" style="1" bestFit="1" customWidth="1"/>
    <col min="3324" max="3324" width="2.5" style="1" customWidth="1"/>
    <col min="3325" max="3325" width="10.5" style="1" customWidth="1"/>
    <col min="3326" max="3326" width="53.5" style="1" customWidth="1"/>
    <col min="3327" max="3327" width="8.5" style="1"/>
    <col min="3328" max="3328" width="14.5" style="1" bestFit="1" customWidth="1"/>
    <col min="3329" max="3329" width="23.5" style="1" bestFit="1" customWidth="1"/>
    <col min="3330" max="3330" width="12.5" style="1" bestFit="1" customWidth="1"/>
    <col min="3331" max="3331" width="9.5" style="1" bestFit="1" customWidth="1"/>
    <col min="3332" max="3332" width="13.5" style="1" bestFit="1" customWidth="1"/>
    <col min="3333" max="3333" width="17.5" style="1" bestFit="1" customWidth="1"/>
    <col min="3334" max="3334" width="18.5" style="1" bestFit="1" customWidth="1"/>
    <col min="3335" max="3335" width="26.5" style="1" bestFit="1" customWidth="1"/>
    <col min="3336" max="3336" width="28.5" style="1" bestFit="1" customWidth="1"/>
    <col min="3337" max="3337" width="26.5" style="1" bestFit="1" customWidth="1"/>
    <col min="3338" max="3338" width="18.5" style="1" bestFit="1" customWidth="1"/>
    <col min="3339" max="3340" width="8.5" style="1"/>
    <col min="3341" max="3341" width="68.5" style="1" bestFit="1" customWidth="1"/>
    <col min="3342" max="3569" width="8.5" style="1"/>
    <col min="3570" max="3570" width="3.5" style="1" bestFit="1" customWidth="1"/>
    <col min="3571" max="3571" width="17.5" style="1" customWidth="1"/>
    <col min="3572" max="3572" width="22.5" style="1" bestFit="1" customWidth="1"/>
    <col min="3573" max="3573" width="37.5" style="1" bestFit="1" customWidth="1"/>
    <col min="3574" max="3574" width="6.5" style="1" customWidth="1"/>
    <col min="3575" max="3575" width="6.5" style="1" bestFit="1" customWidth="1"/>
    <col min="3576" max="3576" width="16" style="1" customWidth="1"/>
    <col min="3577" max="3577" width="52.5" style="1" customWidth="1"/>
    <col min="3578" max="3578" width="59" style="1" customWidth="1"/>
    <col min="3579" max="3579" width="10.5" style="1" bestFit="1" customWidth="1"/>
    <col min="3580" max="3580" width="2.5" style="1" customWidth="1"/>
    <col min="3581" max="3581" width="10.5" style="1" customWidth="1"/>
    <col min="3582" max="3582" width="53.5" style="1" customWidth="1"/>
    <col min="3583" max="3583" width="8.5" style="1"/>
    <col min="3584" max="3584" width="14.5" style="1" bestFit="1" customWidth="1"/>
    <col min="3585" max="3585" width="23.5" style="1" bestFit="1" customWidth="1"/>
    <col min="3586" max="3586" width="12.5" style="1" bestFit="1" customWidth="1"/>
    <col min="3587" max="3587" width="9.5" style="1" bestFit="1" customWidth="1"/>
    <col min="3588" max="3588" width="13.5" style="1" bestFit="1" customWidth="1"/>
    <col min="3589" max="3589" width="17.5" style="1" bestFit="1" customWidth="1"/>
    <col min="3590" max="3590" width="18.5" style="1" bestFit="1" customWidth="1"/>
    <col min="3591" max="3591" width="26.5" style="1" bestFit="1" customWidth="1"/>
    <col min="3592" max="3592" width="28.5" style="1" bestFit="1" customWidth="1"/>
    <col min="3593" max="3593" width="26.5" style="1" bestFit="1" customWidth="1"/>
    <col min="3594" max="3594" width="18.5" style="1" bestFit="1" customWidth="1"/>
    <col min="3595" max="3596" width="8.5" style="1"/>
    <col min="3597" max="3597" width="68.5" style="1" bestFit="1" customWidth="1"/>
    <col min="3598" max="3825" width="8.5" style="1"/>
    <col min="3826" max="3826" width="3.5" style="1" bestFit="1" customWidth="1"/>
    <col min="3827" max="3827" width="17.5" style="1" customWidth="1"/>
    <col min="3828" max="3828" width="22.5" style="1" bestFit="1" customWidth="1"/>
    <col min="3829" max="3829" width="37.5" style="1" bestFit="1" customWidth="1"/>
    <col min="3830" max="3830" width="6.5" style="1" customWidth="1"/>
    <col min="3831" max="3831" width="6.5" style="1" bestFit="1" customWidth="1"/>
    <col min="3832" max="3832" width="16" style="1" customWidth="1"/>
    <col min="3833" max="3833" width="52.5" style="1" customWidth="1"/>
    <col min="3834" max="3834" width="59" style="1" customWidth="1"/>
    <col min="3835" max="3835" width="10.5" style="1" bestFit="1" customWidth="1"/>
    <col min="3836" max="3836" width="2.5" style="1" customWidth="1"/>
    <col min="3837" max="3837" width="10.5" style="1" customWidth="1"/>
    <col min="3838" max="3838" width="53.5" style="1" customWidth="1"/>
    <col min="3839" max="3839" width="8.5" style="1"/>
    <col min="3840" max="3840" width="14.5" style="1" bestFit="1" customWidth="1"/>
    <col min="3841" max="3841" width="23.5" style="1" bestFit="1" customWidth="1"/>
    <col min="3842" max="3842" width="12.5" style="1" bestFit="1" customWidth="1"/>
    <col min="3843" max="3843" width="9.5" style="1" bestFit="1" customWidth="1"/>
    <col min="3844" max="3844" width="13.5" style="1" bestFit="1" customWidth="1"/>
    <col min="3845" max="3845" width="17.5" style="1" bestFit="1" customWidth="1"/>
    <col min="3846" max="3846" width="18.5" style="1" bestFit="1" customWidth="1"/>
    <col min="3847" max="3847" width="26.5" style="1" bestFit="1" customWidth="1"/>
    <col min="3848" max="3848" width="28.5" style="1" bestFit="1" customWidth="1"/>
    <col min="3849" max="3849" width="26.5" style="1" bestFit="1" customWidth="1"/>
    <col min="3850" max="3850" width="18.5" style="1" bestFit="1" customWidth="1"/>
    <col min="3851" max="3852" width="8.5" style="1"/>
    <col min="3853" max="3853" width="68.5" style="1" bestFit="1" customWidth="1"/>
    <col min="3854" max="4081" width="8.5" style="1"/>
    <col min="4082" max="4082" width="3.5" style="1" bestFit="1" customWidth="1"/>
    <col min="4083" max="4083" width="17.5" style="1" customWidth="1"/>
    <col min="4084" max="4084" width="22.5" style="1" bestFit="1" customWidth="1"/>
    <col min="4085" max="4085" width="37.5" style="1" bestFit="1" customWidth="1"/>
    <col min="4086" max="4086" width="6.5" style="1" customWidth="1"/>
    <col min="4087" max="4087" width="6.5" style="1" bestFit="1" customWidth="1"/>
    <col min="4088" max="4088" width="16" style="1" customWidth="1"/>
    <col min="4089" max="4089" width="52.5" style="1" customWidth="1"/>
    <col min="4090" max="4090" width="59" style="1" customWidth="1"/>
    <col min="4091" max="4091" width="10.5" style="1" bestFit="1" customWidth="1"/>
    <col min="4092" max="4092" width="2.5" style="1" customWidth="1"/>
    <col min="4093" max="4093" width="10.5" style="1" customWidth="1"/>
    <col min="4094" max="4094" width="53.5" style="1" customWidth="1"/>
    <col min="4095" max="4095" width="8.5" style="1"/>
    <col min="4096" max="4096" width="14.5" style="1" bestFit="1" customWidth="1"/>
    <col min="4097" max="4097" width="23.5" style="1" bestFit="1" customWidth="1"/>
    <col min="4098" max="4098" width="12.5" style="1" bestFit="1" customWidth="1"/>
    <col min="4099" max="4099" width="9.5" style="1" bestFit="1" customWidth="1"/>
    <col min="4100" max="4100" width="13.5" style="1" bestFit="1" customWidth="1"/>
    <col min="4101" max="4101" width="17.5" style="1" bestFit="1" customWidth="1"/>
    <col min="4102" max="4102" width="18.5" style="1" bestFit="1" customWidth="1"/>
    <col min="4103" max="4103" width="26.5" style="1" bestFit="1" customWidth="1"/>
    <col min="4104" max="4104" width="28.5" style="1" bestFit="1" customWidth="1"/>
    <col min="4105" max="4105" width="26.5" style="1" bestFit="1" customWidth="1"/>
    <col min="4106" max="4106" width="18.5" style="1" bestFit="1" customWidth="1"/>
    <col min="4107" max="4108" width="8.5" style="1"/>
    <col min="4109" max="4109" width="68.5" style="1" bestFit="1" customWidth="1"/>
    <col min="4110" max="4337" width="8.5" style="1"/>
    <col min="4338" max="4338" width="3.5" style="1" bestFit="1" customWidth="1"/>
    <col min="4339" max="4339" width="17.5" style="1" customWidth="1"/>
    <col min="4340" max="4340" width="22.5" style="1" bestFit="1" customWidth="1"/>
    <col min="4341" max="4341" width="37.5" style="1" bestFit="1" customWidth="1"/>
    <col min="4342" max="4342" width="6.5" style="1" customWidth="1"/>
    <col min="4343" max="4343" width="6.5" style="1" bestFit="1" customWidth="1"/>
    <col min="4344" max="4344" width="16" style="1" customWidth="1"/>
    <col min="4345" max="4345" width="52.5" style="1" customWidth="1"/>
    <col min="4346" max="4346" width="59" style="1" customWidth="1"/>
    <col min="4347" max="4347" width="10.5" style="1" bestFit="1" customWidth="1"/>
    <col min="4348" max="4348" width="2.5" style="1" customWidth="1"/>
    <col min="4349" max="4349" width="10.5" style="1" customWidth="1"/>
    <col min="4350" max="4350" width="53.5" style="1" customWidth="1"/>
    <col min="4351" max="4351" width="8.5" style="1"/>
    <col min="4352" max="4352" width="14.5" style="1" bestFit="1" customWidth="1"/>
    <col min="4353" max="4353" width="23.5" style="1" bestFit="1" customWidth="1"/>
    <col min="4354" max="4354" width="12.5" style="1" bestFit="1" customWidth="1"/>
    <col min="4355" max="4355" width="9.5" style="1" bestFit="1" customWidth="1"/>
    <col min="4356" max="4356" width="13.5" style="1" bestFit="1" customWidth="1"/>
    <col min="4357" max="4357" width="17.5" style="1" bestFit="1" customWidth="1"/>
    <col min="4358" max="4358" width="18.5" style="1" bestFit="1" customWidth="1"/>
    <col min="4359" max="4359" width="26.5" style="1" bestFit="1" customWidth="1"/>
    <col min="4360" max="4360" width="28.5" style="1" bestFit="1" customWidth="1"/>
    <col min="4361" max="4361" width="26.5" style="1" bestFit="1" customWidth="1"/>
    <col min="4362" max="4362" width="18.5" style="1" bestFit="1" customWidth="1"/>
    <col min="4363" max="4364" width="8.5" style="1"/>
    <col min="4365" max="4365" width="68.5" style="1" bestFit="1" customWidth="1"/>
    <col min="4366" max="4593" width="8.5" style="1"/>
    <col min="4594" max="4594" width="3.5" style="1" bestFit="1" customWidth="1"/>
    <col min="4595" max="4595" width="17.5" style="1" customWidth="1"/>
    <col min="4596" max="4596" width="22.5" style="1" bestFit="1" customWidth="1"/>
    <col min="4597" max="4597" width="37.5" style="1" bestFit="1" customWidth="1"/>
    <col min="4598" max="4598" width="6.5" style="1" customWidth="1"/>
    <col min="4599" max="4599" width="6.5" style="1" bestFit="1" customWidth="1"/>
    <col min="4600" max="4600" width="16" style="1" customWidth="1"/>
    <col min="4601" max="4601" width="52.5" style="1" customWidth="1"/>
    <col min="4602" max="4602" width="59" style="1" customWidth="1"/>
    <col min="4603" max="4603" width="10.5" style="1" bestFit="1" customWidth="1"/>
    <col min="4604" max="4604" width="2.5" style="1" customWidth="1"/>
    <col min="4605" max="4605" width="10.5" style="1" customWidth="1"/>
    <col min="4606" max="4606" width="53.5" style="1" customWidth="1"/>
    <col min="4607" max="4607" width="8.5" style="1"/>
    <col min="4608" max="4608" width="14.5" style="1" bestFit="1" customWidth="1"/>
    <col min="4609" max="4609" width="23.5" style="1" bestFit="1" customWidth="1"/>
    <col min="4610" max="4610" width="12.5" style="1" bestFit="1" customWidth="1"/>
    <col min="4611" max="4611" width="9.5" style="1" bestFit="1" customWidth="1"/>
    <col min="4612" max="4612" width="13.5" style="1" bestFit="1" customWidth="1"/>
    <col min="4613" max="4613" width="17.5" style="1" bestFit="1" customWidth="1"/>
    <col min="4614" max="4614" width="18.5" style="1" bestFit="1" customWidth="1"/>
    <col min="4615" max="4615" width="26.5" style="1" bestFit="1" customWidth="1"/>
    <col min="4616" max="4616" width="28.5" style="1" bestFit="1" customWidth="1"/>
    <col min="4617" max="4617" width="26.5" style="1" bestFit="1" customWidth="1"/>
    <col min="4618" max="4618" width="18.5" style="1" bestFit="1" customWidth="1"/>
    <col min="4619" max="4620" width="8.5" style="1"/>
    <col min="4621" max="4621" width="68.5" style="1" bestFit="1" customWidth="1"/>
    <col min="4622" max="4849" width="8.5" style="1"/>
    <col min="4850" max="4850" width="3.5" style="1" bestFit="1" customWidth="1"/>
    <col min="4851" max="4851" width="17.5" style="1" customWidth="1"/>
    <col min="4852" max="4852" width="22.5" style="1" bestFit="1" customWidth="1"/>
    <col min="4853" max="4853" width="37.5" style="1" bestFit="1" customWidth="1"/>
    <col min="4854" max="4854" width="6.5" style="1" customWidth="1"/>
    <col min="4855" max="4855" width="6.5" style="1" bestFit="1" customWidth="1"/>
    <col min="4856" max="4856" width="16" style="1" customWidth="1"/>
    <col min="4857" max="4857" width="52.5" style="1" customWidth="1"/>
    <col min="4858" max="4858" width="59" style="1" customWidth="1"/>
    <col min="4859" max="4859" width="10.5" style="1" bestFit="1" customWidth="1"/>
    <col min="4860" max="4860" width="2.5" style="1" customWidth="1"/>
    <col min="4861" max="4861" width="10.5" style="1" customWidth="1"/>
    <col min="4862" max="4862" width="53.5" style="1" customWidth="1"/>
    <col min="4863" max="4863" width="8.5" style="1"/>
    <col min="4864" max="4864" width="14.5" style="1" bestFit="1" customWidth="1"/>
    <col min="4865" max="4865" width="23.5" style="1" bestFit="1" customWidth="1"/>
    <col min="4866" max="4866" width="12.5" style="1" bestFit="1" customWidth="1"/>
    <col min="4867" max="4867" width="9.5" style="1" bestFit="1" customWidth="1"/>
    <col min="4868" max="4868" width="13.5" style="1" bestFit="1" customWidth="1"/>
    <col min="4869" max="4869" width="17.5" style="1" bestFit="1" customWidth="1"/>
    <col min="4870" max="4870" width="18.5" style="1" bestFit="1" customWidth="1"/>
    <col min="4871" max="4871" width="26.5" style="1" bestFit="1" customWidth="1"/>
    <col min="4872" max="4872" width="28.5" style="1" bestFit="1" customWidth="1"/>
    <col min="4873" max="4873" width="26.5" style="1" bestFit="1" customWidth="1"/>
    <col min="4874" max="4874" width="18.5" style="1" bestFit="1" customWidth="1"/>
    <col min="4875" max="4876" width="8.5" style="1"/>
    <col min="4877" max="4877" width="68.5" style="1" bestFit="1" customWidth="1"/>
    <col min="4878" max="5105" width="8.5" style="1"/>
    <col min="5106" max="5106" width="3.5" style="1" bestFit="1" customWidth="1"/>
    <col min="5107" max="5107" width="17.5" style="1" customWidth="1"/>
    <col min="5108" max="5108" width="22.5" style="1" bestFit="1" customWidth="1"/>
    <col min="5109" max="5109" width="37.5" style="1" bestFit="1" customWidth="1"/>
    <col min="5110" max="5110" width="6.5" style="1" customWidth="1"/>
    <col min="5111" max="5111" width="6.5" style="1" bestFit="1" customWidth="1"/>
    <col min="5112" max="5112" width="16" style="1" customWidth="1"/>
    <col min="5113" max="5113" width="52.5" style="1" customWidth="1"/>
    <col min="5114" max="5114" width="59" style="1" customWidth="1"/>
    <col min="5115" max="5115" width="10.5" style="1" bestFit="1" customWidth="1"/>
    <col min="5116" max="5116" width="2.5" style="1" customWidth="1"/>
    <col min="5117" max="5117" width="10.5" style="1" customWidth="1"/>
    <col min="5118" max="5118" width="53.5" style="1" customWidth="1"/>
    <col min="5119" max="5119" width="8.5" style="1"/>
    <col min="5120" max="5120" width="14.5" style="1" bestFit="1" customWidth="1"/>
    <col min="5121" max="5121" width="23.5" style="1" bestFit="1" customWidth="1"/>
    <col min="5122" max="5122" width="12.5" style="1" bestFit="1" customWidth="1"/>
    <col min="5123" max="5123" width="9.5" style="1" bestFit="1" customWidth="1"/>
    <col min="5124" max="5124" width="13.5" style="1" bestFit="1" customWidth="1"/>
    <col min="5125" max="5125" width="17.5" style="1" bestFit="1" customWidth="1"/>
    <col min="5126" max="5126" width="18.5" style="1" bestFit="1" customWidth="1"/>
    <col min="5127" max="5127" width="26.5" style="1" bestFit="1" customWidth="1"/>
    <col min="5128" max="5128" width="28.5" style="1" bestFit="1" customWidth="1"/>
    <col min="5129" max="5129" width="26.5" style="1" bestFit="1" customWidth="1"/>
    <col min="5130" max="5130" width="18.5" style="1" bestFit="1" customWidth="1"/>
    <col min="5131" max="5132" width="8.5" style="1"/>
    <col min="5133" max="5133" width="68.5" style="1" bestFit="1" customWidth="1"/>
    <col min="5134" max="5361" width="8.5" style="1"/>
    <col min="5362" max="5362" width="3.5" style="1" bestFit="1" customWidth="1"/>
    <col min="5363" max="5363" width="17.5" style="1" customWidth="1"/>
    <col min="5364" max="5364" width="22.5" style="1" bestFit="1" customWidth="1"/>
    <col min="5365" max="5365" width="37.5" style="1" bestFit="1" customWidth="1"/>
    <col min="5366" max="5366" width="6.5" style="1" customWidth="1"/>
    <col min="5367" max="5367" width="6.5" style="1" bestFit="1" customWidth="1"/>
    <col min="5368" max="5368" width="16" style="1" customWidth="1"/>
    <col min="5369" max="5369" width="52.5" style="1" customWidth="1"/>
    <col min="5370" max="5370" width="59" style="1" customWidth="1"/>
    <col min="5371" max="5371" width="10.5" style="1" bestFit="1" customWidth="1"/>
    <col min="5372" max="5372" width="2.5" style="1" customWidth="1"/>
    <col min="5373" max="5373" width="10.5" style="1" customWidth="1"/>
    <col min="5374" max="5374" width="53.5" style="1" customWidth="1"/>
    <col min="5375" max="5375" width="8.5" style="1"/>
    <col min="5376" max="5376" width="14.5" style="1" bestFit="1" customWidth="1"/>
    <col min="5377" max="5377" width="23.5" style="1" bestFit="1" customWidth="1"/>
    <col min="5378" max="5378" width="12.5" style="1" bestFit="1" customWidth="1"/>
    <col min="5379" max="5379" width="9.5" style="1" bestFit="1" customWidth="1"/>
    <col min="5380" max="5380" width="13.5" style="1" bestFit="1" customWidth="1"/>
    <col min="5381" max="5381" width="17.5" style="1" bestFit="1" customWidth="1"/>
    <col min="5382" max="5382" width="18.5" style="1" bestFit="1" customWidth="1"/>
    <col min="5383" max="5383" width="26.5" style="1" bestFit="1" customWidth="1"/>
    <col min="5384" max="5384" width="28.5" style="1" bestFit="1" customWidth="1"/>
    <col min="5385" max="5385" width="26.5" style="1" bestFit="1" customWidth="1"/>
    <col min="5386" max="5386" width="18.5" style="1" bestFit="1" customWidth="1"/>
    <col min="5387" max="5388" width="8.5" style="1"/>
    <col min="5389" max="5389" width="68.5" style="1" bestFit="1" customWidth="1"/>
    <col min="5390" max="5617" width="8.5" style="1"/>
    <col min="5618" max="5618" width="3.5" style="1" bestFit="1" customWidth="1"/>
    <col min="5619" max="5619" width="17.5" style="1" customWidth="1"/>
    <col min="5620" max="5620" width="22.5" style="1" bestFit="1" customWidth="1"/>
    <col min="5621" max="5621" width="37.5" style="1" bestFit="1" customWidth="1"/>
    <col min="5622" max="5622" width="6.5" style="1" customWidth="1"/>
    <col min="5623" max="5623" width="6.5" style="1" bestFit="1" customWidth="1"/>
    <col min="5624" max="5624" width="16" style="1" customWidth="1"/>
    <col min="5625" max="5625" width="52.5" style="1" customWidth="1"/>
    <col min="5626" max="5626" width="59" style="1" customWidth="1"/>
    <col min="5627" max="5627" width="10.5" style="1" bestFit="1" customWidth="1"/>
    <col min="5628" max="5628" width="2.5" style="1" customWidth="1"/>
    <col min="5629" max="5629" width="10.5" style="1" customWidth="1"/>
    <col min="5630" max="5630" width="53.5" style="1" customWidth="1"/>
    <col min="5631" max="5631" width="8.5" style="1"/>
    <col min="5632" max="5632" width="14.5" style="1" bestFit="1" customWidth="1"/>
    <col min="5633" max="5633" width="23.5" style="1" bestFit="1" customWidth="1"/>
    <col min="5634" max="5634" width="12.5" style="1" bestFit="1" customWidth="1"/>
    <col min="5635" max="5635" width="9.5" style="1" bestFit="1" customWidth="1"/>
    <col min="5636" max="5636" width="13.5" style="1" bestFit="1" customWidth="1"/>
    <col min="5637" max="5637" width="17.5" style="1" bestFit="1" customWidth="1"/>
    <col min="5638" max="5638" width="18.5" style="1" bestFit="1" customWidth="1"/>
    <col min="5639" max="5639" width="26.5" style="1" bestFit="1" customWidth="1"/>
    <col min="5640" max="5640" width="28.5" style="1" bestFit="1" customWidth="1"/>
    <col min="5641" max="5641" width="26.5" style="1" bestFit="1" customWidth="1"/>
    <col min="5642" max="5642" width="18.5" style="1" bestFit="1" customWidth="1"/>
    <col min="5643" max="5644" width="8.5" style="1"/>
    <col min="5645" max="5645" width="68.5" style="1" bestFit="1" customWidth="1"/>
    <col min="5646" max="5873" width="8.5" style="1"/>
    <col min="5874" max="5874" width="3.5" style="1" bestFit="1" customWidth="1"/>
    <col min="5875" max="5875" width="17.5" style="1" customWidth="1"/>
    <col min="5876" max="5876" width="22.5" style="1" bestFit="1" customWidth="1"/>
    <col min="5877" max="5877" width="37.5" style="1" bestFit="1" customWidth="1"/>
    <col min="5878" max="5878" width="6.5" style="1" customWidth="1"/>
    <col min="5879" max="5879" width="6.5" style="1" bestFit="1" customWidth="1"/>
    <col min="5880" max="5880" width="16" style="1" customWidth="1"/>
    <col min="5881" max="5881" width="52.5" style="1" customWidth="1"/>
    <col min="5882" max="5882" width="59" style="1" customWidth="1"/>
    <col min="5883" max="5883" width="10.5" style="1" bestFit="1" customWidth="1"/>
    <col min="5884" max="5884" width="2.5" style="1" customWidth="1"/>
    <col min="5885" max="5885" width="10.5" style="1" customWidth="1"/>
    <col min="5886" max="5886" width="53.5" style="1" customWidth="1"/>
    <col min="5887" max="5887" width="8.5" style="1"/>
    <col min="5888" max="5888" width="14.5" style="1" bestFit="1" customWidth="1"/>
    <col min="5889" max="5889" width="23.5" style="1" bestFit="1" customWidth="1"/>
    <col min="5890" max="5890" width="12.5" style="1" bestFit="1" customWidth="1"/>
    <col min="5891" max="5891" width="9.5" style="1" bestFit="1" customWidth="1"/>
    <col min="5892" max="5892" width="13.5" style="1" bestFit="1" customWidth="1"/>
    <col min="5893" max="5893" width="17.5" style="1" bestFit="1" customWidth="1"/>
    <col min="5894" max="5894" width="18.5" style="1" bestFit="1" customWidth="1"/>
    <col min="5895" max="5895" width="26.5" style="1" bestFit="1" customWidth="1"/>
    <col min="5896" max="5896" width="28.5" style="1" bestFit="1" customWidth="1"/>
    <col min="5897" max="5897" width="26.5" style="1" bestFit="1" customWidth="1"/>
    <col min="5898" max="5898" width="18.5" style="1" bestFit="1" customWidth="1"/>
    <col min="5899" max="5900" width="8.5" style="1"/>
    <col min="5901" max="5901" width="68.5" style="1" bestFit="1" customWidth="1"/>
    <col min="5902" max="6129" width="8.5" style="1"/>
    <col min="6130" max="6130" width="3.5" style="1" bestFit="1" customWidth="1"/>
    <col min="6131" max="6131" width="17.5" style="1" customWidth="1"/>
    <col min="6132" max="6132" width="22.5" style="1" bestFit="1" customWidth="1"/>
    <col min="6133" max="6133" width="37.5" style="1" bestFit="1" customWidth="1"/>
    <col min="6134" max="6134" width="6.5" style="1" customWidth="1"/>
    <col min="6135" max="6135" width="6.5" style="1" bestFit="1" customWidth="1"/>
    <col min="6136" max="6136" width="16" style="1" customWidth="1"/>
    <col min="6137" max="6137" width="52.5" style="1" customWidth="1"/>
    <col min="6138" max="6138" width="59" style="1" customWidth="1"/>
    <col min="6139" max="6139" width="10.5" style="1" bestFit="1" customWidth="1"/>
    <col min="6140" max="6140" width="2.5" style="1" customWidth="1"/>
    <col min="6141" max="6141" width="10.5" style="1" customWidth="1"/>
    <col min="6142" max="6142" width="53.5" style="1" customWidth="1"/>
    <col min="6143" max="6143" width="8.5" style="1"/>
    <col min="6144" max="6144" width="14.5" style="1" bestFit="1" customWidth="1"/>
    <col min="6145" max="6145" width="23.5" style="1" bestFit="1" customWidth="1"/>
    <col min="6146" max="6146" width="12.5" style="1" bestFit="1" customWidth="1"/>
    <col min="6147" max="6147" width="9.5" style="1" bestFit="1" customWidth="1"/>
    <col min="6148" max="6148" width="13.5" style="1" bestFit="1" customWidth="1"/>
    <col min="6149" max="6149" width="17.5" style="1" bestFit="1" customWidth="1"/>
    <col min="6150" max="6150" width="18.5" style="1" bestFit="1" customWidth="1"/>
    <col min="6151" max="6151" width="26.5" style="1" bestFit="1" customWidth="1"/>
    <col min="6152" max="6152" width="28.5" style="1" bestFit="1" customWidth="1"/>
    <col min="6153" max="6153" width="26.5" style="1" bestFit="1" customWidth="1"/>
    <col min="6154" max="6154" width="18.5" style="1" bestFit="1" customWidth="1"/>
    <col min="6155" max="6156" width="8.5" style="1"/>
    <col min="6157" max="6157" width="68.5" style="1" bestFit="1" customWidth="1"/>
    <col min="6158" max="6385" width="8.5" style="1"/>
    <col min="6386" max="6386" width="3.5" style="1" bestFit="1" customWidth="1"/>
    <col min="6387" max="6387" width="17.5" style="1" customWidth="1"/>
    <col min="6388" max="6388" width="22.5" style="1" bestFit="1" customWidth="1"/>
    <col min="6389" max="6389" width="37.5" style="1" bestFit="1" customWidth="1"/>
    <col min="6390" max="6390" width="6.5" style="1" customWidth="1"/>
    <col min="6391" max="6391" width="6.5" style="1" bestFit="1" customWidth="1"/>
    <col min="6392" max="6392" width="16" style="1" customWidth="1"/>
    <col min="6393" max="6393" width="52.5" style="1" customWidth="1"/>
    <col min="6394" max="6394" width="59" style="1" customWidth="1"/>
    <col min="6395" max="6395" width="10.5" style="1" bestFit="1" customWidth="1"/>
    <col min="6396" max="6396" width="2.5" style="1" customWidth="1"/>
    <col min="6397" max="6397" width="10.5" style="1" customWidth="1"/>
    <col min="6398" max="6398" width="53.5" style="1" customWidth="1"/>
    <col min="6399" max="6399" width="8.5" style="1"/>
    <col min="6400" max="6400" width="14.5" style="1" bestFit="1" customWidth="1"/>
    <col min="6401" max="6401" width="23.5" style="1" bestFit="1" customWidth="1"/>
    <col min="6402" max="6402" width="12.5" style="1" bestFit="1" customWidth="1"/>
    <col min="6403" max="6403" width="9.5" style="1" bestFit="1" customWidth="1"/>
    <col min="6404" max="6404" width="13.5" style="1" bestFit="1" customWidth="1"/>
    <col min="6405" max="6405" width="17.5" style="1" bestFit="1" customWidth="1"/>
    <col min="6406" max="6406" width="18.5" style="1" bestFit="1" customWidth="1"/>
    <col min="6407" max="6407" width="26.5" style="1" bestFit="1" customWidth="1"/>
    <col min="6408" max="6408" width="28.5" style="1" bestFit="1" customWidth="1"/>
    <col min="6409" max="6409" width="26.5" style="1" bestFit="1" customWidth="1"/>
    <col min="6410" max="6410" width="18.5" style="1" bestFit="1" customWidth="1"/>
    <col min="6411" max="6412" width="8.5" style="1"/>
    <col min="6413" max="6413" width="68.5" style="1" bestFit="1" customWidth="1"/>
    <col min="6414" max="6641" width="8.5" style="1"/>
    <col min="6642" max="6642" width="3.5" style="1" bestFit="1" customWidth="1"/>
    <col min="6643" max="6643" width="17.5" style="1" customWidth="1"/>
    <col min="6644" max="6644" width="22.5" style="1" bestFit="1" customWidth="1"/>
    <col min="6645" max="6645" width="37.5" style="1" bestFit="1" customWidth="1"/>
    <col min="6646" max="6646" width="6.5" style="1" customWidth="1"/>
    <col min="6647" max="6647" width="6.5" style="1" bestFit="1" customWidth="1"/>
    <col min="6648" max="6648" width="16" style="1" customWidth="1"/>
    <col min="6649" max="6649" width="52.5" style="1" customWidth="1"/>
    <col min="6650" max="6650" width="59" style="1" customWidth="1"/>
    <col min="6651" max="6651" width="10.5" style="1" bestFit="1" customWidth="1"/>
    <col min="6652" max="6652" width="2.5" style="1" customWidth="1"/>
    <col min="6653" max="6653" width="10.5" style="1" customWidth="1"/>
    <col min="6654" max="6654" width="53.5" style="1" customWidth="1"/>
    <col min="6655" max="6655" width="8.5" style="1"/>
    <col min="6656" max="6656" width="14.5" style="1" bestFit="1" customWidth="1"/>
    <col min="6657" max="6657" width="23.5" style="1" bestFit="1" customWidth="1"/>
    <col min="6658" max="6658" width="12.5" style="1" bestFit="1" customWidth="1"/>
    <col min="6659" max="6659" width="9.5" style="1" bestFit="1" customWidth="1"/>
    <col min="6660" max="6660" width="13.5" style="1" bestFit="1" customWidth="1"/>
    <col min="6661" max="6661" width="17.5" style="1" bestFit="1" customWidth="1"/>
    <col min="6662" max="6662" width="18.5" style="1" bestFit="1" customWidth="1"/>
    <col min="6663" max="6663" width="26.5" style="1" bestFit="1" customWidth="1"/>
    <col min="6664" max="6664" width="28.5" style="1" bestFit="1" customWidth="1"/>
    <col min="6665" max="6665" width="26.5" style="1" bestFit="1" customWidth="1"/>
    <col min="6666" max="6666" width="18.5" style="1" bestFit="1" customWidth="1"/>
    <col min="6667" max="6668" width="8.5" style="1"/>
    <col min="6669" max="6669" width="68.5" style="1" bestFit="1" customWidth="1"/>
    <col min="6670" max="6897" width="8.5" style="1"/>
    <col min="6898" max="6898" width="3.5" style="1" bestFit="1" customWidth="1"/>
    <col min="6899" max="6899" width="17.5" style="1" customWidth="1"/>
    <col min="6900" max="6900" width="22.5" style="1" bestFit="1" customWidth="1"/>
    <col min="6901" max="6901" width="37.5" style="1" bestFit="1" customWidth="1"/>
    <col min="6902" max="6902" width="6.5" style="1" customWidth="1"/>
    <col min="6903" max="6903" width="6.5" style="1" bestFit="1" customWidth="1"/>
    <col min="6904" max="6904" width="16" style="1" customWidth="1"/>
    <col min="6905" max="6905" width="52.5" style="1" customWidth="1"/>
    <col min="6906" max="6906" width="59" style="1" customWidth="1"/>
    <col min="6907" max="6907" width="10.5" style="1" bestFit="1" customWidth="1"/>
    <col min="6908" max="6908" width="2.5" style="1" customWidth="1"/>
    <col min="6909" max="6909" width="10.5" style="1" customWidth="1"/>
    <col min="6910" max="6910" width="53.5" style="1" customWidth="1"/>
    <col min="6911" max="6911" width="8.5" style="1"/>
    <col min="6912" max="6912" width="14.5" style="1" bestFit="1" customWidth="1"/>
    <col min="6913" max="6913" width="23.5" style="1" bestFit="1" customWidth="1"/>
    <col min="6914" max="6914" width="12.5" style="1" bestFit="1" customWidth="1"/>
    <col min="6915" max="6915" width="9.5" style="1" bestFit="1" customWidth="1"/>
    <col min="6916" max="6916" width="13.5" style="1" bestFit="1" customWidth="1"/>
    <col min="6917" max="6917" width="17.5" style="1" bestFit="1" customWidth="1"/>
    <col min="6918" max="6918" width="18.5" style="1" bestFit="1" customWidth="1"/>
    <col min="6919" max="6919" width="26.5" style="1" bestFit="1" customWidth="1"/>
    <col min="6920" max="6920" width="28.5" style="1" bestFit="1" customWidth="1"/>
    <col min="6921" max="6921" width="26.5" style="1" bestFit="1" customWidth="1"/>
    <col min="6922" max="6922" width="18.5" style="1" bestFit="1" customWidth="1"/>
    <col min="6923" max="6924" width="8.5" style="1"/>
    <col min="6925" max="6925" width="68.5" style="1" bestFit="1" customWidth="1"/>
    <col min="6926" max="7153" width="8.5" style="1"/>
    <col min="7154" max="7154" width="3.5" style="1" bestFit="1" customWidth="1"/>
    <col min="7155" max="7155" width="17.5" style="1" customWidth="1"/>
    <col min="7156" max="7156" width="22.5" style="1" bestFit="1" customWidth="1"/>
    <col min="7157" max="7157" width="37.5" style="1" bestFit="1" customWidth="1"/>
    <col min="7158" max="7158" width="6.5" style="1" customWidth="1"/>
    <col min="7159" max="7159" width="6.5" style="1" bestFit="1" customWidth="1"/>
    <col min="7160" max="7160" width="16" style="1" customWidth="1"/>
    <col min="7161" max="7161" width="52.5" style="1" customWidth="1"/>
    <col min="7162" max="7162" width="59" style="1" customWidth="1"/>
    <col min="7163" max="7163" width="10.5" style="1" bestFit="1" customWidth="1"/>
    <col min="7164" max="7164" width="2.5" style="1" customWidth="1"/>
    <col min="7165" max="7165" width="10.5" style="1" customWidth="1"/>
    <col min="7166" max="7166" width="53.5" style="1" customWidth="1"/>
    <col min="7167" max="7167" width="8.5" style="1"/>
    <col min="7168" max="7168" width="14.5" style="1" bestFit="1" customWidth="1"/>
    <col min="7169" max="7169" width="23.5" style="1" bestFit="1" customWidth="1"/>
    <col min="7170" max="7170" width="12.5" style="1" bestFit="1" customWidth="1"/>
    <col min="7171" max="7171" width="9.5" style="1" bestFit="1" customWidth="1"/>
    <col min="7172" max="7172" width="13.5" style="1" bestFit="1" customWidth="1"/>
    <col min="7173" max="7173" width="17.5" style="1" bestFit="1" customWidth="1"/>
    <col min="7174" max="7174" width="18.5" style="1" bestFit="1" customWidth="1"/>
    <col min="7175" max="7175" width="26.5" style="1" bestFit="1" customWidth="1"/>
    <col min="7176" max="7176" width="28.5" style="1" bestFit="1" customWidth="1"/>
    <col min="7177" max="7177" width="26.5" style="1" bestFit="1" customWidth="1"/>
    <col min="7178" max="7178" width="18.5" style="1" bestFit="1" customWidth="1"/>
    <col min="7179" max="7180" width="8.5" style="1"/>
    <col min="7181" max="7181" width="68.5" style="1" bestFit="1" customWidth="1"/>
    <col min="7182" max="7409" width="8.5" style="1"/>
    <col min="7410" max="7410" width="3.5" style="1" bestFit="1" customWidth="1"/>
    <col min="7411" max="7411" width="17.5" style="1" customWidth="1"/>
    <col min="7412" max="7412" width="22.5" style="1" bestFit="1" customWidth="1"/>
    <col min="7413" max="7413" width="37.5" style="1" bestFit="1" customWidth="1"/>
    <col min="7414" max="7414" width="6.5" style="1" customWidth="1"/>
    <col min="7415" max="7415" width="6.5" style="1" bestFit="1" customWidth="1"/>
    <col min="7416" max="7416" width="16" style="1" customWidth="1"/>
    <col min="7417" max="7417" width="52.5" style="1" customWidth="1"/>
    <col min="7418" max="7418" width="59" style="1" customWidth="1"/>
    <col min="7419" max="7419" width="10.5" style="1" bestFit="1" customWidth="1"/>
    <col min="7420" max="7420" width="2.5" style="1" customWidth="1"/>
    <col min="7421" max="7421" width="10.5" style="1" customWidth="1"/>
    <col min="7422" max="7422" width="53.5" style="1" customWidth="1"/>
    <col min="7423" max="7423" width="8.5" style="1"/>
    <col min="7424" max="7424" width="14.5" style="1" bestFit="1" customWidth="1"/>
    <col min="7425" max="7425" width="23.5" style="1" bestFit="1" customWidth="1"/>
    <col min="7426" max="7426" width="12.5" style="1" bestFit="1" customWidth="1"/>
    <col min="7427" max="7427" width="9.5" style="1" bestFit="1" customWidth="1"/>
    <col min="7428" max="7428" width="13.5" style="1" bestFit="1" customWidth="1"/>
    <col min="7429" max="7429" width="17.5" style="1" bestFit="1" customWidth="1"/>
    <col min="7430" max="7430" width="18.5" style="1" bestFit="1" customWidth="1"/>
    <col min="7431" max="7431" width="26.5" style="1" bestFit="1" customWidth="1"/>
    <col min="7432" max="7432" width="28.5" style="1" bestFit="1" customWidth="1"/>
    <col min="7433" max="7433" width="26.5" style="1" bestFit="1" customWidth="1"/>
    <col min="7434" max="7434" width="18.5" style="1" bestFit="1" customWidth="1"/>
    <col min="7435" max="7436" width="8.5" style="1"/>
    <col min="7437" max="7437" width="68.5" style="1" bestFit="1" customWidth="1"/>
    <col min="7438" max="7665" width="8.5" style="1"/>
    <col min="7666" max="7666" width="3.5" style="1" bestFit="1" customWidth="1"/>
    <col min="7667" max="7667" width="17.5" style="1" customWidth="1"/>
    <col min="7668" max="7668" width="22.5" style="1" bestFit="1" customWidth="1"/>
    <col min="7669" max="7669" width="37.5" style="1" bestFit="1" customWidth="1"/>
    <col min="7670" max="7670" width="6.5" style="1" customWidth="1"/>
    <col min="7671" max="7671" width="6.5" style="1" bestFit="1" customWidth="1"/>
    <col min="7672" max="7672" width="16" style="1" customWidth="1"/>
    <col min="7673" max="7673" width="52.5" style="1" customWidth="1"/>
    <col min="7674" max="7674" width="59" style="1" customWidth="1"/>
    <col min="7675" max="7675" width="10.5" style="1" bestFit="1" customWidth="1"/>
    <col min="7676" max="7676" width="2.5" style="1" customWidth="1"/>
    <col min="7677" max="7677" width="10.5" style="1" customWidth="1"/>
    <col min="7678" max="7678" width="53.5" style="1" customWidth="1"/>
    <col min="7679" max="7679" width="8.5" style="1"/>
    <col min="7680" max="7680" width="14.5" style="1" bestFit="1" customWidth="1"/>
    <col min="7681" max="7681" width="23.5" style="1" bestFit="1" customWidth="1"/>
    <col min="7682" max="7682" width="12.5" style="1" bestFit="1" customWidth="1"/>
    <col min="7683" max="7683" width="9.5" style="1" bestFit="1" customWidth="1"/>
    <col min="7684" max="7684" width="13.5" style="1" bestFit="1" customWidth="1"/>
    <col min="7685" max="7685" width="17.5" style="1" bestFit="1" customWidth="1"/>
    <col min="7686" max="7686" width="18.5" style="1" bestFit="1" customWidth="1"/>
    <col min="7687" max="7687" width="26.5" style="1" bestFit="1" customWidth="1"/>
    <col min="7688" max="7688" width="28.5" style="1" bestFit="1" customWidth="1"/>
    <col min="7689" max="7689" width="26.5" style="1" bestFit="1" customWidth="1"/>
    <col min="7690" max="7690" width="18.5" style="1" bestFit="1" customWidth="1"/>
    <col min="7691" max="7692" width="8.5" style="1"/>
    <col min="7693" max="7693" width="68.5" style="1" bestFit="1" customWidth="1"/>
    <col min="7694" max="7921" width="8.5" style="1"/>
    <col min="7922" max="7922" width="3.5" style="1" bestFit="1" customWidth="1"/>
    <col min="7923" max="7923" width="17.5" style="1" customWidth="1"/>
    <col min="7924" max="7924" width="22.5" style="1" bestFit="1" customWidth="1"/>
    <col min="7925" max="7925" width="37.5" style="1" bestFit="1" customWidth="1"/>
    <col min="7926" max="7926" width="6.5" style="1" customWidth="1"/>
    <col min="7927" max="7927" width="6.5" style="1" bestFit="1" customWidth="1"/>
    <col min="7928" max="7928" width="16" style="1" customWidth="1"/>
    <col min="7929" max="7929" width="52.5" style="1" customWidth="1"/>
    <col min="7930" max="7930" width="59" style="1" customWidth="1"/>
    <col min="7931" max="7931" width="10.5" style="1" bestFit="1" customWidth="1"/>
    <col min="7932" max="7932" width="2.5" style="1" customWidth="1"/>
    <col min="7933" max="7933" width="10.5" style="1" customWidth="1"/>
    <col min="7934" max="7934" width="53.5" style="1" customWidth="1"/>
    <col min="7935" max="7935" width="8.5" style="1"/>
    <col min="7936" max="7936" width="14.5" style="1" bestFit="1" customWidth="1"/>
    <col min="7937" max="7937" width="23.5" style="1" bestFit="1" customWidth="1"/>
    <col min="7938" max="7938" width="12.5" style="1" bestFit="1" customWidth="1"/>
    <col min="7939" max="7939" width="9.5" style="1" bestFit="1" customWidth="1"/>
    <col min="7940" max="7940" width="13.5" style="1" bestFit="1" customWidth="1"/>
    <col min="7941" max="7941" width="17.5" style="1" bestFit="1" customWidth="1"/>
    <col min="7942" max="7942" width="18.5" style="1" bestFit="1" customWidth="1"/>
    <col min="7943" max="7943" width="26.5" style="1" bestFit="1" customWidth="1"/>
    <col min="7944" max="7944" width="28.5" style="1" bestFit="1" customWidth="1"/>
    <col min="7945" max="7945" width="26.5" style="1" bestFit="1" customWidth="1"/>
    <col min="7946" max="7946" width="18.5" style="1" bestFit="1" customWidth="1"/>
    <col min="7947" max="7948" width="8.5" style="1"/>
    <col min="7949" max="7949" width="68.5" style="1" bestFit="1" customWidth="1"/>
    <col min="7950" max="8177" width="8.5" style="1"/>
    <col min="8178" max="8178" width="3.5" style="1" bestFit="1" customWidth="1"/>
    <col min="8179" max="8179" width="17.5" style="1" customWidth="1"/>
    <col min="8180" max="8180" width="22.5" style="1" bestFit="1" customWidth="1"/>
    <col min="8181" max="8181" width="37.5" style="1" bestFit="1" customWidth="1"/>
    <col min="8182" max="8182" width="6.5" style="1" customWidth="1"/>
    <col min="8183" max="8183" width="6.5" style="1" bestFit="1" customWidth="1"/>
    <col min="8184" max="8184" width="16" style="1" customWidth="1"/>
    <col min="8185" max="8185" width="52.5" style="1" customWidth="1"/>
    <col min="8186" max="8186" width="59" style="1" customWidth="1"/>
    <col min="8187" max="8187" width="10.5" style="1" bestFit="1" customWidth="1"/>
    <col min="8188" max="8188" width="2.5" style="1" customWidth="1"/>
    <col min="8189" max="8189" width="10.5" style="1" customWidth="1"/>
    <col min="8190" max="8190" width="53.5" style="1" customWidth="1"/>
    <col min="8191" max="8191" width="8.5" style="1"/>
    <col min="8192" max="8192" width="14.5" style="1" bestFit="1" customWidth="1"/>
    <col min="8193" max="8193" width="23.5" style="1" bestFit="1" customWidth="1"/>
    <col min="8194" max="8194" width="12.5" style="1" bestFit="1" customWidth="1"/>
    <col min="8195" max="8195" width="9.5" style="1" bestFit="1" customWidth="1"/>
    <col min="8196" max="8196" width="13.5" style="1" bestFit="1" customWidth="1"/>
    <col min="8197" max="8197" width="17.5" style="1" bestFit="1" customWidth="1"/>
    <col min="8198" max="8198" width="18.5" style="1" bestFit="1" customWidth="1"/>
    <col min="8199" max="8199" width="26.5" style="1" bestFit="1" customWidth="1"/>
    <col min="8200" max="8200" width="28.5" style="1" bestFit="1" customWidth="1"/>
    <col min="8201" max="8201" width="26.5" style="1" bestFit="1" customWidth="1"/>
    <col min="8202" max="8202" width="18.5" style="1" bestFit="1" customWidth="1"/>
    <col min="8203" max="8204" width="8.5" style="1"/>
    <col min="8205" max="8205" width="68.5" style="1" bestFit="1" customWidth="1"/>
    <col min="8206" max="8433" width="8.5" style="1"/>
    <col min="8434" max="8434" width="3.5" style="1" bestFit="1" customWidth="1"/>
    <col min="8435" max="8435" width="17.5" style="1" customWidth="1"/>
    <col min="8436" max="8436" width="22.5" style="1" bestFit="1" customWidth="1"/>
    <col min="8437" max="8437" width="37.5" style="1" bestFit="1" customWidth="1"/>
    <col min="8438" max="8438" width="6.5" style="1" customWidth="1"/>
    <col min="8439" max="8439" width="6.5" style="1" bestFit="1" customWidth="1"/>
    <col min="8440" max="8440" width="16" style="1" customWidth="1"/>
    <col min="8441" max="8441" width="52.5" style="1" customWidth="1"/>
    <col min="8442" max="8442" width="59" style="1" customWidth="1"/>
    <col min="8443" max="8443" width="10.5" style="1" bestFit="1" customWidth="1"/>
    <col min="8444" max="8444" width="2.5" style="1" customWidth="1"/>
    <col min="8445" max="8445" width="10.5" style="1" customWidth="1"/>
    <col min="8446" max="8446" width="53.5" style="1" customWidth="1"/>
    <col min="8447" max="8447" width="8.5" style="1"/>
    <col min="8448" max="8448" width="14.5" style="1" bestFit="1" customWidth="1"/>
    <col min="8449" max="8449" width="23.5" style="1" bestFit="1" customWidth="1"/>
    <col min="8450" max="8450" width="12.5" style="1" bestFit="1" customWidth="1"/>
    <col min="8451" max="8451" width="9.5" style="1" bestFit="1" customWidth="1"/>
    <col min="8452" max="8452" width="13.5" style="1" bestFit="1" customWidth="1"/>
    <col min="8453" max="8453" width="17.5" style="1" bestFit="1" customWidth="1"/>
    <col min="8454" max="8454" width="18.5" style="1" bestFit="1" customWidth="1"/>
    <col min="8455" max="8455" width="26.5" style="1" bestFit="1" customWidth="1"/>
    <col min="8456" max="8456" width="28.5" style="1" bestFit="1" customWidth="1"/>
    <col min="8457" max="8457" width="26.5" style="1" bestFit="1" customWidth="1"/>
    <col min="8458" max="8458" width="18.5" style="1" bestFit="1" customWidth="1"/>
    <col min="8459" max="8460" width="8.5" style="1"/>
    <col min="8461" max="8461" width="68.5" style="1" bestFit="1" customWidth="1"/>
    <col min="8462" max="8689" width="8.5" style="1"/>
    <col min="8690" max="8690" width="3.5" style="1" bestFit="1" customWidth="1"/>
    <col min="8691" max="8691" width="17.5" style="1" customWidth="1"/>
    <col min="8692" max="8692" width="22.5" style="1" bestFit="1" customWidth="1"/>
    <col min="8693" max="8693" width="37.5" style="1" bestFit="1" customWidth="1"/>
    <col min="8694" max="8694" width="6.5" style="1" customWidth="1"/>
    <col min="8695" max="8695" width="6.5" style="1" bestFit="1" customWidth="1"/>
    <col min="8696" max="8696" width="16" style="1" customWidth="1"/>
    <col min="8697" max="8697" width="52.5" style="1" customWidth="1"/>
    <col min="8698" max="8698" width="59" style="1" customWidth="1"/>
    <col min="8699" max="8699" width="10.5" style="1" bestFit="1" customWidth="1"/>
    <col min="8700" max="8700" width="2.5" style="1" customWidth="1"/>
    <col min="8701" max="8701" width="10.5" style="1" customWidth="1"/>
    <col min="8702" max="8702" width="53.5" style="1" customWidth="1"/>
    <col min="8703" max="8703" width="8.5" style="1"/>
    <col min="8704" max="8704" width="14.5" style="1" bestFit="1" customWidth="1"/>
    <col min="8705" max="8705" width="23.5" style="1" bestFit="1" customWidth="1"/>
    <col min="8706" max="8706" width="12.5" style="1" bestFit="1" customWidth="1"/>
    <col min="8707" max="8707" width="9.5" style="1" bestFit="1" customWidth="1"/>
    <col min="8708" max="8708" width="13.5" style="1" bestFit="1" customWidth="1"/>
    <col min="8709" max="8709" width="17.5" style="1" bestFit="1" customWidth="1"/>
    <col min="8710" max="8710" width="18.5" style="1" bestFit="1" customWidth="1"/>
    <col min="8711" max="8711" width="26.5" style="1" bestFit="1" customWidth="1"/>
    <col min="8712" max="8712" width="28.5" style="1" bestFit="1" customWidth="1"/>
    <col min="8713" max="8713" width="26.5" style="1" bestFit="1" customWidth="1"/>
    <col min="8714" max="8714" width="18.5" style="1" bestFit="1" customWidth="1"/>
    <col min="8715" max="8716" width="8.5" style="1"/>
    <col min="8717" max="8717" width="68.5" style="1" bestFit="1" customWidth="1"/>
    <col min="8718" max="8945" width="8.5" style="1"/>
    <col min="8946" max="8946" width="3.5" style="1" bestFit="1" customWidth="1"/>
    <col min="8947" max="8947" width="17.5" style="1" customWidth="1"/>
    <col min="8948" max="8948" width="22.5" style="1" bestFit="1" customWidth="1"/>
    <col min="8949" max="8949" width="37.5" style="1" bestFit="1" customWidth="1"/>
    <col min="8950" max="8950" width="6.5" style="1" customWidth="1"/>
    <col min="8951" max="8951" width="6.5" style="1" bestFit="1" customWidth="1"/>
    <col min="8952" max="8952" width="16" style="1" customWidth="1"/>
    <col min="8953" max="8953" width="52.5" style="1" customWidth="1"/>
    <col min="8954" max="8954" width="59" style="1" customWidth="1"/>
    <col min="8955" max="8955" width="10.5" style="1" bestFit="1" customWidth="1"/>
    <col min="8956" max="8956" width="2.5" style="1" customWidth="1"/>
    <col min="8957" max="8957" width="10.5" style="1" customWidth="1"/>
    <col min="8958" max="8958" width="53.5" style="1" customWidth="1"/>
    <col min="8959" max="8959" width="8.5" style="1"/>
    <col min="8960" max="8960" width="14.5" style="1" bestFit="1" customWidth="1"/>
    <col min="8961" max="8961" width="23.5" style="1" bestFit="1" customWidth="1"/>
    <col min="8962" max="8962" width="12.5" style="1" bestFit="1" customWidth="1"/>
    <col min="8963" max="8963" width="9.5" style="1" bestFit="1" customWidth="1"/>
    <col min="8964" max="8964" width="13.5" style="1" bestFit="1" customWidth="1"/>
    <col min="8965" max="8965" width="17.5" style="1" bestFit="1" customWidth="1"/>
    <col min="8966" max="8966" width="18.5" style="1" bestFit="1" customWidth="1"/>
    <col min="8967" max="8967" width="26.5" style="1" bestFit="1" customWidth="1"/>
    <col min="8968" max="8968" width="28.5" style="1" bestFit="1" customWidth="1"/>
    <col min="8969" max="8969" width="26.5" style="1" bestFit="1" customWidth="1"/>
    <col min="8970" max="8970" width="18.5" style="1" bestFit="1" customWidth="1"/>
    <col min="8971" max="8972" width="8.5" style="1"/>
    <col min="8973" max="8973" width="68.5" style="1" bestFit="1" customWidth="1"/>
    <col min="8974" max="9201" width="8.5" style="1"/>
    <col min="9202" max="9202" width="3.5" style="1" bestFit="1" customWidth="1"/>
    <col min="9203" max="9203" width="17.5" style="1" customWidth="1"/>
    <col min="9204" max="9204" width="22.5" style="1" bestFit="1" customWidth="1"/>
    <col min="9205" max="9205" width="37.5" style="1" bestFit="1" customWidth="1"/>
    <col min="9206" max="9206" width="6.5" style="1" customWidth="1"/>
    <col min="9207" max="9207" width="6.5" style="1" bestFit="1" customWidth="1"/>
    <col min="9208" max="9208" width="16" style="1" customWidth="1"/>
    <col min="9209" max="9209" width="52.5" style="1" customWidth="1"/>
    <col min="9210" max="9210" width="59" style="1" customWidth="1"/>
    <col min="9211" max="9211" width="10.5" style="1" bestFit="1" customWidth="1"/>
    <col min="9212" max="9212" width="2.5" style="1" customWidth="1"/>
    <col min="9213" max="9213" width="10.5" style="1" customWidth="1"/>
    <col min="9214" max="9214" width="53.5" style="1" customWidth="1"/>
    <col min="9215" max="9215" width="8.5" style="1"/>
    <col min="9216" max="9216" width="14.5" style="1" bestFit="1" customWidth="1"/>
    <col min="9217" max="9217" width="23.5" style="1" bestFit="1" customWidth="1"/>
    <col min="9218" max="9218" width="12.5" style="1" bestFit="1" customWidth="1"/>
    <col min="9219" max="9219" width="9.5" style="1" bestFit="1" customWidth="1"/>
    <col min="9220" max="9220" width="13.5" style="1" bestFit="1" customWidth="1"/>
    <col min="9221" max="9221" width="17.5" style="1" bestFit="1" customWidth="1"/>
    <col min="9222" max="9222" width="18.5" style="1" bestFit="1" customWidth="1"/>
    <col min="9223" max="9223" width="26.5" style="1" bestFit="1" customWidth="1"/>
    <col min="9224" max="9224" width="28.5" style="1" bestFit="1" customWidth="1"/>
    <col min="9225" max="9225" width="26.5" style="1" bestFit="1" customWidth="1"/>
    <col min="9226" max="9226" width="18.5" style="1" bestFit="1" customWidth="1"/>
    <col min="9227" max="9228" width="8.5" style="1"/>
    <col min="9229" max="9229" width="68.5" style="1" bestFit="1" customWidth="1"/>
    <col min="9230" max="9457" width="8.5" style="1"/>
    <col min="9458" max="9458" width="3.5" style="1" bestFit="1" customWidth="1"/>
    <col min="9459" max="9459" width="17.5" style="1" customWidth="1"/>
    <col min="9460" max="9460" width="22.5" style="1" bestFit="1" customWidth="1"/>
    <col min="9461" max="9461" width="37.5" style="1" bestFit="1" customWidth="1"/>
    <col min="9462" max="9462" width="6.5" style="1" customWidth="1"/>
    <col min="9463" max="9463" width="6.5" style="1" bestFit="1" customWidth="1"/>
    <col min="9464" max="9464" width="16" style="1" customWidth="1"/>
    <col min="9465" max="9465" width="52.5" style="1" customWidth="1"/>
    <col min="9466" max="9466" width="59" style="1" customWidth="1"/>
    <col min="9467" max="9467" width="10.5" style="1" bestFit="1" customWidth="1"/>
    <col min="9468" max="9468" width="2.5" style="1" customWidth="1"/>
    <col min="9469" max="9469" width="10.5" style="1" customWidth="1"/>
    <col min="9470" max="9470" width="53.5" style="1" customWidth="1"/>
    <col min="9471" max="9471" width="8.5" style="1"/>
    <col min="9472" max="9472" width="14.5" style="1" bestFit="1" customWidth="1"/>
    <col min="9473" max="9473" width="23.5" style="1" bestFit="1" customWidth="1"/>
    <col min="9474" max="9474" width="12.5" style="1" bestFit="1" customWidth="1"/>
    <col min="9475" max="9475" width="9.5" style="1" bestFit="1" customWidth="1"/>
    <col min="9476" max="9476" width="13.5" style="1" bestFit="1" customWidth="1"/>
    <col min="9477" max="9477" width="17.5" style="1" bestFit="1" customWidth="1"/>
    <col min="9478" max="9478" width="18.5" style="1" bestFit="1" customWidth="1"/>
    <col min="9479" max="9479" width="26.5" style="1" bestFit="1" customWidth="1"/>
    <col min="9480" max="9480" width="28.5" style="1" bestFit="1" customWidth="1"/>
    <col min="9481" max="9481" width="26.5" style="1" bestFit="1" customWidth="1"/>
    <col min="9482" max="9482" width="18.5" style="1" bestFit="1" customWidth="1"/>
    <col min="9483" max="9484" width="8.5" style="1"/>
    <col min="9485" max="9485" width="68.5" style="1" bestFit="1" customWidth="1"/>
    <col min="9486" max="9713" width="8.5" style="1"/>
    <col min="9714" max="9714" width="3.5" style="1" bestFit="1" customWidth="1"/>
    <col min="9715" max="9715" width="17.5" style="1" customWidth="1"/>
    <col min="9716" max="9716" width="22.5" style="1" bestFit="1" customWidth="1"/>
    <col min="9717" max="9717" width="37.5" style="1" bestFit="1" customWidth="1"/>
    <col min="9718" max="9718" width="6.5" style="1" customWidth="1"/>
    <col min="9719" max="9719" width="6.5" style="1" bestFit="1" customWidth="1"/>
    <col min="9720" max="9720" width="16" style="1" customWidth="1"/>
    <col min="9721" max="9721" width="52.5" style="1" customWidth="1"/>
    <col min="9722" max="9722" width="59" style="1" customWidth="1"/>
    <col min="9723" max="9723" width="10.5" style="1" bestFit="1" customWidth="1"/>
    <col min="9724" max="9724" width="2.5" style="1" customWidth="1"/>
    <col min="9725" max="9725" width="10.5" style="1" customWidth="1"/>
    <col min="9726" max="9726" width="53.5" style="1" customWidth="1"/>
    <col min="9727" max="9727" width="8.5" style="1"/>
    <col min="9728" max="9728" width="14.5" style="1" bestFit="1" customWidth="1"/>
    <col min="9729" max="9729" width="23.5" style="1" bestFit="1" customWidth="1"/>
    <col min="9730" max="9730" width="12.5" style="1" bestFit="1" customWidth="1"/>
    <col min="9731" max="9731" width="9.5" style="1" bestFit="1" customWidth="1"/>
    <col min="9732" max="9732" width="13.5" style="1" bestFit="1" customWidth="1"/>
    <col min="9733" max="9733" width="17.5" style="1" bestFit="1" customWidth="1"/>
    <col min="9734" max="9734" width="18.5" style="1" bestFit="1" customWidth="1"/>
    <col min="9735" max="9735" width="26.5" style="1" bestFit="1" customWidth="1"/>
    <col min="9736" max="9736" width="28.5" style="1" bestFit="1" customWidth="1"/>
    <col min="9737" max="9737" width="26.5" style="1" bestFit="1" customWidth="1"/>
    <col min="9738" max="9738" width="18.5" style="1" bestFit="1" customWidth="1"/>
    <col min="9739" max="9740" width="8.5" style="1"/>
    <col min="9741" max="9741" width="68.5" style="1" bestFit="1" customWidth="1"/>
    <col min="9742" max="9969" width="8.5" style="1"/>
    <col min="9970" max="9970" width="3.5" style="1" bestFit="1" customWidth="1"/>
    <col min="9971" max="9971" width="17.5" style="1" customWidth="1"/>
    <col min="9972" max="9972" width="22.5" style="1" bestFit="1" customWidth="1"/>
    <col min="9973" max="9973" width="37.5" style="1" bestFit="1" customWidth="1"/>
    <col min="9974" max="9974" width="6.5" style="1" customWidth="1"/>
    <col min="9975" max="9975" width="6.5" style="1" bestFit="1" customWidth="1"/>
    <col min="9976" max="9976" width="16" style="1" customWidth="1"/>
    <col min="9977" max="9977" width="52.5" style="1" customWidth="1"/>
    <col min="9978" max="9978" width="59" style="1" customWidth="1"/>
    <col min="9979" max="9979" width="10.5" style="1" bestFit="1" customWidth="1"/>
    <col min="9980" max="9980" width="2.5" style="1" customWidth="1"/>
    <col min="9981" max="9981" width="10.5" style="1" customWidth="1"/>
    <col min="9982" max="9982" width="53.5" style="1" customWidth="1"/>
    <col min="9983" max="9983" width="8.5" style="1"/>
    <col min="9984" max="9984" width="14.5" style="1" bestFit="1" customWidth="1"/>
    <col min="9985" max="9985" width="23.5" style="1" bestFit="1" customWidth="1"/>
    <col min="9986" max="9986" width="12.5" style="1" bestFit="1" customWidth="1"/>
    <col min="9987" max="9987" width="9.5" style="1" bestFit="1" customWidth="1"/>
    <col min="9988" max="9988" width="13.5" style="1" bestFit="1" customWidth="1"/>
    <col min="9989" max="9989" width="17.5" style="1" bestFit="1" customWidth="1"/>
    <col min="9990" max="9990" width="18.5" style="1" bestFit="1" customWidth="1"/>
    <col min="9991" max="9991" width="26.5" style="1" bestFit="1" customWidth="1"/>
    <col min="9992" max="9992" width="28.5" style="1" bestFit="1" customWidth="1"/>
    <col min="9993" max="9993" width="26.5" style="1" bestFit="1" customWidth="1"/>
    <col min="9994" max="9994" width="18.5" style="1" bestFit="1" customWidth="1"/>
    <col min="9995" max="9996" width="8.5" style="1"/>
    <col min="9997" max="9997" width="68.5" style="1" bestFit="1" customWidth="1"/>
    <col min="9998" max="10225" width="8.5" style="1"/>
    <col min="10226" max="10226" width="3.5" style="1" bestFit="1" customWidth="1"/>
    <col min="10227" max="10227" width="17.5" style="1" customWidth="1"/>
    <col min="10228" max="10228" width="22.5" style="1" bestFit="1" customWidth="1"/>
    <col min="10229" max="10229" width="37.5" style="1" bestFit="1" customWidth="1"/>
    <col min="10230" max="10230" width="6.5" style="1" customWidth="1"/>
    <col min="10231" max="10231" width="6.5" style="1" bestFit="1" customWidth="1"/>
    <col min="10232" max="10232" width="16" style="1" customWidth="1"/>
    <col min="10233" max="10233" width="52.5" style="1" customWidth="1"/>
    <col min="10234" max="10234" width="59" style="1" customWidth="1"/>
    <col min="10235" max="10235" width="10.5" style="1" bestFit="1" customWidth="1"/>
    <col min="10236" max="10236" width="2.5" style="1" customWidth="1"/>
    <col min="10237" max="10237" width="10.5" style="1" customWidth="1"/>
    <col min="10238" max="10238" width="53.5" style="1" customWidth="1"/>
    <col min="10239" max="10239" width="8.5" style="1"/>
    <col min="10240" max="10240" width="14.5" style="1" bestFit="1" customWidth="1"/>
    <col min="10241" max="10241" width="23.5" style="1" bestFit="1" customWidth="1"/>
    <col min="10242" max="10242" width="12.5" style="1" bestFit="1" customWidth="1"/>
    <col min="10243" max="10243" width="9.5" style="1" bestFit="1" customWidth="1"/>
    <col min="10244" max="10244" width="13.5" style="1" bestFit="1" customWidth="1"/>
    <col min="10245" max="10245" width="17.5" style="1" bestFit="1" customWidth="1"/>
    <col min="10246" max="10246" width="18.5" style="1" bestFit="1" customWidth="1"/>
    <col min="10247" max="10247" width="26.5" style="1" bestFit="1" customWidth="1"/>
    <col min="10248" max="10248" width="28.5" style="1" bestFit="1" customWidth="1"/>
    <col min="10249" max="10249" width="26.5" style="1" bestFit="1" customWidth="1"/>
    <col min="10250" max="10250" width="18.5" style="1" bestFit="1" customWidth="1"/>
    <col min="10251" max="10252" width="8.5" style="1"/>
    <col min="10253" max="10253" width="68.5" style="1" bestFit="1" customWidth="1"/>
    <col min="10254" max="10481" width="8.5" style="1"/>
    <col min="10482" max="10482" width="3.5" style="1" bestFit="1" customWidth="1"/>
    <col min="10483" max="10483" width="17.5" style="1" customWidth="1"/>
    <col min="10484" max="10484" width="22.5" style="1" bestFit="1" customWidth="1"/>
    <col min="10485" max="10485" width="37.5" style="1" bestFit="1" customWidth="1"/>
    <col min="10486" max="10486" width="6.5" style="1" customWidth="1"/>
    <col min="10487" max="10487" width="6.5" style="1" bestFit="1" customWidth="1"/>
    <col min="10488" max="10488" width="16" style="1" customWidth="1"/>
    <col min="10489" max="10489" width="52.5" style="1" customWidth="1"/>
    <col min="10490" max="10490" width="59" style="1" customWidth="1"/>
    <col min="10491" max="10491" width="10.5" style="1" bestFit="1" customWidth="1"/>
    <col min="10492" max="10492" width="2.5" style="1" customWidth="1"/>
    <col min="10493" max="10493" width="10.5" style="1" customWidth="1"/>
    <col min="10494" max="10494" width="53.5" style="1" customWidth="1"/>
    <col min="10495" max="10495" width="8.5" style="1"/>
    <col min="10496" max="10496" width="14.5" style="1" bestFit="1" customWidth="1"/>
    <col min="10497" max="10497" width="23.5" style="1" bestFit="1" customWidth="1"/>
    <col min="10498" max="10498" width="12.5" style="1" bestFit="1" customWidth="1"/>
    <col min="10499" max="10499" width="9.5" style="1" bestFit="1" customWidth="1"/>
    <col min="10500" max="10500" width="13.5" style="1" bestFit="1" customWidth="1"/>
    <col min="10501" max="10501" width="17.5" style="1" bestFit="1" customWidth="1"/>
    <col min="10502" max="10502" width="18.5" style="1" bestFit="1" customWidth="1"/>
    <col min="10503" max="10503" width="26.5" style="1" bestFit="1" customWidth="1"/>
    <col min="10504" max="10504" width="28.5" style="1" bestFit="1" customWidth="1"/>
    <col min="10505" max="10505" width="26.5" style="1" bestFit="1" customWidth="1"/>
    <col min="10506" max="10506" width="18.5" style="1" bestFit="1" customWidth="1"/>
    <col min="10507" max="10508" width="8.5" style="1"/>
    <col min="10509" max="10509" width="68.5" style="1" bestFit="1" customWidth="1"/>
    <col min="10510" max="10737" width="8.5" style="1"/>
    <col min="10738" max="10738" width="3.5" style="1" bestFit="1" customWidth="1"/>
    <col min="10739" max="10739" width="17.5" style="1" customWidth="1"/>
    <col min="10740" max="10740" width="22.5" style="1" bestFit="1" customWidth="1"/>
    <col min="10741" max="10741" width="37.5" style="1" bestFit="1" customWidth="1"/>
    <col min="10742" max="10742" width="6.5" style="1" customWidth="1"/>
    <col min="10743" max="10743" width="6.5" style="1" bestFit="1" customWidth="1"/>
    <col min="10744" max="10744" width="16" style="1" customWidth="1"/>
    <col min="10745" max="10745" width="52.5" style="1" customWidth="1"/>
    <col min="10746" max="10746" width="59" style="1" customWidth="1"/>
    <col min="10747" max="10747" width="10.5" style="1" bestFit="1" customWidth="1"/>
    <col min="10748" max="10748" width="2.5" style="1" customWidth="1"/>
    <col min="10749" max="10749" width="10.5" style="1" customWidth="1"/>
    <col min="10750" max="10750" width="53.5" style="1" customWidth="1"/>
    <col min="10751" max="10751" width="8.5" style="1"/>
    <col min="10752" max="10752" width="14.5" style="1" bestFit="1" customWidth="1"/>
    <col min="10753" max="10753" width="23.5" style="1" bestFit="1" customWidth="1"/>
    <col min="10754" max="10754" width="12.5" style="1" bestFit="1" customWidth="1"/>
    <col min="10755" max="10755" width="9.5" style="1" bestFit="1" customWidth="1"/>
    <col min="10756" max="10756" width="13.5" style="1" bestFit="1" customWidth="1"/>
    <col min="10757" max="10757" width="17.5" style="1" bestFit="1" customWidth="1"/>
    <col min="10758" max="10758" width="18.5" style="1" bestFit="1" customWidth="1"/>
    <col min="10759" max="10759" width="26.5" style="1" bestFit="1" customWidth="1"/>
    <col min="10760" max="10760" width="28.5" style="1" bestFit="1" customWidth="1"/>
    <col min="10761" max="10761" width="26.5" style="1" bestFit="1" customWidth="1"/>
    <col min="10762" max="10762" width="18.5" style="1" bestFit="1" customWidth="1"/>
    <col min="10763" max="10764" width="8.5" style="1"/>
    <col min="10765" max="10765" width="68.5" style="1" bestFit="1" customWidth="1"/>
    <col min="10766" max="10993" width="8.5" style="1"/>
    <col min="10994" max="10994" width="3.5" style="1" bestFit="1" customWidth="1"/>
    <col min="10995" max="10995" width="17.5" style="1" customWidth="1"/>
    <col min="10996" max="10996" width="22.5" style="1" bestFit="1" customWidth="1"/>
    <col min="10997" max="10997" width="37.5" style="1" bestFit="1" customWidth="1"/>
    <col min="10998" max="10998" width="6.5" style="1" customWidth="1"/>
    <col min="10999" max="10999" width="6.5" style="1" bestFit="1" customWidth="1"/>
    <col min="11000" max="11000" width="16" style="1" customWidth="1"/>
    <col min="11001" max="11001" width="52.5" style="1" customWidth="1"/>
    <col min="11002" max="11002" width="59" style="1" customWidth="1"/>
    <col min="11003" max="11003" width="10.5" style="1" bestFit="1" customWidth="1"/>
    <col min="11004" max="11004" width="2.5" style="1" customWidth="1"/>
    <col min="11005" max="11005" width="10.5" style="1" customWidth="1"/>
    <col min="11006" max="11006" width="53.5" style="1" customWidth="1"/>
    <col min="11007" max="11007" width="8.5" style="1"/>
    <col min="11008" max="11008" width="14.5" style="1" bestFit="1" customWidth="1"/>
    <col min="11009" max="11009" width="23.5" style="1" bestFit="1" customWidth="1"/>
    <col min="11010" max="11010" width="12.5" style="1" bestFit="1" customWidth="1"/>
    <col min="11011" max="11011" width="9.5" style="1" bestFit="1" customWidth="1"/>
    <col min="11012" max="11012" width="13.5" style="1" bestFit="1" customWidth="1"/>
    <col min="11013" max="11013" width="17.5" style="1" bestFit="1" customWidth="1"/>
    <col min="11014" max="11014" width="18.5" style="1" bestFit="1" customWidth="1"/>
    <col min="11015" max="11015" width="26.5" style="1" bestFit="1" customWidth="1"/>
    <col min="11016" max="11016" width="28.5" style="1" bestFit="1" customWidth="1"/>
    <col min="11017" max="11017" width="26.5" style="1" bestFit="1" customWidth="1"/>
    <col min="11018" max="11018" width="18.5" style="1" bestFit="1" customWidth="1"/>
    <col min="11019" max="11020" width="8.5" style="1"/>
    <col min="11021" max="11021" width="68.5" style="1" bestFit="1" customWidth="1"/>
    <col min="11022" max="11249" width="8.5" style="1"/>
    <col min="11250" max="11250" width="3.5" style="1" bestFit="1" customWidth="1"/>
    <col min="11251" max="11251" width="17.5" style="1" customWidth="1"/>
    <col min="11252" max="11252" width="22.5" style="1" bestFit="1" customWidth="1"/>
    <col min="11253" max="11253" width="37.5" style="1" bestFit="1" customWidth="1"/>
    <col min="11254" max="11254" width="6.5" style="1" customWidth="1"/>
    <col min="11255" max="11255" width="6.5" style="1" bestFit="1" customWidth="1"/>
    <col min="11256" max="11256" width="16" style="1" customWidth="1"/>
    <col min="11257" max="11257" width="52.5" style="1" customWidth="1"/>
    <col min="11258" max="11258" width="59" style="1" customWidth="1"/>
    <col min="11259" max="11259" width="10.5" style="1" bestFit="1" customWidth="1"/>
    <col min="11260" max="11260" width="2.5" style="1" customWidth="1"/>
    <col min="11261" max="11261" width="10.5" style="1" customWidth="1"/>
    <col min="11262" max="11262" width="53.5" style="1" customWidth="1"/>
    <col min="11263" max="11263" width="8.5" style="1"/>
    <col min="11264" max="11264" width="14.5" style="1" bestFit="1" customWidth="1"/>
    <col min="11265" max="11265" width="23.5" style="1" bestFit="1" customWidth="1"/>
    <col min="11266" max="11266" width="12.5" style="1" bestFit="1" customWidth="1"/>
    <col min="11267" max="11267" width="9.5" style="1" bestFit="1" customWidth="1"/>
    <col min="11268" max="11268" width="13.5" style="1" bestFit="1" customWidth="1"/>
    <col min="11269" max="11269" width="17.5" style="1" bestFit="1" customWidth="1"/>
    <col min="11270" max="11270" width="18.5" style="1" bestFit="1" customWidth="1"/>
    <col min="11271" max="11271" width="26.5" style="1" bestFit="1" customWidth="1"/>
    <col min="11272" max="11272" width="28.5" style="1" bestFit="1" customWidth="1"/>
    <col min="11273" max="11273" width="26.5" style="1" bestFit="1" customWidth="1"/>
    <col min="11274" max="11274" width="18.5" style="1" bestFit="1" customWidth="1"/>
    <col min="11275" max="11276" width="8.5" style="1"/>
    <col min="11277" max="11277" width="68.5" style="1" bestFit="1" customWidth="1"/>
    <col min="11278" max="11505" width="8.5" style="1"/>
    <col min="11506" max="11506" width="3.5" style="1" bestFit="1" customWidth="1"/>
    <col min="11507" max="11507" width="17.5" style="1" customWidth="1"/>
    <col min="11508" max="11508" width="22.5" style="1" bestFit="1" customWidth="1"/>
    <col min="11509" max="11509" width="37.5" style="1" bestFit="1" customWidth="1"/>
    <col min="11510" max="11510" width="6.5" style="1" customWidth="1"/>
    <col min="11511" max="11511" width="6.5" style="1" bestFit="1" customWidth="1"/>
    <col min="11512" max="11512" width="16" style="1" customWidth="1"/>
    <col min="11513" max="11513" width="52.5" style="1" customWidth="1"/>
    <col min="11514" max="11514" width="59" style="1" customWidth="1"/>
    <col min="11515" max="11515" width="10.5" style="1" bestFit="1" customWidth="1"/>
    <col min="11516" max="11516" width="2.5" style="1" customWidth="1"/>
    <col min="11517" max="11517" width="10.5" style="1" customWidth="1"/>
    <col min="11518" max="11518" width="53.5" style="1" customWidth="1"/>
    <col min="11519" max="11519" width="8.5" style="1"/>
    <col min="11520" max="11520" width="14.5" style="1" bestFit="1" customWidth="1"/>
    <col min="11521" max="11521" width="23.5" style="1" bestFit="1" customWidth="1"/>
    <col min="11522" max="11522" width="12.5" style="1" bestFit="1" customWidth="1"/>
    <col min="11523" max="11523" width="9.5" style="1" bestFit="1" customWidth="1"/>
    <col min="11524" max="11524" width="13.5" style="1" bestFit="1" customWidth="1"/>
    <col min="11525" max="11525" width="17.5" style="1" bestFit="1" customWidth="1"/>
    <col min="11526" max="11526" width="18.5" style="1" bestFit="1" customWidth="1"/>
    <col min="11527" max="11527" width="26.5" style="1" bestFit="1" customWidth="1"/>
    <col min="11528" max="11528" width="28.5" style="1" bestFit="1" customWidth="1"/>
    <col min="11529" max="11529" width="26.5" style="1" bestFit="1" customWidth="1"/>
    <col min="11530" max="11530" width="18.5" style="1" bestFit="1" customWidth="1"/>
    <col min="11531" max="11532" width="8.5" style="1"/>
    <col min="11533" max="11533" width="68.5" style="1" bestFit="1" customWidth="1"/>
    <col min="11534" max="11761" width="8.5" style="1"/>
    <col min="11762" max="11762" width="3.5" style="1" bestFit="1" customWidth="1"/>
    <col min="11763" max="11763" width="17.5" style="1" customWidth="1"/>
    <col min="11764" max="11764" width="22.5" style="1" bestFit="1" customWidth="1"/>
    <col min="11765" max="11765" width="37.5" style="1" bestFit="1" customWidth="1"/>
    <col min="11766" max="11766" width="6.5" style="1" customWidth="1"/>
    <col min="11767" max="11767" width="6.5" style="1" bestFit="1" customWidth="1"/>
    <col min="11768" max="11768" width="16" style="1" customWidth="1"/>
    <col min="11769" max="11769" width="52.5" style="1" customWidth="1"/>
    <col min="11770" max="11770" width="59" style="1" customWidth="1"/>
    <col min="11771" max="11771" width="10.5" style="1" bestFit="1" customWidth="1"/>
    <col min="11772" max="11772" width="2.5" style="1" customWidth="1"/>
    <col min="11773" max="11773" width="10.5" style="1" customWidth="1"/>
    <col min="11774" max="11774" width="53.5" style="1" customWidth="1"/>
    <col min="11775" max="11775" width="8.5" style="1"/>
    <col min="11776" max="11776" width="14.5" style="1" bestFit="1" customWidth="1"/>
    <col min="11777" max="11777" width="23.5" style="1" bestFit="1" customWidth="1"/>
    <col min="11778" max="11778" width="12.5" style="1" bestFit="1" customWidth="1"/>
    <col min="11779" max="11779" width="9.5" style="1" bestFit="1" customWidth="1"/>
    <col min="11780" max="11780" width="13.5" style="1" bestFit="1" customWidth="1"/>
    <col min="11781" max="11781" width="17.5" style="1" bestFit="1" customWidth="1"/>
    <col min="11782" max="11782" width="18.5" style="1" bestFit="1" customWidth="1"/>
    <col min="11783" max="11783" width="26.5" style="1" bestFit="1" customWidth="1"/>
    <col min="11784" max="11784" width="28.5" style="1" bestFit="1" customWidth="1"/>
    <col min="11785" max="11785" width="26.5" style="1" bestFit="1" customWidth="1"/>
    <col min="11786" max="11786" width="18.5" style="1" bestFit="1" customWidth="1"/>
    <col min="11787" max="11788" width="8.5" style="1"/>
    <col min="11789" max="11789" width="68.5" style="1" bestFit="1" customWidth="1"/>
    <col min="11790" max="12017" width="8.5" style="1"/>
    <col min="12018" max="12018" width="3.5" style="1" bestFit="1" customWidth="1"/>
    <col min="12019" max="12019" width="17.5" style="1" customWidth="1"/>
    <col min="12020" max="12020" width="22.5" style="1" bestFit="1" customWidth="1"/>
    <col min="12021" max="12021" width="37.5" style="1" bestFit="1" customWidth="1"/>
    <col min="12022" max="12022" width="6.5" style="1" customWidth="1"/>
    <col min="12023" max="12023" width="6.5" style="1" bestFit="1" customWidth="1"/>
    <col min="12024" max="12024" width="16" style="1" customWidth="1"/>
    <col min="12025" max="12025" width="52.5" style="1" customWidth="1"/>
    <col min="12026" max="12026" width="59" style="1" customWidth="1"/>
    <col min="12027" max="12027" width="10.5" style="1" bestFit="1" customWidth="1"/>
    <col min="12028" max="12028" width="2.5" style="1" customWidth="1"/>
    <col min="12029" max="12029" width="10.5" style="1" customWidth="1"/>
    <col min="12030" max="12030" width="53.5" style="1" customWidth="1"/>
    <col min="12031" max="12031" width="8.5" style="1"/>
    <col min="12032" max="12032" width="14.5" style="1" bestFit="1" customWidth="1"/>
    <col min="12033" max="12033" width="23.5" style="1" bestFit="1" customWidth="1"/>
    <col min="12034" max="12034" width="12.5" style="1" bestFit="1" customWidth="1"/>
    <col min="12035" max="12035" width="9.5" style="1" bestFit="1" customWidth="1"/>
    <col min="12036" max="12036" width="13.5" style="1" bestFit="1" customWidth="1"/>
    <col min="12037" max="12037" width="17.5" style="1" bestFit="1" customWidth="1"/>
    <col min="12038" max="12038" width="18.5" style="1" bestFit="1" customWidth="1"/>
    <col min="12039" max="12039" width="26.5" style="1" bestFit="1" customWidth="1"/>
    <col min="12040" max="12040" width="28.5" style="1" bestFit="1" customWidth="1"/>
    <col min="12041" max="12041" width="26.5" style="1" bestFit="1" customWidth="1"/>
    <col min="12042" max="12042" width="18.5" style="1" bestFit="1" customWidth="1"/>
    <col min="12043" max="12044" width="8.5" style="1"/>
    <col min="12045" max="12045" width="68.5" style="1" bestFit="1" customWidth="1"/>
    <col min="12046" max="12273" width="8.5" style="1"/>
    <col min="12274" max="12274" width="3.5" style="1" bestFit="1" customWidth="1"/>
    <col min="12275" max="12275" width="17.5" style="1" customWidth="1"/>
    <col min="12276" max="12276" width="22.5" style="1" bestFit="1" customWidth="1"/>
    <col min="12277" max="12277" width="37.5" style="1" bestFit="1" customWidth="1"/>
    <col min="12278" max="12278" width="6.5" style="1" customWidth="1"/>
    <col min="12279" max="12279" width="6.5" style="1" bestFit="1" customWidth="1"/>
    <col min="12280" max="12280" width="16" style="1" customWidth="1"/>
    <col min="12281" max="12281" width="52.5" style="1" customWidth="1"/>
    <col min="12282" max="12282" width="59" style="1" customWidth="1"/>
    <col min="12283" max="12283" width="10.5" style="1" bestFit="1" customWidth="1"/>
    <col min="12284" max="12284" width="2.5" style="1" customWidth="1"/>
    <col min="12285" max="12285" width="10.5" style="1" customWidth="1"/>
    <col min="12286" max="12286" width="53.5" style="1" customWidth="1"/>
    <col min="12287" max="12287" width="8.5" style="1"/>
    <col min="12288" max="12288" width="14.5" style="1" bestFit="1" customWidth="1"/>
    <col min="12289" max="12289" width="23.5" style="1" bestFit="1" customWidth="1"/>
    <col min="12290" max="12290" width="12.5" style="1" bestFit="1" customWidth="1"/>
    <col min="12291" max="12291" width="9.5" style="1" bestFit="1" customWidth="1"/>
    <col min="12292" max="12292" width="13.5" style="1" bestFit="1" customWidth="1"/>
    <col min="12293" max="12293" width="17.5" style="1" bestFit="1" customWidth="1"/>
    <col min="12294" max="12294" width="18.5" style="1" bestFit="1" customWidth="1"/>
    <col min="12295" max="12295" width="26.5" style="1" bestFit="1" customWidth="1"/>
    <col min="12296" max="12296" width="28.5" style="1" bestFit="1" customWidth="1"/>
    <col min="12297" max="12297" width="26.5" style="1" bestFit="1" customWidth="1"/>
    <col min="12298" max="12298" width="18.5" style="1" bestFit="1" customWidth="1"/>
    <col min="12299" max="12300" width="8.5" style="1"/>
    <col min="12301" max="12301" width="68.5" style="1" bestFit="1" customWidth="1"/>
    <col min="12302" max="12529" width="8.5" style="1"/>
    <col min="12530" max="12530" width="3.5" style="1" bestFit="1" customWidth="1"/>
    <col min="12531" max="12531" width="17.5" style="1" customWidth="1"/>
    <col min="12532" max="12532" width="22.5" style="1" bestFit="1" customWidth="1"/>
    <col min="12533" max="12533" width="37.5" style="1" bestFit="1" customWidth="1"/>
    <col min="12534" max="12534" width="6.5" style="1" customWidth="1"/>
    <col min="12535" max="12535" width="6.5" style="1" bestFit="1" customWidth="1"/>
    <col min="12536" max="12536" width="16" style="1" customWidth="1"/>
    <col min="12537" max="12537" width="52.5" style="1" customWidth="1"/>
    <col min="12538" max="12538" width="59" style="1" customWidth="1"/>
    <col min="12539" max="12539" width="10.5" style="1" bestFit="1" customWidth="1"/>
    <col min="12540" max="12540" width="2.5" style="1" customWidth="1"/>
    <col min="12541" max="12541" width="10.5" style="1" customWidth="1"/>
    <col min="12542" max="12542" width="53.5" style="1" customWidth="1"/>
    <col min="12543" max="12543" width="8.5" style="1"/>
    <col min="12544" max="12544" width="14.5" style="1" bestFit="1" customWidth="1"/>
    <col min="12545" max="12545" width="23.5" style="1" bestFit="1" customWidth="1"/>
    <col min="12546" max="12546" width="12.5" style="1" bestFit="1" customWidth="1"/>
    <col min="12547" max="12547" width="9.5" style="1" bestFit="1" customWidth="1"/>
    <col min="12548" max="12548" width="13.5" style="1" bestFit="1" customWidth="1"/>
    <col min="12549" max="12549" width="17.5" style="1" bestFit="1" customWidth="1"/>
    <col min="12550" max="12550" width="18.5" style="1" bestFit="1" customWidth="1"/>
    <col min="12551" max="12551" width="26.5" style="1" bestFit="1" customWidth="1"/>
    <col min="12552" max="12552" width="28.5" style="1" bestFit="1" customWidth="1"/>
    <col min="12553" max="12553" width="26.5" style="1" bestFit="1" customWidth="1"/>
    <col min="12554" max="12554" width="18.5" style="1" bestFit="1" customWidth="1"/>
    <col min="12555" max="12556" width="8.5" style="1"/>
    <col min="12557" max="12557" width="68.5" style="1" bestFit="1" customWidth="1"/>
    <col min="12558" max="12785" width="8.5" style="1"/>
    <col min="12786" max="12786" width="3.5" style="1" bestFit="1" customWidth="1"/>
    <col min="12787" max="12787" width="17.5" style="1" customWidth="1"/>
    <col min="12788" max="12788" width="22.5" style="1" bestFit="1" customWidth="1"/>
    <col min="12789" max="12789" width="37.5" style="1" bestFit="1" customWidth="1"/>
    <col min="12790" max="12790" width="6.5" style="1" customWidth="1"/>
    <col min="12791" max="12791" width="6.5" style="1" bestFit="1" customWidth="1"/>
    <col min="12792" max="12792" width="16" style="1" customWidth="1"/>
    <col min="12793" max="12793" width="52.5" style="1" customWidth="1"/>
    <col min="12794" max="12794" width="59" style="1" customWidth="1"/>
    <col min="12795" max="12795" width="10.5" style="1" bestFit="1" customWidth="1"/>
    <col min="12796" max="12796" width="2.5" style="1" customWidth="1"/>
    <col min="12797" max="12797" width="10.5" style="1" customWidth="1"/>
    <col min="12798" max="12798" width="53.5" style="1" customWidth="1"/>
    <col min="12799" max="12799" width="8.5" style="1"/>
    <col min="12800" max="12800" width="14.5" style="1" bestFit="1" customWidth="1"/>
    <col min="12801" max="12801" width="23.5" style="1" bestFit="1" customWidth="1"/>
    <col min="12802" max="12802" width="12.5" style="1" bestFit="1" customWidth="1"/>
    <col min="12803" max="12803" width="9.5" style="1" bestFit="1" customWidth="1"/>
    <col min="12804" max="12804" width="13.5" style="1" bestFit="1" customWidth="1"/>
    <col min="12805" max="12805" width="17.5" style="1" bestFit="1" customWidth="1"/>
    <col min="12806" max="12806" width="18.5" style="1" bestFit="1" customWidth="1"/>
    <col min="12807" max="12807" width="26.5" style="1" bestFit="1" customWidth="1"/>
    <col min="12808" max="12808" width="28.5" style="1" bestFit="1" customWidth="1"/>
    <col min="12809" max="12809" width="26.5" style="1" bestFit="1" customWidth="1"/>
    <col min="12810" max="12810" width="18.5" style="1" bestFit="1" customWidth="1"/>
    <col min="12811" max="12812" width="8.5" style="1"/>
    <col min="12813" max="12813" width="68.5" style="1" bestFit="1" customWidth="1"/>
    <col min="12814" max="13041" width="8.5" style="1"/>
    <col min="13042" max="13042" width="3.5" style="1" bestFit="1" customWidth="1"/>
    <col min="13043" max="13043" width="17.5" style="1" customWidth="1"/>
    <col min="13044" max="13044" width="22.5" style="1" bestFit="1" customWidth="1"/>
    <col min="13045" max="13045" width="37.5" style="1" bestFit="1" customWidth="1"/>
    <col min="13046" max="13046" width="6.5" style="1" customWidth="1"/>
    <col min="13047" max="13047" width="6.5" style="1" bestFit="1" customWidth="1"/>
    <col min="13048" max="13048" width="16" style="1" customWidth="1"/>
    <col min="13049" max="13049" width="52.5" style="1" customWidth="1"/>
    <col min="13050" max="13050" width="59" style="1" customWidth="1"/>
    <col min="13051" max="13051" width="10.5" style="1" bestFit="1" customWidth="1"/>
    <col min="13052" max="13052" width="2.5" style="1" customWidth="1"/>
    <col min="13053" max="13053" width="10.5" style="1" customWidth="1"/>
    <col min="13054" max="13054" width="53.5" style="1" customWidth="1"/>
    <col min="13055" max="13055" width="8.5" style="1"/>
    <col min="13056" max="13056" width="14.5" style="1" bestFit="1" customWidth="1"/>
    <col min="13057" max="13057" width="23.5" style="1" bestFit="1" customWidth="1"/>
    <col min="13058" max="13058" width="12.5" style="1" bestFit="1" customWidth="1"/>
    <col min="13059" max="13059" width="9.5" style="1" bestFit="1" customWidth="1"/>
    <col min="13060" max="13060" width="13.5" style="1" bestFit="1" customWidth="1"/>
    <col min="13061" max="13061" width="17.5" style="1" bestFit="1" customWidth="1"/>
    <col min="13062" max="13062" width="18.5" style="1" bestFit="1" customWidth="1"/>
    <col min="13063" max="13063" width="26.5" style="1" bestFit="1" customWidth="1"/>
    <col min="13064" max="13064" width="28.5" style="1" bestFit="1" customWidth="1"/>
    <col min="13065" max="13065" width="26.5" style="1" bestFit="1" customWidth="1"/>
    <col min="13066" max="13066" width="18.5" style="1" bestFit="1" customWidth="1"/>
    <col min="13067" max="13068" width="8.5" style="1"/>
    <col min="13069" max="13069" width="68.5" style="1" bestFit="1" customWidth="1"/>
    <col min="13070" max="13297" width="8.5" style="1"/>
    <col min="13298" max="13298" width="3.5" style="1" bestFit="1" customWidth="1"/>
    <col min="13299" max="13299" width="17.5" style="1" customWidth="1"/>
    <col min="13300" max="13300" width="22.5" style="1" bestFit="1" customWidth="1"/>
    <col min="13301" max="13301" width="37.5" style="1" bestFit="1" customWidth="1"/>
    <col min="13302" max="13302" width="6.5" style="1" customWidth="1"/>
    <col min="13303" max="13303" width="6.5" style="1" bestFit="1" customWidth="1"/>
    <col min="13304" max="13304" width="16" style="1" customWidth="1"/>
    <col min="13305" max="13305" width="52.5" style="1" customWidth="1"/>
    <col min="13306" max="13306" width="59" style="1" customWidth="1"/>
    <col min="13307" max="13307" width="10.5" style="1" bestFit="1" customWidth="1"/>
    <col min="13308" max="13308" width="2.5" style="1" customWidth="1"/>
    <col min="13309" max="13309" width="10.5" style="1" customWidth="1"/>
    <col min="13310" max="13310" width="53.5" style="1" customWidth="1"/>
    <col min="13311" max="13311" width="8.5" style="1"/>
    <col min="13312" max="13312" width="14.5" style="1" bestFit="1" customWidth="1"/>
    <col min="13313" max="13313" width="23.5" style="1" bestFit="1" customWidth="1"/>
    <col min="13314" max="13314" width="12.5" style="1" bestFit="1" customWidth="1"/>
    <col min="13315" max="13315" width="9.5" style="1" bestFit="1" customWidth="1"/>
    <col min="13316" max="13316" width="13.5" style="1" bestFit="1" customWidth="1"/>
    <col min="13317" max="13317" width="17.5" style="1" bestFit="1" customWidth="1"/>
    <col min="13318" max="13318" width="18.5" style="1" bestFit="1" customWidth="1"/>
    <col min="13319" max="13319" width="26.5" style="1" bestFit="1" customWidth="1"/>
    <col min="13320" max="13320" width="28.5" style="1" bestFit="1" customWidth="1"/>
    <col min="13321" max="13321" width="26.5" style="1" bestFit="1" customWidth="1"/>
    <col min="13322" max="13322" width="18.5" style="1" bestFit="1" customWidth="1"/>
    <col min="13323" max="13324" width="8.5" style="1"/>
    <col min="13325" max="13325" width="68.5" style="1" bestFit="1" customWidth="1"/>
    <col min="13326" max="13553" width="8.5" style="1"/>
    <col min="13554" max="13554" width="3.5" style="1" bestFit="1" customWidth="1"/>
    <col min="13555" max="13555" width="17.5" style="1" customWidth="1"/>
    <col min="13556" max="13556" width="22.5" style="1" bestFit="1" customWidth="1"/>
    <col min="13557" max="13557" width="37.5" style="1" bestFit="1" customWidth="1"/>
    <col min="13558" max="13558" width="6.5" style="1" customWidth="1"/>
    <col min="13559" max="13559" width="6.5" style="1" bestFit="1" customWidth="1"/>
    <col min="13560" max="13560" width="16" style="1" customWidth="1"/>
    <col min="13561" max="13561" width="52.5" style="1" customWidth="1"/>
    <col min="13562" max="13562" width="59" style="1" customWidth="1"/>
    <col min="13563" max="13563" width="10.5" style="1" bestFit="1" customWidth="1"/>
    <col min="13564" max="13564" width="2.5" style="1" customWidth="1"/>
    <col min="13565" max="13565" width="10.5" style="1" customWidth="1"/>
    <col min="13566" max="13566" width="53.5" style="1" customWidth="1"/>
    <col min="13567" max="13567" width="8.5" style="1"/>
    <col min="13568" max="13568" width="14.5" style="1" bestFit="1" customWidth="1"/>
    <col min="13569" max="13569" width="23.5" style="1" bestFit="1" customWidth="1"/>
    <col min="13570" max="13570" width="12.5" style="1" bestFit="1" customWidth="1"/>
    <col min="13571" max="13571" width="9.5" style="1" bestFit="1" customWidth="1"/>
    <col min="13572" max="13572" width="13.5" style="1" bestFit="1" customWidth="1"/>
    <col min="13573" max="13573" width="17.5" style="1" bestFit="1" customWidth="1"/>
    <col min="13574" max="13574" width="18.5" style="1" bestFit="1" customWidth="1"/>
    <col min="13575" max="13575" width="26.5" style="1" bestFit="1" customWidth="1"/>
    <col min="13576" max="13576" width="28.5" style="1" bestFit="1" customWidth="1"/>
    <col min="13577" max="13577" width="26.5" style="1" bestFit="1" customWidth="1"/>
    <col min="13578" max="13578" width="18.5" style="1" bestFit="1" customWidth="1"/>
    <col min="13579" max="13580" width="8.5" style="1"/>
    <col min="13581" max="13581" width="68.5" style="1" bestFit="1" customWidth="1"/>
    <col min="13582" max="13809" width="8.5" style="1"/>
    <col min="13810" max="13810" width="3.5" style="1" bestFit="1" customWidth="1"/>
    <col min="13811" max="13811" width="17.5" style="1" customWidth="1"/>
    <col min="13812" max="13812" width="22.5" style="1" bestFit="1" customWidth="1"/>
    <col min="13813" max="13813" width="37.5" style="1" bestFit="1" customWidth="1"/>
    <col min="13814" max="13814" width="6.5" style="1" customWidth="1"/>
    <col min="13815" max="13815" width="6.5" style="1" bestFit="1" customWidth="1"/>
    <col min="13816" max="13816" width="16" style="1" customWidth="1"/>
    <col min="13817" max="13817" width="52.5" style="1" customWidth="1"/>
    <col min="13818" max="13818" width="59" style="1" customWidth="1"/>
    <col min="13819" max="13819" width="10.5" style="1" bestFit="1" customWidth="1"/>
    <col min="13820" max="13820" width="2.5" style="1" customWidth="1"/>
    <col min="13821" max="13821" width="10.5" style="1" customWidth="1"/>
    <col min="13822" max="13822" width="53.5" style="1" customWidth="1"/>
    <col min="13823" max="13823" width="8.5" style="1"/>
    <col min="13824" max="13824" width="14.5" style="1" bestFit="1" customWidth="1"/>
    <col min="13825" max="13825" width="23.5" style="1" bestFit="1" customWidth="1"/>
    <col min="13826" max="13826" width="12.5" style="1" bestFit="1" customWidth="1"/>
    <col min="13827" max="13827" width="9.5" style="1" bestFit="1" customWidth="1"/>
    <col min="13828" max="13828" width="13.5" style="1" bestFit="1" customWidth="1"/>
    <col min="13829" max="13829" width="17.5" style="1" bestFit="1" customWidth="1"/>
    <col min="13830" max="13830" width="18.5" style="1" bestFit="1" customWidth="1"/>
    <col min="13831" max="13831" width="26.5" style="1" bestFit="1" customWidth="1"/>
    <col min="13832" max="13832" width="28.5" style="1" bestFit="1" customWidth="1"/>
    <col min="13833" max="13833" width="26.5" style="1" bestFit="1" customWidth="1"/>
    <col min="13834" max="13834" width="18.5" style="1" bestFit="1" customWidth="1"/>
    <col min="13835" max="13836" width="8.5" style="1"/>
    <col min="13837" max="13837" width="68.5" style="1" bestFit="1" customWidth="1"/>
    <col min="13838" max="14065" width="8.5" style="1"/>
    <col min="14066" max="14066" width="3.5" style="1" bestFit="1" customWidth="1"/>
    <col min="14067" max="14067" width="17.5" style="1" customWidth="1"/>
    <col min="14068" max="14068" width="22.5" style="1" bestFit="1" customWidth="1"/>
    <col min="14069" max="14069" width="37.5" style="1" bestFit="1" customWidth="1"/>
    <col min="14070" max="14070" width="6.5" style="1" customWidth="1"/>
    <col min="14071" max="14071" width="6.5" style="1" bestFit="1" customWidth="1"/>
    <col min="14072" max="14072" width="16" style="1" customWidth="1"/>
    <col min="14073" max="14073" width="52.5" style="1" customWidth="1"/>
    <col min="14074" max="14074" width="59" style="1" customWidth="1"/>
    <col min="14075" max="14075" width="10.5" style="1" bestFit="1" customWidth="1"/>
    <col min="14076" max="14076" width="2.5" style="1" customWidth="1"/>
    <col min="14077" max="14077" width="10.5" style="1" customWidth="1"/>
    <col min="14078" max="14078" width="53.5" style="1" customWidth="1"/>
    <col min="14079" max="14079" width="8.5" style="1"/>
    <col min="14080" max="14080" width="14.5" style="1" bestFit="1" customWidth="1"/>
    <col min="14081" max="14081" width="23.5" style="1" bestFit="1" customWidth="1"/>
    <col min="14082" max="14082" width="12.5" style="1" bestFit="1" customWidth="1"/>
    <col min="14083" max="14083" width="9.5" style="1" bestFit="1" customWidth="1"/>
    <col min="14084" max="14084" width="13.5" style="1" bestFit="1" customWidth="1"/>
    <col min="14085" max="14085" width="17.5" style="1" bestFit="1" customWidth="1"/>
    <col min="14086" max="14086" width="18.5" style="1" bestFit="1" customWidth="1"/>
    <col min="14087" max="14087" width="26.5" style="1" bestFit="1" customWidth="1"/>
    <col min="14088" max="14088" width="28.5" style="1" bestFit="1" customWidth="1"/>
    <col min="14089" max="14089" width="26.5" style="1" bestFit="1" customWidth="1"/>
    <col min="14090" max="14090" width="18.5" style="1" bestFit="1" customWidth="1"/>
    <col min="14091" max="14092" width="8.5" style="1"/>
    <col min="14093" max="14093" width="68.5" style="1" bestFit="1" customWidth="1"/>
    <col min="14094" max="14321" width="8.5" style="1"/>
    <col min="14322" max="14322" width="3.5" style="1" bestFit="1" customWidth="1"/>
    <col min="14323" max="14323" width="17.5" style="1" customWidth="1"/>
    <col min="14324" max="14324" width="22.5" style="1" bestFit="1" customWidth="1"/>
    <col min="14325" max="14325" width="37.5" style="1" bestFit="1" customWidth="1"/>
    <col min="14326" max="14326" width="6.5" style="1" customWidth="1"/>
    <col min="14327" max="14327" width="6.5" style="1" bestFit="1" customWidth="1"/>
    <col min="14328" max="14328" width="16" style="1" customWidth="1"/>
    <col min="14329" max="14329" width="52.5" style="1" customWidth="1"/>
    <col min="14330" max="14330" width="59" style="1" customWidth="1"/>
    <col min="14331" max="14331" width="10.5" style="1" bestFit="1" customWidth="1"/>
    <col min="14332" max="14332" width="2.5" style="1" customWidth="1"/>
    <col min="14333" max="14333" width="10.5" style="1" customWidth="1"/>
    <col min="14334" max="14334" width="53.5" style="1" customWidth="1"/>
    <col min="14335" max="14335" width="8.5" style="1"/>
    <col min="14336" max="14336" width="14.5" style="1" bestFit="1" customWidth="1"/>
    <col min="14337" max="14337" width="23.5" style="1" bestFit="1" customWidth="1"/>
    <col min="14338" max="14338" width="12.5" style="1" bestFit="1" customWidth="1"/>
    <col min="14339" max="14339" width="9.5" style="1" bestFit="1" customWidth="1"/>
    <col min="14340" max="14340" width="13.5" style="1" bestFit="1" customWidth="1"/>
    <col min="14341" max="14341" width="17.5" style="1" bestFit="1" customWidth="1"/>
    <col min="14342" max="14342" width="18.5" style="1" bestFit="1" customWidth="1"/>
    <col min="14343" max="14343" width="26.5" style="1" bestFit="1" customWidth="1"/>
    <col min="14344" max="14344" width="28.5" style="1" bestFit="1" customWidth="1"/>
    <col min="14345" max="14345" width="26.5" style="1" bestFit="1" customWidth="1"/>
    <col min="14346" max="14346" width="18.5" style="1" bestFit="1" customWidth="1"/>
    <col min="14347" max="14348" width="8.5" style="1"/>
    <col min="14349" max="14349" width="68.5" style="1" bestFit="1" customWidth="1"/>
    <col min="14350" max="14577" width="8.5" style="1"/>
    <col min="14578" max="14578" width="3.5" style="1" bestFit="1" customWidth="1"/>
    <col min="14579" max="14579" width="17.5" style="1" customWidth="1"/>
    <col min="14580" max="14580" width="22.5" style="1" bestFit="1" customWidth="1"/>
    <col min="14581" max="14581" width="37.5" style="1" bestFit="1" customWidth="1"/>
    <col min="14582" max="14582" width="6.5" style="1" customWidth="1"/>
    <col min="14583" max="14583" width="6.5" style="1" bestFit="1" customWidth="1"/>
    <col min="14584" max="14584" width="16" style="1" customWidth="1"/>
    <col min="14585" max="14585" width="52.5" style="1" customWidth="1"/>
    <col min="14586" max="14586" width="59" style="1" customWidth="1"/>
    <col min="14587" max="14587" width="10.5" style="1" bestFit="1" customWidth="1"/>
    <col min="14588" max="14588" width="2.5" style="1" customWidth="1"/>
    <col min="14589" max="14589" width="10.5" style="1" customWidth="1"/>
    <col min="14590" max="14590" width="53.5" style="1" customWidth="1"/>
    <col min="14591" max="14591" width="8.5" style="1"/>
    <col min="14592" max="14592" width="14.5" style="1" bestFit="1" customWidth="1"/>
    <col min="14593" max="14593" width="23.5" style="1" bestFit="1" customWidth="1"/>
    <col min="14594" max="14594" width="12.5" style="1" bestFit="1" customWidth="1"/>
    <col min="14595" max="14595" width="9.5" style="1" bestFit="1" customWidth="1"/>
    <col min="14596" max="14596" width="13.5" style="1" bestFit="1" customWidth="1"/>
    <col min="14597" max="14597" width="17.5" style="1" bestFit="1" customWidth="1"/>
    <col min="14598" max="14598" width="18.5" style="1" bestFit="1" customWidth="1"/>
    <col min="14599" max="14599" width="26.5" style="1" bestFit="1" customWidth="1"/>
    <col min="14600" max="14600" width="28.5" style="1" bestFit="1" customWidth="1"/>
    <col min="14601" max="14601" width="26.5" style="1" bestFit="1" customWidth="1"/>
    <col min="14602" max="14602" width="18.5" style="1" bestFit="1" customWidth="1"/>
    <col min="14603" max="14604" width="8.5" style="1"/>
    <col min="14605" max="14605" width="68.5" style="1" bestFit="1" customWidth="1"/>
    <col min="14606" max="14833" width="8.5" style="1"/>
    <col min="14834" max="14834" width="3.5" style="1" bestFit="1" customWidth="1"/>
    <col min="14835" max="14835" width="17.5" style="1" customWidth="1"/>
    <col min="14836" max="14836" width="22.5" style="1" bestFit="1" customWidth="1"/>
    <col min="14837" max="14837" width="37.5" style="1" bestFit="1" customWidth="1"/>
    <col min="14838" max="14838" width="6.5" style="1" customWidth="1"/>
    <col min="14839" max="14839" width="6.5" style="1" bestFit="1" customWidth="1"/>
    <col min="14840" max="14840" width="16" style="1" customWidth="1"/>
    <col min="14841" max="14841" width="52.5" style="1" customWidth="1"/>
    <col min="14842" max="14842" width="59" style="1" customWidth="1"/>
    <col min="14843" max="14843" width="10.5" style="1" bestFit="1" customWidth="1"/>
    <col min="14844" max="14844" width="2.5" style="1" customWidth="1"/>
    <col min="14845" max="14845" width="10.5" style="1" customWidth="1"/>
    <col min="14846" max="14846" width="53.5" style="1" customWidth="1"/>
    <col min="14847" max="14847" width="8.5" style="1"/>
    <col min="14848" max="14848" width="14.5" style="1" bestFit="1" customWidth="1"/>
    <col min="14849" max="14849" width="23.5" style="1" bestFit="1" customWidth="1"/>
    <col min="14850" max="14850" width="12.5" style="1" bestFit="1" customWidth="1"/>
    <col min="14851" max="14851" width="9.5" style="1" bestFit="1" customWidth="1"/>
    <col min="14852" max="14852" width="13.5" style="1" bestFit="1" customWidth="1"/>
    <col min="14853" max="14853" width="17.5" style="1" bestFit="1" customWidth="1"/>
    <col min="14854" max="14854" width="18.5" style="1" bestFit="1" customWidth="1"/>
    <col min="14855" max="14855" width="26.5" style="1" bestFit="1" customWidth="1"/>
    <col min="14856" max="14856" width="28.5" style="1" bestFit="1" customWidth="1"/>
    <col min="14857" max="14857" width="26.5" style="1" bestFit="1" customWidth="1"/>
    <col min="14858" max="14858" width="18.5" style="1" bestFit="1" customWidth="1"/>
    <col min="14859" max="14860" width="8.5" style="1"/>
    <col min="14861" max="14861" width="68.5" style="1" bestFit="1" customWidth="1"/>
    <col min="14862" max="15089" width="8.5" style="1"/>
    <col min="15090" max="15090" width="3.5" style="1" bestFit="1" customWidth="1"/>
    <col min="15091" max="15091" width="17.5" style="1" customWidth="1"/>
    <col min="15092" max="15092" width="22.5" style="1" bestFit="1" customWidth="1"/>
    <col min="15093" max="15093" width="37.5" style="1" bestFit="1" customWidth="1"/>
    <col min="15094" max="15094" width="6.5" style="1" customWidth="1"/>
    <col min="15095" max="15095" width="6.5" style="1" bestFit="1" customWidth="1"/>
    <col min="15096" max="15096" width="16" style="1" customWidth="1"/>
    <col min="15097" max="15097" width="52.5" style="1" customWidth="1"/>
    <col min="15098" max="15098" width="59" style="1" customWidth="1"/>
    <col min="15099" max="15099" width="10.5" style="1" bestFit="1" customWidth="1"/>
    <col min="15100" max="15100" width="2.5" style="1" customWidth="1"/>
    <col min="15101" max="15101" width="10.5" style="1" customWidth="1"/>
    <col min="15102" max="15102" width="53.5" style="1" customWidth="1"/>
    <col min="15103" max="15103" width="8.5" style="1"/>
    <col min="15104" max="15104" width="14.5" style="1" bestFit="1" customWidth="1"/>
    <col min="15105" max="15105" width="23.5" style="1" bestFit="1" customWidth="1"/>
    <col min="15106" max="15106" width="12.5" style="1" bestFit="1" customWidth="1"/>
    <col min="15107" max="15107" width="9.5" style="1" bestFit="1" customWidth="1"/>
    <col min="15108" max="15108" width="13.5" style="1" bestFit="1" customWidth="1"/>
    <col min="15109" max="15109" width="17.5" style="1" bestFit="1" customWidth="1"/>
    <col min="15110" max="15110" width="18.5" style="1" bestFit="1" customWidth="1"/>
    <col min="15111" max="15111" width="26.5" style="1" bestFit="1" customWidth="1"/>
    <col min="15112" max="15112" width="28.5" style="1" bestFit="1" customWidth="1"/>
    <col min="15113" max="15113" width="26.5" style="1" bestFit="1" customWidth="1"/>
    <col min="15114" max="15114" width="18.5" style="1" bestFit="1" customWidth="1"/>
    <col min="15115" max="15116" width="8.5" style="1"/>
    <col min="15117" max="15117" width="68.5" style="1" bestFit="1" customWidth="1"/>
    <col min="15118" max="15345" width="8.5" style="1"/>
    <col min="15346" max="15346" width="3.5" style="1" bestFit="1" customWidth="1"/>
    <col min="15347" max="15347" width="17.5" style="1" customWidth="1"/>
    <col min="15348" max="15348" width="22.5" style="1" bestFit="1" customWidth="1"/>
    <col min="15349" max="15349" width="37.5" style="1" bestFit="1" customWidth="1"/>
    <col min="15350" max="15350" width="6.5" style="1" customWidth="1"/>
    <col min="15351" max="15351" width="6.5" style="1" bestFit="1" customWidth="1"/>
    <col min="15352" max="15352" width="16" style="1" customWidth="1"/>
    <col min="15353" max="15353" width="52.5" style="1" customWidth="1"/>
    <col min="15354" max="15354" width="59" style="1" customWidth="1"/>
    <col min="15355" max="15355" width="10.5" style="1" bestFit="1" customWidth="1"/>
    <col min="15356" max="15356" width="2.5" style="1" customWidth="1"/>
    <col min="15357" max="15357" width="10.5" style="1" customWidth="1"/>
    <col min="15358" max="15358" width="53.5" style="1" customWidth="1"/>
    <col min="15359" max="15359" width="8.5" style="1"/>
    <col min="15360" max="15360" width="14.5" style="1" bestFit="1" customWidth="1"/>
    <col min="15361" max="15361" width="23.5" style="1" bestFit="1" customWidth="1"/>
    <col min="15362" max="15362" width="12.5" style="1" bestFit="1" customWidth="1"/>
    <col min="15363" max="15363" width="9.5" style="1" bestFit="1" customWidth="1"/>
    <col min="15364" max="15364" width="13.5" style="1" bestFit="1" customWidth="1"/>
    <col min="15365" max="15365" width="17.5" style="1" bestFit="1" customWidth="1"/>
    <col min="15366" max="15366" width="18.5" style="1" bestFit="1" customWidth="1"/>
    <col min="15367" max="15367" width="26.5" style="1" bestFit="1" customWidth="1"/>
    <col min="15368" max="15368" width="28.5" style="1" bestFit="1" customWidth="1"/>
    <col min="15369" max="15369" width="26.5" style="1" bestFit="1" customWidth="1"/>
    <col min="15370" max="15370" width="18.5" style="1" bestFit="1" customWidth="1"/>
    <col min="15371" max="15372" width="8.5" style="1"/>
    <col min="15373" max="15373" width="68.5" style="1" bestFit="1" customWidth="1"/>
    <col min="15374" max="15601" width="8.5" style="1"/>
    <col min="15602" max="15602" width="3.5" style="1" bestFit="1" customWidth="1"/>
    <col min="15603" max="15603" width="17.5" style="1" customWidth="1"/>
    <col min="15604" max="15604" width="22.5" style="1" bestFit="1" customWidth="1"/>
    <col min="15605" max="15605" width="37.5" style="1" bestFit="1" customWidth="1"/>
    <col min="15606" max="15606" width="6.5" style="1" customWidth="1"/>
    <col min="15607" max="15607" width="6.5" style="1" bestFit="1" customWidth="1"/>
    <col min="15608" max="15608" width="16" style="1" customWidth="1"/>
    <col min="15609" max="15609" width="52.5" style="1" customWidth="1"/>
    <col min="15610" max="15610" width="59" style="1" customWidth="1"/>
    <col min="15611" max="15611" width="10.5" style="1" bestFit="1" customWidth="1"/>
    <col min="15612" max="15612" width="2.5" style="1" customWidth="1"/>
    <col min="15613" max="15613" width="10.5" style="1" customWidth="1"/>
    <col min="15614" max="15614" width="53.5" style="1" customWidth="1"/>
    <col min="15615" max="15615" width="8.5" style="1"/>
    <col min="15616" max="15616" width="14.5" style="1" bestFit="1" customWidth="1"/>
    <col min="15617" max="15617" width="23.5" style="1" bestFit="1" customWidth="1"/>
    <col min="15618" max="15618" width="12.5" style="1" bestFit="1" customWidth="1"/>
    <col min="15619" max="15619" width="9.5" style="1" bestFit="1" customWidth="1"/>
    <col min="15620" max="15620" width="13.5" style="1" bestFit="1" customWidth="1"/>
    <col min="15621" max="15621" width="17.5" style="1" bestFit="1" customWidth="1"/>
    <col min="15622" max="15622" width="18.5" style="1" bestFit="1" customWidth="1"/>
    <col min="15623" max="15623" width="26.5" style="1" bestFit="1" customWidth="1"/>
    <col min="15624" max="15624" width="28.5" style="1" bestFit="1" customWidth="1"/>
    <col min="15625" max="15625" width="26.5" style="1" bestFit="1" customWidth="1"/>
    <col min="15626" max="15626" width="18.5" style="1" bestFit="1" customWidth="1"/>
    <col min="15627" max="15628" width="8.5" style="1"/>
    <col min="15629" max="15629" width="68.5" style="1" bestFit="1" customWidth="1"/>
    <col min="15630" max="15857" width="8.5" style="1"/>
    <col min="15858" max="15858" width="3.5" style="1" bestFit="1" customWidth="1"/>
    <col min="15859" max="15859" width="17.5" style="1" customWidth="1"/>
    <col min="15860" max="15860" width="22.5" style="1" bestFit="1" customWidth="1"/>
    <col min="15861" max="15861" width="37.5" style="1" bestFit="1" customWidth="1"/>
    <col min="15862" max="15862" width="6.5" style="1" customWidth="1"/>
    <col min="15863" max="15863" width="6.5" style="1" bestFit="1" customWidth="1"/>
    <col min="15864" max="15864" width="16" style="1" customWidth="1"/>
    <col min="15865" max="15865" width="52.5" style="1" customWidth="1"/>
    <col min="15866" max="15866" width="59" style="1" customWidth="1"/>
    <col min="15867" max="15867" width="10.5" style="1" bestFit="1" customWidth="1"/>
    <col min="15868" max="15868" width="2.5" style="1" customWidth="1"/>
    <col min="15869" max="15869" width="10.5" style="1" customWidth="1"/>
    <col min="15870" max="15870" width="53.5" style="1" customWidth="1"/>
    <col min="15871" max="15871" width="8.5" style="1"/>
    <col min="15872" max="15872" width="14.5" style="1" bestFit="1" customWidth="1"/>
    <col min="15873" max="15873" width="23.5" style="1" bestFit="1" customWidth="1"/>
    <col min="15874" max="15874" width="12.5" style="1" bestFit="1" customWidth="1"/>
    <col min="15875" max="15875" width="9.5" style="1" bestFit="1" customWidth="1"/>
    <col min="15876" max="15876" width="13.5" style="1" bestFit="1" customWidth="1"/>
    <col min="15877" max="15877" width="17.5" style="1" bestFit="1" customWidth="1"/>
    <col min="15878" max="15878" width="18.5" style="1" bestFit="1" customWidth="1"/>
    <col min="15879" max="15879" width="26.5" style="1" bestFit="1" customWidth="1"/>
    <col min="15880" max="15880" width="28.5" style="1" bestFit="1" customWidth="1"/>
    <col min="15881" max="15881" width="26.5" style="1" bestFit="1" customWidth="1"/>
    <col min="15882" max="15882" width="18.5" style="1" bestFit="1" customWidth="1"/>
    <col min="15883" max="15884" width="8.5" style="1"/>
    <col min="15885" max="15885" width="68.5" style="1" bestFit="1" customWidth="1"/>
    <col min="15886" max="16113" width="8.5" style="1"/>
    <col min="16114" max="16114" width="3.5" style="1" bestFit="1" customWidth="1"/>
    <col min="16115" max="16115" width="17.5" style="1" customWidth="1"/>
    <col min="16116" max="16116" width="22.5" style="1" bestFit="1" customWidth="1"/>
    <col min="16117" max="16117" width="37.5" style="1" bestFit="1" customWidth="1"/>
    <col min="16118" max="16118" width="6.5" style="1" customWidth="1"/>
    <col min="16119" max="16119" width="6.5" style="1" bestFit="1" customWidth="1"/>
    <col min="16120" max="16120" width="16" style="1" customWidth="1"/>
    <col min="16121" max="16121" width="52.5" style="1" customWidth="1"/>
    <col min="16122" max="16122" width="59" style="1" customWidth="1"/>
    <col min="16123" max="16123" width="10.5" style="1" bestFit="1" customWidth="1"/>
    <col min="16124" max="16124" width="2.5" style="1" customWidth="1"/>
    <col min="16125" max="16125" width="10.5" style="1" customWidth="1"/>
    <col min="16126" max="16126" width="53.5" style="1" customWidth="1"/>
    <col min="16127" max="16127" width="8.5" style="1"/>
    <col min="16128" max="16128" width="14.5" style="1" bestFit="1" customWidth="1"/>
    <col min="16129" max="16129" width="23.5" style="1" bestFit="1" customWidth="1"/>
    <col min="16130" max="16130" width="12.5" style="1" bestFit="1" customWidth="1"/>
    <col min="16131" max="16131" width="9.5" style="1" bestFit="1" customWidth="1"/>
    <col min="16132" max="16132" width="13.5" style="1" bestFit="1" customWidth="1"/>
    <col min="16133" max="16133" width="17.5" style="1" bestFit="1" customWidth="1"/>
    <col min="16134" max="16134" width="18.5" style="1" bestFit="1" customWidth="1"/>
    <col min="16135" max="16135" width="26.5" style="1" bestFit="1" customWidth="1"/>
    <col min="16136" max="16136" width="28.5" style="1" bestFit="1" customWidth="1"/>
    <col min="16137" max="16137" width="26.5" style="1" bestFit="1" customWidth="1"/>
    <col min="16138" max="16138" width="18.5" style="1" bestFit="1" customWidth="1"/>
    <col min="16139" max="16140" width="8.5" style="1"/>
    <col min="16141" max="16141" width="68.5" style="1" bestFit="1" customWidth="1"/>
    <col min="16142" max="16384" width="8.5" style="1"/>
  </cols>
  <sheetData>
    <row r="1" spans="1:13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44" t="s">
        <v>6</v>
      </c>
      <c r="J1" s="127" t="s">
        <v>7</v>
      </c>
      <c r="K1" s="127" t="s">
        <v>186</v>
      </c>
      <c r="L1" s="127" t="s">
        <v>8</v>
      </c>
      <c r="M1" s="9"/>
    </row>
    <row r="2" spans="1:13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45"/>
      <c r="J2" s="128"/>
      <c r="K2" s="128"/>
      <c r="L2" s="130"/>
      <c r="M2" s="9"/>
    </row>
    <row r="3" spans="1:13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46"/>
      <c r="J3" s="129"/>
      <c r="K3" s="129"/>
      <c r="L3" s="131"/>
      <c r="M3" s="9"/>
    </row>
    <row r="4" spans="1:13" ht="12" customHeight="1" x14ac:dyDescent="0.2">
      <c r="A4" s="2"/>
      <c r="B4" s="3"/>
      <c r="C4" s="4"/>
      <c r="D4" s="5"/>
      <c r="E4" s="25"/>
      <c r="F4" s="26"/>
      <c r="G4" s="27"/>
      <c r="H4" s="27"/>
      <c r="I4" s="56"/>
      <c r="J4" s="27"/>
      <c r="K4" s="27"/>
      <c r="L4" s="27"/>
    </row>
    <row r="5" spans="1:13" x14ac:dyDescent="0.2">
      <c r="A5" s="96" t="str">
        <f>VLOOKUP(B5,VLOOKUP!D:N,10,FALSE)</f>
        <v>MPS MGMT</v>
      </c>
      <c r="B5" s="89" t="s">
        <v>57</v>
      </c>
      <c r="C5" s="98" t="str">
        <f>VLOOKUP(B5,VLOOKUP!D:E,2,FALSE)</f>
        <v>CHAFIN, BRIAN G</v>
      </c>
      <c r="D5" s="90">
        <f>VLOOKUP(B5,VLOOKUP!D:F,3,FALSE)/1000</f>
        <v>35.610669909999999</v>
      </c>
      <c r="E5" s="91">
        <f>VLOOKUP(B5,VLOOKUP!D:G,4,FALSE)</f>
        <v>0.15698999999999999</v>
      </c>
      <c r="F5" s="92">
        <f>VLOOKUP(B5,VLOOKUP!D:H,5,FALSE)/1000</f>
        <v>35.610669909999999</v>
      </c>
      <c r="G5" s="104"/>
      <c r="H5" s="81"/>
      <c r="I5" s="99"/>
      <c r="J5" s="93">
        <f>VLOOKUP(B5,VLOOKUP!D:H,5,FALSE)/VLOOKUP(B5,VLOOKUP!D:I,6,FALSE)</f>
        <v>0.19012730829810512</v>
      </c>
      <c r="K5" s="95">
        <f>(VLOOKUP(B5,VLOOKUP!D:K,6,FALSE))/1000</f>
        <v>187.29907990999999</v>
      </c>
      <c r="L5" s="125"/>
      <c r="M5" s="9"/>
    </row>
    <row r="6" spans="1:13" x14ac:dyDescent="0.2">
      <c r="A6" s="96" t="str">
        <f>VLOOKUP(B6,VLOOKUP!D:N,10,FALSE)</f>
        <v>MGSS SEQ SE</v>
      </c>
      <c r="B6" s="89" t="s">
        <v>59</v>
      </c>
      <c r="C6" s="98" t="str">
        <f>VLOOKUP(B6,VLOOKUP!D:E,2,FALSE)</f>
        <v>CHAFIN, BRIAN G</v>
      </c>
      <c r="D6" s="90">
        <f>VLOOKUP(B6,VLOOKUP!D:F,3,FALSE)/1000</f>
        <v>-2.2243230199999999</v>
      </c>
      <c r="E6" s="91">
        <f>VLOOKUP(B6,VLOOKUP!D:G,4,FALSE)</f>
        <v>-5.3490000000000003E-2</v>
      </c>
      <c r="F6" s="92">
        <f>VLOOKUP(B6,VLOOKUP!D:H,5,FALSE)/1000</f>
        <v>-2.2206036300000003</v>
      </c>
      <c r="G6" s="104"/>
      <c r="H6" s="103"/>
      <c r="I6" s="99"/>
      <c r="J6" s="93">
        <f>VLOOKUP(B6,VLOOKUP!D:H,5,FALSE)/VLOOKUP(B6,VLOOKUP!D:I,6,FALSE)</f>
        <v>-6.0205917895871618E-3</v>
      </c>
      <c r="K6" s="95">
        <f>(VLOOKUP(B6,VLOOKUP!D:K,6,FALSE))/1000</f>
        <v>368.83477698000002</v>
      </c>
      <c r="L6" s="125"/>
      <c r="M6" s="9"/>
    </row>
    <row r="7" spans="1:13" x14ac:dyDescent="0.2">
      <c r="A7" s="96" t="str">
        <f>VLOOKUP(B7,VLOOKUP!D:N,10,FALSE)</f>
        <v>SEQ SUBSYSTEM TEST</v>
      </c>
      <c r="B7" s="89" t="s">
        <v>61</v>
      </c>
      <c r="C7" s="98" t="str">
        <f>VLOOKUP(B7,VLOOKUP!D:E,2,FALSE)</f>
        <v>CHAFIN, BRIAN G</v>
      </c>
      <c r="D7" s="90">
        <f>VLOOKUP(B7,VLOOKUP!D:F,3,FALSE)/1000</f>
        <v>143.4242342</v>
      </c>
      <c r="E7" s="91">
        <f>VLOOKUP(B7,VLOOKUP!D:G,4,FALSE)</f>
        <v>1.1037090476190401</v>
      </c>
      <c r="F7" s="92">
        <f>VLOOKUP(B7,VLOOKUP!D:H,5,FALSE)/1000</f>
        <v>143.4242342</v>
      </c>
      <c r="G7" s="104"/>
      <c r="H7" s="81"/>
      <c r="I7" s="99"/>
      <c r="J7" s="93">
        <f>VLOOKUP(B7,VLOOKUP!D:H,5,FALSE)/VLOOKUP(B7,VLOOKUP!D:I,6,FALSE)</f>
        <v>0.32707908146596126</v>
      </c>
      <c r="K7" s="95">
        <f>(VLOOKUP(B7,VLOOKUP!D:K,6,FALSE))/1000</f>
        <v>438.5001742</v>
      </c>
      <c r="L7" s="125"/>
      <c r="M7" s="9"/>
    </row>
    <row r="8" spans="1:13" x14ac:dyDescent="0.2">
      <c r="A8" s="96" t="str">
        <f>VLOOKUP(B8,VLOOKUP!D:N,10,FALSE)</f>
        <v>MPS MAINT NEW</v>
      </c>
      <c r="B8" s="89" t="s">
        <v>62</v>
      </c>
      <c r="C8" s="98" t="str">
        <f>VLOOKUP(B8,VLOOKUP!D:E,2,FALSE)</f>
        <v>CHAFIN, BRIAN G</v>
      </c>
      <c r="D8" s="90">
        <f>VLOOKUP(B8,VLOOKUP!D:F,3,FALSE)/1000</f>
        <v>-115.60035966</v>
      </c>
      <c r="E8" s="91">
        <f>VLOOKUP(B8,VLOOKUP!D:G,4,FALSE)</f>
        <v>-0.81899999999999995</v>
      </c>
      <c r="F8" s="92">
        <f>VLOOKUP(B8,VLOOKUP!D:H,5,FALSE)/1000</f>
        <v>-165.63447437000002</v>
      </c>
      <c r="G8" s="104"/>
      <c r="H8" s="81"/>
      <c r="I8" s="99"/>
      <c r="J8" s="93">
        <f>VLOOKUP(B8,VLOOKUP!D:H,5,FALSE)/VLOOKUP(B8,VLOOKUP!D:I,6,FALSE)</f>
        <v>-0.57050001867182376</v>
      </c>
      <c r="K8" s="95">
        <f>(VLOOKUP(B8,VLOOKUP!D:K,6,FALSE))/1000</f>
        <v>290.33211033999999</v>
      </c>
      <c r="L8" s="125"/>
      <c r="M8" s="52"/>
    </row>
    <row r="9" spans="1:13" s="49" customFormat="1" x14ac:dyDescent="0.2">
      <c r="A9" s="96" t="str">
        <f>VLOOKUP(B9,VLOOKUP!D:N,10,FALSE)</f>
        <v>CAST</v>
      </c>
      <c r="B9" s="89" t="s">
        <v>214</v>
      </c>
      <c r="C9" s="98" t="str">
        <f>VLOOKUP(B9,VLOOKUP!D:E,2,FALSE)</f>
        <v>CHAFIN, BRIAN G</v>
      </c>
      <c r="D9" s="90">
        <f>VLOOKUP(B9,VLOOKUP!D:F,3,FALSE)/1000</f>
        <v>-1.56718</v>
      </c>
      <c r="E9" s="91">
        <f>VLOOKUP(B9,VLOOKUP!D:G,4,FALSE)</f>
        <v>0</v>
      </c>
      <c r="F9" s="92">
        <f>VLOOKUP(B9,VLOOKUP!D:H,5,FALSE)/1000</f>
        <v>-1.56718</v>
      </c>
      <c r="G9" s="104"/>
      <c r="H9" s="81"/>
      <c r="I9" s="99"/>
      <c r="J9" s="93">
        <v>0</v>
      </c>
      <c r="K9" s="95">
        <f>(VLOOKUP(B9,VLOOKUP!D:K,6,FALSE))/1000</f>
        <v>0</v>
      </c>
      <c r="L9" s="125"/>
      <c r="M9" s="52"/>
    </row>
    <row r="10" spans="1:13" s="49" customFormat="1" x14ac:dyDescent="0.2">
      <c r="A10" s="96" t="str">
        <f>VLOOKUP(B10,VLOOKUP!D:N,10,FALSE)</f>
        <v>Web Int for Plan Maint</v>
      </c>
      <c r="B10" s="89" t="s">
        <v>357</v>
      </c>
      <c r="C10" s="98" t="str">
        <f>VLOOKUP(B10,VLOOKUP!D:E,2,FALSE)</f>
        <v>CHAFIN, BRIAN G</v>
      </c>
      <c r="D10" s="90">
        <f>VLOOKUP(B10,VLOOKUP!D:F,3,FALSE)/1000</f>
        <v>-14.0888399</v>
      </c>
      <c r="E10" s="91">
        <f>VLOOKUP(B10,VLOOKUP!D:G,4,FALSE)</f>
        <v>-0.11541999999999999</v>
      </c>
      <c r="F10" s="92">
        <f>VLOOKUP(B10,VLOOKUP!D:H,5,FALSE)/1000</f>
        <v>-14.0888399</v>
      </c>
      <c r="G10" s="104"/>
      <c r="H10" s="81"/>
      <c r="I10" s="99"/>
      <c r="J10" s="93">
        <f>VLOOKUP(B10,VLOOKUP!D:H,5,FALSE)/VLOOKUP(B10,VLOOKUP!D:I,6,FALSE)</f>
        <v>-1.2568043652186711</v>
      </c>
      <c r="K10" s="95">
        <f>(VLOOKUP(B10,VLOOKUP!D:K,6,FALSE))/1000</f>
        <v>11.2100501</v>
      </c>
      <c r="L10" s="125"/>
      <c r="M10" s="52"/>
    </row>
    <row r="11" spans="1:13" s="49" customFormat="1" x14ac:dyDescent="0.2">
      <c r="A11" s="96" t="str">
        <f>VLOOKUP(B11,VLOOKUP!D:N,10,FALSE)</f>
        <v>SOA Rearchitecture</v>
      </c>
      <c r="B11" s="89" t="s">
        <v>363</v>
      </c>
      <c r="C11" s="98" t="str">
        <f>VLOOKUP(B11,VLOOKUP!D:E,2,FALSE)</f>
        <v>CHAFIN, BRIAN G</v>
      </c>
      <c r="D11" s="90">
        <f>VLOOKUP(B11,VLOOKUP!D:F,3,FALSE)/1000</f>
        <v>7.1313506900000005</v>
      </c>
      <c r="E11" s="91">
        <f>VLOOKUP(B11,VLOOKUP!D:G,4,FALSE)</f>
        <v>3.61975510204081E-2</v>
      </c>
      <c r="F11" s="92">
        <f>VLOOKUP(B11,VLOOKUP!D:H,5,FALSE)/1000</f>
        <v>7.1313506900000005</v>
      </c>
      <c r="G11" s="104"/>
      <c r="H11" s="81"/>
      <c r="I11" s="99"/>
      <c r="J11" s="93">
        <f>VLOOKUP(B11,VLOOKUP!D:H,5,FALSE)/VLOOKUP(B11,VLOOKUP!D:I,6,FALSE)</f>
        <v>0.25069730279057495</v>
      </c>
      <c r="K11" s="95">
        <f>(VLOOKUP(B11,VLOOKUP!D:K,6,FALSE))/1000</f>
        <v>28.446060689999999</v>
      </c>
      <c r="L11" s="125"/>
      <c r="M11" s="52"/>
    </row>
    <row r="12" spans="1:13" s="49" customFormat="1" x14ac:dyDescent="0.2">
      <c r="A12" s="96" t="str">
        <f>VLOOKUP(B12,VLOOKUP!D:N,10,FALSE)</f>
        <v>Web Interface</v>
      </c>
      <c r="B12" s="89" t="s">
        <v>254</v>
      </c>
      <c r="C12" s="98" t="str">
        <f>VLOOKUP(B12,VLOOKUP!D:E,2,FALSE)</f>
        <v>CHAFIN, BRIAN G</v>
      </c>
      <c r="D12" s="90">
        <f>VLOOKUP(B12,VLOOKUP!D:F,3,FALSE)/1000</f>
        <v>-1.0806500000000001</v>
      </c>
      <c r="E12" s="91">
        <f>VLOOKUP(B12,VLOOKUP!D:G,4,FALSE)</f>
        <v>0</v>
      </c>
      <c r="F12" s="92">
        <f>VLOOKUP(B12,VLOOKUP!D:H,5,FALSE)/1000</f>
        <v>-1.0806500000000001</v>
      </c>
      <c r="G12" s="104"/>
      <c r="H12" s="81"/>
      <c r="I12" s="99"/>
      <c r="J12" s="93">
        <v>0</v>
      </c>
      <c r="K12" s="95">
        <f>(VLOOKUP(B12,VLOOKUP!D:K,6,FALSE))/1000</f>
        <v>0</v>
      </c>
      <c r="L12" s="125"/>
      <c r="M12" s="52"/>
    </row>
    <row r="13" spans="1:13" s="49" customFormat="1" x14ac:dyDescent="0.2">
      <c r="A13" s="96" t="str">
        <f>VLOOKUP(B13,VLOOKUP!D:N,10,FALSE)</f>
        <v>SERVICE MANAGEMENT I</v>
      </c>
      <c r="B13" s="89" t="s">
        <v>110</v>
      </c>
      <c r="C13" s="98" t="str">
        <f>VLOOKUP(B13,VLOOKUP!D:E,2,FALSE)</f>
        <v>TUNG, DR. YU-WEN</v>
      </c>
      <c r="D13" s="90">
        <f>VLOOKUP(B13,VLOOKUP!D:F,3,FALSE)/1000</f>
        <v>-0.75005999999999995</v>
      </c>
      <c r="E13" s="91">
        <f>VLOOKUP(B13,VLOOKUP!D:G,4,FALSE)</f>
        <v>0</v>
      </c>
      <c r="F13" s="92">
        <f>VLOOKUP(B13,VLOOKUP!D:H,5,FALSE)/1000</f>
        <v>-0.75005999999999995</v>
      </c>
      <c r="G13" s="104"/>
      <c r="H13" s="81"/>
      <c r="I13" s="99"/>
      <c r="J13" s="93">
        <v>0</v>
      </c>
      <c r="K13" s="95">
        <f>(VLOOKUP(B13,VLOOKUP!D:K,6,FALSE))/1000</f>
        <v>0</v>
      </c>
      <c r="L13" s="125"/>
      <c r="M13" s="52"/>
    </row>
    <row r="14" spans="1:13" s="49" customFormat="1" x14ac:dyDescent="0.2">
      <c r="A14" s="96" t="str">
        <f>VLOOKUP(B14,VLOOKUP!D:N,10,FALSE)</f>
        <v>Advance MPSA</v>
      </c>
      <c r="B14" s="89" t="s">
        <v>275</v>
      </c>
      <c r="C14" s="98" t="str">
        <f>VLOOKUP(B14,VLOOKUP!D:E,2,FALSE)</f>
        <v>CHAFIN, BRIAN G</v>
      </c>
      <c r="D14" s="90">
        <f>VLOOKUP(B14,VLOOKUP!D:F,3,FALSE)/1000</f>
        <v>60.114099430000003</v>
      </c>
      <c r="E14" s="91">
        <f>VLOOKUP(B14,VLOOKUP!D:G,4,FALSE)</f>
        <v>0.30362312925169999</v>
      </c>
      <c r="F14" s="92">
        <f>VLOOKUP(B14,VLOOKUP!D:H,5,FALSE)/1000</f>
        <v>60.114099430000003</v>
      </c>
      <c r="G14" s="104"/>
      <c r="H14" s="81"/>
      <c r="I14" s="99"/>
      <c r="J14" s="93">
        <f>VLOOKUP(B14,VLOOKUP!D:H,5,FALSE)/VLOOKUP(B14,VLOOKUP!D:I,6,FALSE)</f>
        <v>9.5860755386478647E-2</v>
      </c>
      <c r="K14" s="95">
        <f>(VLOOKUP(B14,VLOOKUP!D:K,6,FALSE))/1000</f>
        <v>627.09811943</v>
      </c>
      <c r="L14" s="125"/>
      <c r="M14" s="52"/>
    </row>
    <row r="15" spans="1:13" s="29" customFormat="1" ht="16" x14ac:dyDescent="0.2">
      <c r="A15" s="96" t="str">
        <f>VLOOKUP(B15,VLOOKUP!D:N,10,FALSE)</f>
        <v>S/C Analysis Maint</v>
      </c>
      <c r="B15" s="89" t="s">
        <v>63</v>
      </c>
      <c r="C15" s="98" t="str">
        <f>VLOOKUP(B15,VLOOKUP!D:E,2,FALSE)</f>
        <v>CHEUNG, DR. KAR-MING</v>
      </c>
      <c r="D15" s="90">
        <f>VLOOKUP(B15,VLOOKUP!D:F,3,FALSE)/1000</f>
        <v>20.812408329999997</v>
      </c>
      <c r="E15" s="91">
        <f>VLOOKUP(B15,VLOOKUP!D:G,4,FALSE)</f>
        <v>0.16078999999999999</v>
      </c>
      <c r="F15" s="92">
        <f>VLOOKUP(B15,VLOOKUP!D:H,5,FALSE)/1000</f>
        <v>20.812408329999997</v>
      </c>
      <c r="G15" s="104"/>
      <c r="H15" s="81"/>
      <c r="I15" s="99"/>
      <c r="J15" s="93">
        <f>VLOOKUP(B15,VLOOKUP!D:H,5,FALSE)/VLOOKUP(B15,VLOOKUP!D:I,6,FALSE)</f>
        <v>0.18415003524663126</v>
      </c>
      <c r="K15" s="95">
        <f>(VLOOKUP(B15,VLOOKUP!D:K,6,FALSE))/1000</f>
        <v>113.01875833</v>
      </c>
      <c r="L15" s="102"/>
      <c r="M15" s="49"/>
    </row>
    <row r="16" spans="1:13" s="29" customFormat="1" ht="21" x14ac:dyDescent="0.2">
      <c r="A16" s="30"/>
      <c r="B16" s="31"/>
      <c r="C16" s="12" t="s">
        <v>9</v>
      </c>
      <c r="D16" s="49"/>
      <c r="E16" s="49"/>
      <c r="F16" s="21">
        <f>SUM(F5:F15)</f>
        <v>81.750954659999962</v>
      </c>
      <c r="G16" s="14"/>
      <c r="H16" s="32"/>
      <c r="I16" s="57"/>
      <c r="J16" s="33"/>
      <c r="K16" s="33"/>
      <c r="L16" s="34"/>
      <c r="M16" s="1"/>
    </row>
    <row r="17" spans="1:18" s="9" customFormat="1" ht="20" x14ac:dyDescent="0.2">
      <c r="A17" s="1"/>
      <c r="B17" s="68"/>
      <c r="C17" s="12"/>
      <c r="D17" s="69"/>
      <c r="E17" s="69"/>
      <c r="F17" s="21"/>
      <c r="G17" s="14"/>
      <c r="H17" s="1"/>
      <c r="I17" s="58"/>
      <c r="J17" s="1"/>
      <c r="K17" s="40"/>
      <c r="L17" s="10"/>
      <c r="M17" s="1"/>
      <c r="N17" s="1"/>
      <c r="O17" s="1"/>
      <c r="P17" s="1"/>
      <c r="Q17" s="1"/>
      <c r="R17" s="1"/>
    </row>
    <row r="18" spans="1:18" s="9" customFormat="1" ht="16" x14ac:dyDescent="0.2">
      <c r="A18" s="1"/>
      <c r="B18" s="68"/>
      <c r="C18" s="68"/>
      <c r="D18" s="69"/>
      <c r="E18" s="69"/>
      <c r="F18" s="69"/>
      <c r="G18" s="14"/>
      <c r="H18" s="1"/>
      <c r="I18" s="58"/>
      <c r="J18" s="1"/>
      <c r="K18" s="40"/>
      <c r="L18" s="10"/>
      <c r="M18" s="1"/>
      <c r="N18" s="1"/>
      <c r="O18" s="1"/>
      <c r="P18" s="1"/>
      <c r="Q18" s="1"/>
      <c r="R18" s="1"/>
    </row>
    <row r="19" spans="1:18" s="9" customFormat="1" ht="16" x14ac:dyDescent="0.2">
      <c r="A19" s="1"/>
      <c r="B19" s="68"/>
      <c r="C19" s="70"/>
      <c r="D19" s="69"/>
      <c r="E19" s="69"/>
      <c r="F19" s="69"/>
      <c r="G19" s="71"/>
      <c r="H19" s="1"/>
      <c r="I19" s="58"/>
      <c r="J19" s="1"/>
      <c r="K19" s="40"/>
      <c r="L19" s="10"/>
      <c r="M19" s="1"/>
      <c r="N19" s="1"/>
      <c r="O19" s="1"/>
      <c r="P19" s="1"/>
      <c r="Q19" s="1"/>
      <c r="R19" s="1"/>
    </row>
    <row r="20" spans="1:18" s="9" customFormat="1" ht="16" x14ac:dyDescent="0.2">
      <c r="A20" s="1"/>
      <c r="B20" s="68"/>
      <c r="C20" s="69"/>
      <c r="D20" s="69"/>
      <c r="E20" s="69"/>
      <c r="F20" s="69"/>
      <c r="G20" s="69"/>
      <c r="H20" s="1"/>
      <c r="I20" s="58"/>
      <c r="J20" s="1"/>
      <c r="K20" s="40"/>
      <c r="L20" s="10"/>
      <c r="M20" s="1"/>
      <c r="N20" s="1"/>
      <c r="O20" s="1"/>
      <c r="P20" s="1"/>
      <c r="Q20" s="1"/>
      <c r="R20" s="1"/>
    </row>
    <row r="21" spans="1:18" x14ac:dyDescent="0.2">
      <c r="B21" s="68"/>
      <c r="C21" s="69"/>
      <c r="D21" s="69"/>
      <c r="E21" s="69"/>
      <c r="F21" s="69"/>
      <c r="G21" s="69"/>
      <c r="H21" s="49"/>
    </row>
    <row r="23" spans="1:18" x14ac:dyDescent="0.2">
      <c r="B23"/>
    </row>
    <row r="27" spans="1:18" x14ac:dyDescent="0.2">
      <c r="G27" s="47"/>
    </row>
    <row r="39" spans="14:16" ht="16" x14ac:dyDescent="0.2">
      <c r="N39" s="10"/>
      <c r="O39" s="10"/>
    </row>
    <row r="40" spans="14:16" ht="16" x14ac:dyDescent="0.2">
      <c r="N40" s="10"/>
      <c r="O40" s="10"/>
    </row>
    <row r="41" spans="14:16" ht="16" x14ac:dyDescent="0.2">
      <c r="N41" s="10"/>
      <c r="O41" s="10"/>
    </row>
    <row r="42" spans="14:16" ht="16" x14ac:dyDescent="0.2">
      <c r="N42" s="10"/>
      <c r="O42" s="10"/>
      <c r="P42" s="10"/>
    </row>
    <row r="43" spans="14:16" ht="16" x14ac:dyDescent="0.2">
      <c r="N43" s="10"/>
      <c r="O43" s="10"/>
      <c r="P43" s="10"/>
    </row>
    <row r="44" spans="14:16" ht="16" x14ac:dyDescent="0.2">
      <c r="N44" s="10"/>
      <c r="O44" s="10"/>
      <c r="P44" s="10"/>
    </row>
    <row r="45" spans="14:16" ht="16" x14ac:dyDescent="0.2">
      <c r="N45" s="10"/>
      <c r="O45" s="10"/>
      <c r="P45" s="10"/>
    </row>
    <row r="46" spans="14:16" ht="16" x14ac:dyDescent="0.2">
      <c r="N46" s="10"/>
      <c r="O46" s="10"/>
      <c r="P46" s="10"/>
    </row>
    <row r="47" spans="14:16" ht="16" x14ac:dyDescent="0.2">
      <c r="N47" s="10"/>
      <c r="O47" s="10"/>
      <c r="P47" s="10"/>
    </row>
    <row r="48" spans="14:16" ht="16" x14ac:dyDescent="0.2">
      <c r="N48" s="10"/>
      <c r="O48" s="10"/>
      <c r="P48" s="10"/>
    </row>
    <row r="49" spans="14:16" ht="16" x14ac:dyDescent="0.2">
      <c r="N49" s="10"/>
      <c r="O49" s="10"/>
      <c r="P49" s="10"/>
    </row>
    <row r="50" spans="14:16" ht="16" x14ac:dyDescent="0.2">
      <c r="N50" s="10"/>
      <c r="O50" s="10"/>
      <c r="P50" s="10"/>
    </row>
    <row r="51" spans="14:16" ht="16" x14ac:dyDescent="0.2">
      <c r="N51" s="10"/>
      <c r="O51" s="10"/>
      <c r="P51" s="10"/>
    </row>
    <row r="52" spans="14:16" ht="16" x14ac:dyDescent="0.2">
      <c r="N52" s="10"/>
      <c r="O52" s="10"/>
      <c r="P52" s="10"/>
    </row>
    <row r="53" spans="14:16" ht="16" x14ac:dyDescent="0.2">
      <c r="N53" s="10"/>
      <c r="O53" s="10"/>
      <c r="P53" s="10"/>
    </row>
    <row r="54" spans="14:16" ht="16" x14ac:dyDescent="0.2">
      <c r="N54" s="10"/>
      <c r="O54" s="10"/>
      <c r="P54" s="10"/>
    </row>
    <row r="55" spans="14:16" ht="16" x14ac:dyDescent="0.2">
      <c r="N55" s="10"/>
      <c r="O55" s="10"/>
      <c r="P55" s="10"/>
    </row>
    <row r="56" spans="14:16" ht="16" x14ac:dyDescent="0.2">
      <c r="N56" s="10"/>
      <c r="O56" s="10"/>
      <c r="P56" s="10"/>
    </row>
    <row r="57" spans="14:16" ht="16" x14ac:dyDescent="0.2">
      <c r="N57" s="10"/>
      <c r="O57" s="10"/>
      <c r="P57" s="10"/>
    </row>
    <row r="58" spans="14:16" ht="16" x14ac:dyDescent="0.2">
      <c r="N58" s="10"/>
      <c r="O58" s="10"/>
      <c r="P58" s="10"/>
    </row>
    <row r="59" spans="14:16" ht="16" x14ac:dyDescent="0.2">
      <c r="N59" s="10"/>
      <c r="O59" s="10"/>
      <c r="P59" s="10"/>
    </row>
    <row r="60" spans="14:16" ht="16" x14ac:dyDescent="0.2">
      <c r="N60" s="10"/>
      <c r="O60" s="10"/>
      <c r="P60" s="10"/>
    </row>
    <row r="61" spans="14:16" ht="16" x14ac:dyDescent="0.2">
      <c r="N61" s="10"/>
      <c r="O61" s="10"/>
      <c r="P61" s="10"/>
    </row>
    <row r="62" spans="14:16" ht="16" x14ac:dyDescent="0.2">
      <c r="N62" s="10"/>
      <c r="O62" s="10"/>
      <c r="P62" s="10"/>
    </row>
  </sheetData>
  <autoFilter ref="A4:L4" xr:uid="{00000000-0009-0000-0000-000007000000}"/>
  <sortState ref="B5:B16">
    <sortCondition ref="B5"/>
  </sortState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5:F15">
    <cfRule type="expression" dxfId="5" priority="7">
      <formula>ABS(J5)&gt;0.15</formula>
    </cfRule>
    <cfRule type="expression" dxfId="4" priority="8">
      <formula>ABS(F5)&gt;25</formula>
    </cfRule>
  </conditionalFormatting>
  <printOptions horizontalCentered="1"/>
  <pageMargins left="0.2" right="0.2" top="0.75" bottom="0.75" header="0.3" footer="0.3"/>
  <pageSetup scale="55" orientation="landscape" r:id="rId1"/>
  <headerFooter>
    <oddHeader>&amp;C&amp;26&amp;F</oddHeader>
    <oddFooter>&amp;LFn:  &amp;F
Tab:  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L28"/>
  <sheetViews>
    <sheetView zoomScale="90" zoomScaleNormal="90" workbookViewId="0">
      <pane ySplit="4" topLeftCell="A5" activePane="bottomLeft" state="frozen"/>
      <selection activeCell="F51" sqref="F51"/>
      <selection pane="bottomLeft" activeCell="A23" sqref="A23"/>
    </sheetView>
  </sheetViews>
  <sheetFormatPr baseColWidth="10" defaultColWidth="8.5" defaultRowHeight="15" x14ac:dyDescent="0.2"/>
  <cols>
    <col min="1" max="1" width="25.5" style="1" customWidth="1"/>
    <col min="2" max="2" width="17.5" style="18" customWidth="1"/>
    <col min="3" max="3" width="25.5" style="1" customWidth="1"/>
    <col min="4" max="4" width="9.5" style="1" customWidth="1"/>
    <col min="5" max="5" width="6.5" style="1" customWidth="1"/>
    <col min="6" max="6" width="9.5" style="1" customWidth="1"/>
    <col min="7" max="8" width="45.5" style="1" customWidth="1"/>
    <col min="9" max="10" width="13.5" style="1" customWidth="1"/>
    <col min="11" max="11" width="13.5" style="40" customWidth="1"/>
    <col min="12" max="12" width="49.5" style="42" customWidth="1"/>
    <col min="13" max="232" width="8.5" style="1"/>
    <col min="233" max="233" width="3.5" style="1" bestFit="1" customWidth="1"/>
    <col min="234" max="234" width="17.5" style="1" customWidth="1"/>
    <col min="235" max="235" width="22.5" style="1" bestFit="1" customWidth="1"/>
    <col min="236" max="236" width="37.5" style="1" bestFit="1" customWidth="1"/>
    <col min="237" max="237" width="6.5" style="1" customWidth="1"/>
    <col min="238" max="238" width="6.5" style="1" bestFit="1" customWidth="1"/>
    <col min="239" max="239" width="16" style="1" customWidth="1"/>
    <col min="240" max="240" width="52.5" style="1" customWidth="1"/>
    <col min="241" max="241" width="59" style="1" customWidth="1"/>
    <col min="242" max="242" width="10.5" style="1" bestFit="1" customWidth="1"/>
    <col min="243" max="243" width="2.5" style="1" customWidth="1"/>
    <col min="244" max="244" width="10.5" style="1" customWidth="1"/>
    <col min="245" max="245" width="53.5" style="1" customWidth="1"/>
    <col min="246" max="246" width="8.5" style="1"/>
    <col min="247" max="247" width="14.5" style="1" bestFit="1" customWidth="1"/>
    <col min="248" max="248" width="23.5" style="1" bestFit="1" customWidth="1"/>
    <col min="249" max="249" width="12.5" style="1" bestFit="1" customWidth="1"/>
    <col min="250" max="250" width="9.5" style="1" bestFit="1" customWidth="1"/>
    <col min="251" max="251" width="13.5" style="1" bestFit="1" customWidth="1"/>
    <col min="252" max="252" width="17.5" style="1" bestFit="1" customWidth="1"/>
    <col min="253" max="253" width="18.5" style="1" bestFit="1" customWidth="1"/>
    <col min="254" max="254" width="26.5" style="1" bestFit="1" customWidth="1"/>
    <col min="255" max="255" width="28.5" style="1" bestFit="1" customWidth="1"/>
    <col min="256" max="256" width="26.5" style="1" bestFit="1" customWidth="1"/>
    <col min="257" max="257" width="18.5" style="1" bestFit="1" customWidth="1"/>
    <col min="258" max="259" width="8.5" style="1"/>
    <col min="260" max="260" width="68.5" style="1" bestFit="1" customWidth="1"/>
    <col min="261" max="488" width="8.5" style="1"/>
    <col min="489" max="489" width="3.5" style="1" bestFit="1" customWidth="1"/>
    <col min="490" max="490" width="17.5" style="1" customWidth="1"/>
    <col min="491" max="491" width="22.5" style="1" bestFit="1" customWidth="1"/>
    <col min="492" max="492" width="37.5" style="1" bestFit="1" customWidth="1"/>
    <col min="493" max="493" width="6.5" style="1" customWidth="1"/>
    <col min="494" max="494" width="6.5" style="1" bestFit="1" customWidth="1"/>
    <col min="495" max="495" width="16" style="1" customWidth="1"/>
    <col min="496" max="496" width="52.5" style="1" customWidth="1"/>
    <col min="497" max="497" width="59" style="1" customWidth="1"/>
    <col min="498" max="498" width="10.5" style="1" bestFit="1" customWidth="1"/>
    <col min="499" max="499" width="2.5" style="1" customWidth="1"/>
    <col min="500" max="500" width="10.5" style="1" customWidth="1"/>
    <col min="501" max="501" width="53.5" style="1" customWidth="1"/>
    <col min="502" max="502" width="8.5" style="1"/>
    <col min="503" max="503" width="14.5" style="1" bestFit="1" customWidth="1"/>
    <col min="504" max="504" width="23.5" style="1" bestFit="1" customWidth="1"/>
    <col min="505" max="505" width="12.5" style="1" bestFit="1" customWidth="1"/>
    <col min="506" max="506" width="9.5" style="1" bestFit="1" customWidth="1"/>
    <col min="507" max="507" width="13.5" style="1" bestFit="1" customWidth="1"/>
    <col min="508" max="508" width="17.5" style="1" bestFit="1" customWidth="1"/>
    <col min="509" max="509" width="18.5" style="1" bestFit="1" customWidth="1"/>
    <col min="510" max="510" width="26.5" style="1" bestFit="1" customWidth="1"/>
    <col min="511" max="511" width="28.5" style="1" bestFit="1" customWidth="1"/>
    <col min="512" max="512" width="26.5" style="1" bestFit="1" customWidth="1"/>
    <col min="513" max="513" width="18.5" style="1" bestFit="1" customWidth="1"/>
    <col min="514" max="515" width="8.5" style="1"/>
    <col min="516" max="516" width="68.5" style="1" bestFit="1" customWidth="1"/>
    <col min="517" max="744" width="8.5" style="1"/>
    <col min="745" max="745" width="3.5" style="1" bestFit="1" customWidth="1"/>
    <col min="746" max="746" width="17.5" style="1" customWidth="1"/>
    <col min="747" max="747" width="22.5" style="1" bestFit="1" customWidth="1"/>
    <col min="748" max="748" width="37.5" style="1" bestFit="1" customWidth="1"/>
    <col min="749" max="749" width="6.5" style="1" customWidth="1"/>
    <col min="750" max="750" width="6.5" style="1" bestFit="1" customWidth="1"/>
    <col min="751" max="751" width="16" style="1" customWidth="1"/>
    <col min="752" max="752" width="52.5" style="1" customWidth="1"/>
    <col min="753" max="753" width="59" style="1" customWidth="1"/>
    <col min="754" max="754" width="10.5" style="1" bestFit="1" customWidth="1"/>
    <col min="755" max="755" width="2.5" style="1" customWidth="1"/>
    <col min="756" max="756" width="10.5" style="1" customWidth="1"/>
    <col min="757" max="757" width="53.5" style="1" customWidth="1"/>
    <col min="758" max="758" width="8.5" style="1"/>
    <col min="759" max="759" width="14.5" style="1" bestFit="1" customWidth="1"/>
    <col min="760" max="760" width="23.5" style="1" bestFit="1" customWidth="1"/>
    <col min="761" max="761" width="12.5" style="1" bestFit="1" customWidth="1"/>
    <col min="762" max="762" width="9.5" style="1" bestFit="1" customWidth="1"/>
    <col min="763" max="763" width="13.5" style="1" bestFit="1" customWidth="1"/>
    <col min="764" max="764" width="17.5" style="1" bestFit="1" customWidth="1"/>
    <col min="765" max="765" width="18.5" style="1" bestFit="1" customWidth="1"/>
    <col min="766" max="766" width="26.5" style="1" bestFit="1" customWidth="1"/>
    <col min="767" max="767" width="28.5" style="1" bestFit="1" customWidth="1"/>
    <col min="768" max="768" width="26.5" style="1" bestFit="1" customWidth="1"/>
    <col min="769" max="769" width="18.5" style="1" bestFit="1" customWidth="1"/>
    <col min="770" max="771" width="8.5" style="1"/>
    <col min="772" max="772" width="68.5" style="1" bestFit="1" customWidth="1"/>
    <col min="773" max="1000" width="8.5" style="1"/>
    <col min="1001" max="1001" width="3.5" style="1" bestFit="1" customWidth="1"/>
    <col min="1002" max="1002" width="17.5" style="1" customWidth="1"/>
    <col min="1003" max="1003" width="22.5" style="1" bestFit="1" customWidth="1"/>
    <col min="1004" max="1004" width="37.5" style="1" bestFit="1" customWidth="1"/>
    <col min="1005" max="1005" width="6.5" style="1" customWidth="1"/>
    <col min="1006" max="1006" width="6.5" style="1" bestFit="1" customWidth="1"/>
    <col min="1007" max="1007" width="16" style="1" customWidth="1"/>
    <col min="1008" max="1008" width="52.5" style="1" customWidth="1"/>
    <col min="1009" max="1009" width="59" style="1" customWidth="1"/>
    <col min="1010" max="1010" width="10.5" style="1" bestFit="1" customWidth="1"/>
    <col min="1011" max="1011" width="2.5" style="1" customWidth="1"/>
    <col min="1012" max="1012" width="10.5" style="1" customWidth="1"/>
    <col min="1013" max="1013" width="53.5" style="1" customWidth="1"/>
    <col min="1014" max="1014" width="8.5" style="1"/>
    <col min="1015" max="1015" width="14.5" style="1" bestFit="1" customWidth="1"/>
    <col min="1016" max="1016" width="23.5" style="1" bestFit="1" customWidth="1"/>
    <col min="1017" max="1017" width="12.5" style="1" bestFit="1" customWidth="1"/>
    <col min="1018" max="1018" width="9.5" style="1" bestFit="1" customWidth="1"/>
    <col min="1019" max="1019" width="13.5" style="1" bestFit="1" customWidth="1"/>
    <col min="1020" max="1020" width="17.5" style="1" bestFit="1" customWidth="1"/>
    <col min="1021" max="1021" width="18.5" style="1" bestFit="1" customWidth="1"/>
    <col min="1022" max="1022" width="26.5" style="1" bestFit="1" customWidth="1"/>
    <col min="1023" max="1023" width="28.5" style="1" bestFit="1" customWidth="1"/>
    <col min="1024" max="1024" width="26.5" style="1" bestFit="1" customWidth="1"/>
    <col min="1025" max="1025" width="18.5" style="1" bestFit="1" customWidth="1"/>
    <col min="1026" max="1027" width="8.5" style="1"/>
    <col min="1028" max="1028" width="68.5" style="1" bestFit="1" customWidth="1"/>
    <col min="1029" max="1256" width="8.5" style="1"/>
    <col min="1257" max="1257" width="3.5" style="1" bestFit="1" customWidth="1"/>
    <col min="1258" max="1258" width="17.5" style="1" customWidth="1"/>
    <col min="1259" max="1259" width="22.5" style="1" bestFit="1" customWidth="1"/>
    <col min="1260" max="1260" width="37.5" style="1" bestFit="1" customWidth="1"/>
    <col min="1261" max="1261" width="6.5" style="1" customWidth="1"/>
    <col min="1262" max="1262" width="6.5" style="1" bestFit="1" customWidth="1"/>
    <col min="1263" max="1263" width="16" style="1" customWidth="1"/>
    <col min="1264" max="1264" width="52.5" style="1" customWidth="1"/>
    <col min="1265" max="1265" width="59" style="1" customWidth="1"/>
    <col min="1266" max="1266" width="10.5" style="1" bestFit="1" customWidth="1"/>
    <col min="1267" max="1267" width="2.5" style="1" customWidth="1"/>
    <col min="1268" max="1268" width="10.5" style="1" customWidth="1"/>
    <col min="1269" max="1269" width="53.5" style="1" customWidth="1"/>
    <col min="1270" max="1270" width="8.5" style="1"/>
    <col min="1271" max="1271" width="14.5" style="1" bestFit="1" customWidth="1"/>
    <col min="1272" max="1272" width="23.5" style="1" bestFit="1" customWidth="1"/>
    <col min="1273" max="1273" width="12.5" style="1" bestFit="1" customWidth="1"/>
    <col min="1274" max="1274" width="9.5" style="1" bestFit="1" customWidth="1"/>
    <col min="1275" max="1275" width="13.5" style="1" bestFit="1" customWidth="1"/>
    <col min="1276" max="1276" width="17.5" style="1" bestFit="1" customWidth="1"/>
    <col min="1277" max="1277" width="18.5" style="1" bestFit="1" customWidth="1"/>
    <col min="1278" max="1278" width="26.5" style="1" bestFit="1" customWidth="1"/>
    <col min="1279" max="1279" width="28.5" style="1" bestFit="1" customWidth="1"/>
    <col min="1280" max="1280" width="26.5" style="1" bestFit="1" customWidth="1"/>
    <col min="1281" max="1281" width="18.5" style="1" bestFit="1" customWidth="1"/>
    <col min="1282" max="1283" width="8.5" style="1"/>
    <col min="1284" max="1284" width="68.5" style="1" bestFit="1" customWidth="1"/>
    <col min="1285" max="1512" width="8.5" style="1"/>
    <col min="1513" max="1513" width="3.5" style="1" bestFit="1" customWidth="1"/>
    <col min="1514" max="1514" width="17.5" style="1" customWidth="1"/>
    <col min="1515" max="1515" width="22.5" style="1" bestFit="1" customWidth="1"/>
    <col min="1516" max="1516" width="37.5" style="1" bestFit="1" customWidth="1"/>
    <col min="1517" max="1517" width="6.5" style="1" customWidth="1"/>
    <col min="1518" max="1518" width="6.5" style="1" bestFit="1" customWidth="1"/>
    <col min="1519" max="1519" width="16" style="1" customWidth="1"/>
    <col min="1520" max="1520" width="52.5" style="1" customWidth="1"/>
    <col min="1521" max="1521" width="59" style="1" customWidth="1"/>
    <col min="1522" max="1522" width="10.5" style="1" bestFit="1" customWidth="1"/>
    <col min="1523" max="1523" width="2.5" style="1" customWidth="1"/>
    <col min="1524" max="1524" width="10.5" style="1" customWidth="1"/>
    <col min="1525" max="1525" width="53.5" style="1" customWidth="1"/>
    <col min="1526" max="1526" width="8.5" style="1"/>
    <col min="1527" max="1527" width="14.5" style="1" bestFit="1" customWidth="1"/>
    <col min="1528" max="1528" width="23.5" style="1" bestFit="1" customWidth="1"/>
    <col min="1529" max="1529" width="12.5" style="1" bestFit="1" customWidth="1"/>
    <col min="1530" max="1530" width="9.5" style="1" bestFit="1" customWidth="1"/>
    <col min="1531" max="1531" width="13.5" style="1" bestFit="1" customWidth="1"/>
    <col min="1532" max="1532" width="17.5" style="1" bestFit="1" customWidth="1"/>
    <col min="1533" max="1533" width="18.5" style="1" bestFit="1" customWidth="1"/>
    <col min="1534" max="1534" width="26.5" style="1" bestFit="1" customWidth="1"/>
    <col min="1535" max="1535" width="28.5" style="1" bestFit="1" customWidth="1"/>
    <col min="1536" max="1536" width="26.5" style="1" bestFit="1" customWidth="1"/>
    <col min="1537" max="1537" width="18.5" style="1" bestFit="1" customWidth="1"/>
    <col min="1538" max="1539" width="8.5" style="1"/>
    <col min="1540" max="1540" width="68.5" style="1" bestFit="1" customWidth="1"/>
    <col min="1541" max="1768" width="8.5" style="1"/>
    <col min="1769" max="1769" width="3.5" style="1" bestFit="1" customWidth="1"/>
    <col min="1770" max="1770" width="17.5" style="1" customWidth="1"/>
    <col min="1771" max="1771" width="22.5" style="1" bestFit="1" customWidth="1"/>
    <col min="1772" max="1772" width="37.5" style="1" bestFit="1" customWidth="1"/>
    <col min="1773" max="1773" width="6.5" style="1" customWidth="1"/>
    <col min="1774" max="1774" width="6.5" style="1" bestFit="1" customWidth="1"/>
    <col min="1775" max="1775" width="16" style="1" customWidth="1"/>
    <col min="1776" max="1776" width="52.5" style="1" customWidth="1"/>
    <col min="1777" max="1777" width="59" style="1" customWidth="1"/>
    <col min="1778" max="1778" width="10.5" style="1" bestFit="1" customWidth="1"/>
    <col min="1779" max="1779" width="2.5" style="1" customWidth="1"/>
    <col min="1780" max="1780" width="10.5" style="1" customWidth="1"/>
    <col min="1781" max="1781" width="53.5" style="1" customWidth="1"/>
    <col min="1782" max="1782" width="8.5" style="1"/>
    <col min="1783" max="1783" width="14.5" style="1" bestFit="1" customWidth="1"/>
    <col min="1784" max="1784" width="23.5" style="1" bestFit="1" customWidth="1"/>
    <col min="1785" max="1785" width="12.5" style="1" bestFit="1" customWidth="1"/>
    <col min="1786" max="1786" width="9.5" style="1" bestFit="1" customWidth="1"/>
    <col min="1787" max="1787" width="13.5" style="1" bestFit="1" customWidth="1"/>
    <col min="1788" max="1788" width="17.5" style="1" bestFit="1" customWidth="1"/>
    <col min="1789" max="1789" width="18.5" style="1" bestFit="1" customWidth="1"/>
    <col min="1790" max="1790" width="26.5" style="1" bestFit="1" customWidth="1"/>
    <col min="1791" max="1791" width="28.5" style="1" bestFit="1" customWidth="1"/>
    <col min="1792" max="1792" width="26.5" style="1" bestFit="1" customWidth="1"/>
    <col min="1793" max="1793" width="18.5" style="1" bestFit="1" customWidth="1"/>
    <col min="1794" max="1795" width="8.5" style="1"/>
    <col min="1796" max="1796" width="68.5" style="1" bestFit="1" customWidth="1"/>
    <col min="1797" max="2024" width="8.5" style="1"/>
    <col min="2025" max="2025" width="3.5" style="1" bestFit="1" customWidth="1"/>
    <col min="2026" max="2026" width="17.5" style="1" customWidth="1"/>
    <col min="2027" max="2027" width="22.5" style="1" bestFit="1" customWidth="1"/>
    <col min="2028" max="2028" width="37.5" style="1" bestFit="1" customWidth="1"/>
    <col min="2029" max="2029" width="6.5" style="1" customWidth="1"/>
    <col min="2030" max="2030" width="6.5" style="1" bestFit="1" customWidth="1"/>
    <col min="2031" max="2031" width="16" style="1" customWidth="1"/>
    <col min="2032" max="2032" width="52.5" style="1" customWidth="1"/>
    <col min="2033" max="2033" width="59" style="1" customWidth="1"/>
    <col min="2034" max="2034" width="10.5" style="1" bestFit="1" customWidth="1"/>
    <col min="2035" max="2035" width="2.5" style="1" customWidth="1"/>
    <col min="2036" max="2036" width="10.5" style="1" customWidth="1"/>
    <col min="2037" max="2037" width="53.5" style="1" customWidth="1"/>
    <col min="2038" max="2038" width="8.5" style="1"/>
    <col min="2039" max="2039" width="14.5" style="1" bestFit="1" customWidth="1"/>
    <col min="2040" max="2040" width="23.5" style="1" bestFit="1" customWidth="1"/>
    <col min="2041" max="2041" width="12.5" style="1" bestFit="1" customWidth="1"/>
    <col min="2042" max="2042" width="9.5" style="1" bestFit="1" customWidth="1"/>
    <col min="2043" max="2043" width="13.5" style="1" bestFit="1" customWidth="1"/>
    <col min="2044" max="2044" width="17.5" style="1" bestFit="1" customWidth="1"/>
    <col min="2045" max="2045" width="18.5" style="1" bestFit="1" customWidth="1"/>
    <col min="2046" max="2046" width="26.5" style="1" bestFit="1" customWidth="1"/>
    <col min="2047" max="2047" width="28.5" style="1" bestFit="1" customWidth="1"/>
    <col min="2048" max="2048" width="26.5" style="1" bestFit="1" customWidth="1"/>
    <col min="2049" max="2049" width="18.5" style="1" bestFit="1" customWidth="1"/>
    <col min="2050" max="2051" width="8.5" style="1"/>
    <col min="2052" max="2052" width="68.5" style="1" bestFit="1" customWidth="1"/>
    <col min="2053" max="2280" width="8.5" style="1"/>
    <col min="2281" max="2281" width="3.5" style="1" bestFit="1" customWidth="1"/>
    <col min="2282" max="2282" width="17.5" style="1" customWidth="1"/>
    <col min="2283" max="2283" width="22.5" style="1" bestFit="1" customWidth="1"/>
    <col min="2284" max="2284" width="37.5" style="1" bestFit="1" customWidth="1"/>
    <col min="2285" max="2285" width="6.5" style="1" customWidth="1"/>
    <col min="2286" max="2286" width="6.5" style="1" bestFit="1" customWidth="1"/>
    <col min="2287" max="2287" width="16" style="1" customWidth="1"/>
    <col min="2288" max="2288" width="52.5" style="1" customWidth="1"/>
    <col min="2289" max="2289" width="59" style="1" customWidth="1"/>
    <col min="2290" max="2290" width="10.5" style="1" bestFit="1" customWidth="1"/>
    <col min="2291" max="2291" width="2.5" style="1" customWidth="1"/>
    <col min="2292" max="2292" width="10.5" style="1" customWidth="1"/>
    <col min="2293" max="2293" width="53.5" style="1" customWidth="1"/>
    <col min="2294" max="2294" width="8.5" style="1"/>
    <col min="2295" max="2295" width="14.5" style="1" bestFit="1" customWidth="1"/>
    <col min="2296" max="2296" width="23.5" style="1" bestFit="1" customWidth="1"/>
    <col min="2297" max="2297" width="12.5" style="1" bestFit="1" customWidth="1"/>
    <col min="2298" max="2298" width="9.5" style="1" bestFit="1" customWidth="1"/>
    <col min="2299" max="2299" width="13.5" style="1" bestFit="1" customWidth="1"/>
    <col min="2300" max="2300" width="17.5" style="1" bestFit="1" customWidth="1"/>
    <col min="2301" max="2301" width="18.5" style="1" bestFit="1" customWidth="1"/>
    <col min="2302" max="2302" width="26.5" style="1" bestFit="1" customWidth="1"/>
    <col min="2303" max="2303" width="28.5" style="1" bestFit="1" customWidth="1"/>
    <col min="2304" max="2304" width="26.5" style="1" bestFit="1" customWidth="1"/>
    <col min="2305" max="2305" width="18.5" style="1" bestFit="1" customWidth="1"/>
    <col min="2306" max="2307" width="8.5" style="1"/>
    <col min="2308" max="2308" width="68.5" style="1" bestFit="1" customWidth="1"/>
    <col min="2309" max="2536" width="8.5" style="1"/>
    <col min="2537" max="2537" width="3.5" style="1" bestFit="1" customWidth="1"/>
    <col min="2538" max="2538" width="17.5" style="1" customWidth="1"/>
    <col min="2539" max="2539" width="22.5" style="1" bestFit="1" customWidth="1"/>
    <col min="2540" max="2540" width="37.5" style="1" bestFit="1" customWidth="1"/>
    <col min="2541" max="2541" width="6.5" style="1" customWidth="1"/>
    <col min="2542" max="2542" width="6.5" style="1" bestFit="1" customWidth="1"/>
    <col min="2543" max="2543" width="16" style="1" customWidth="1"/>
    <col min="2544" max="2544" width="52.5" style="1" customWidth="1"/>
    <col min="2545" max="2545" width="59" style="1" customWidth="1"/>
    <col min="2546" max="2546" width="10.5" style="1" bestFit="1" customWidth="1"/>
    <col min="2547" max="2547" width="2.5" style="1" customWidth="1"/>
    <col min="2548" max="2548" width="10.5" style="1" customWidth="1"/>
    <col min="2549" max="2549" width="53.5" style="1" customWidth="1"/>
    <col min="2550" max="2550" width="8.5" style="1"/>
    <col min="2551" max="2551" width="14.5" style="1" bestFit="1" customWidth="1"/>
    <col min="2552" max="2552" width="23.5" style="1" bestFit="1" customWidth="1"/>
    <col min="2553" max="2553" width="12.5" style="1" bestFit="1" customWidth="1"/>
    <col min="2554" max="2554" width="9.5" style="1" bestFit="1" customWidth="1"/>
    <col min="2555" max="2555" width="13.5" style="1" bestFit="1" customWidth="1"/>
    <col min="2556" max="2556" width="17.5" style="1" bestFit="1" customWidth="1"/>
    <col min="2557" max="2557" width="18.5" style="1" bestFit="1" customWidth="1"/>
    <col min="2558" max="2558" width="26.5" style="1" bestFit="1" customWidth="1"/>
    <col min="2559" max="2559" width="28.5" style="1" bestFit="1" customWidth="1"/>
    <col min="2560" max="2560" width="26.5" style="1" bestFit="1" customWidth="1"/>
    <col min="2561" max="2561" width="18.5" style="1" bestFit="1" customWidth="1"/>
    <col min="2562" max="2563" width="8.5" style="1"/>
    <col min="2564" max="2564" width="68.5" style="1" bestFit="1" customWidth="1"/>
    <col min="2565" max="2792" width="8.5" style="1"/>
    <col min="2793" max="2793" width="3.5" style="1" bestFit="1" customWidth="1"/>
    <col min="2794" max="2794" width="17.5" style="1" customWidth="1"/>
    <col min="2795" max="2795" width="22.5" style="1" bestFit="1" customWidth="1"/>
    <col min="2796" max="2796" width="37.5" style="1" bestFit="1" customWidth="1"/>
    <col min="2797" max="2797" width="6.5" style="1" customWidth="1"/>
    <col min="2798" max="2798" width="6.5" style="1" bestFit="1" customWidth="1"/>
    <col min="2799" max="2799" width="16" style="1" customWidth="1"/>
    <col min="2800" max="2800" width="52.5" style="1" customWidth="1"/>
    <col min="2801" max="2801" width="59" style="1" customWidth="1"/>
    <col min="2802" max="2802" width="10.5" style="1" bestFit="1" customWidth="1"/>
    <col min="2803" max="2803" width="2.5" style="1" customWidth="1"/>
    <col min="2804" max="2804" width="10.5" style="1" customWidth="1"/>
    <col min="2805" max="2805" width="53.5" style="1" customWidth="1"/>
    <col min="2806" max="2806" width="8.5" style="1"/>
    <col min="2807" max="2807" width="14.5" style="1" bestFit="1" customWidth="1"/>
    <col min="2808" max="2808" width="23.5" style="1" bestFit="1" customWidth="1"/>
    <col min="2809" max="2809" width="12.5" style="1" bestFit="1" customWidth="1"/>
    <col min="2810" max="2810" width="9.5" style="1" bestFit="1" customWidth="1"/>
    <col min="2811" max="2811" width="13.5" style="1" bestFit="1" customWidth="1"/>
    <col min="2812" max="2812" width="17.5" style="1" bestFit="1" customWidth="1"/>
    <col min="2813" max="2813" width="18.5" style="1" bestFit="1" customWidth="1"/>
    <col min="2814" max="2814" width="26.5" style="1" bestFit="1" customWidth="1"/>
    <col min="2815" max="2815" width="28.5" style="1" bestFit="1" customWidth="1"/>
    <col min="2816" max="2816" width="26.5" style="1" bestFit="1" customWidth="1"/>
    <col min="2817" max="2817" width="18.5" style="1" bestFit="1" customWidth="1"/>
    <col min="2818" max="2819" width="8.5" style="1"/>
    <col min="2820" max="2820" width="68.5" style="1" bestFit="1" customWidth="1"/>
    <col min="2821" max="3048" width="8.5" style="1"/>
    <col min="3049" max="3049" width="3.5" style="1" bestFit="1" customWidth="1"/>
    <col min="3050" max="3050" width="17.5" style="1" customWidth="1"/>
    <col min="3051" max="3051" width="22.5" style="1" bestFit="1" customWidth="1"/>
    <col min="3052" max="3052" width="37.5" style="1" bestFit="1" customWidth="1"/>
    <col min="3053" max="3053" width="6.5" style="1" customWidth="1"/>
    <col min="3054" max="3054" width="6.5" style="1" bestFit="1" customWidth="1"/>
    <col min="3055" max="3055" width="16" style="1" customWidth="1"/>
    <col min="3056" max="3056" width="52.5" style="1" customWidth="1"/>
    <col min="3057" max="3057" width="59" style="1" customWidth="1"/>
    <col min="3058" max="3058" width="10.5" style="1" bestFit="1" customWidth="1"/>
    <col min="3059" max="3059" width="2.5" style="1" customWidth="1"/>
    <col min="3060" max="3060" width="10.5" style="1" customWidth="1"/>
    <col min="3061" max="3061" width="53.5" style="1" customWidth="1"/>
    <col min="3062" max="3062" width="8.5" style="1"/>
    <col min="3063" max="3063" width="14.5" style="1" bestFit="1" customWidth="1"/>
    <col min="3064" max="3064" width="23.5" style="1" bestFit="1" customWidth="1"/>
    <col min="3065" max="3065" width="12.5" style="1" bestFit="1" customWidth="1"/>
    <col min="3066" max="3066" width="9.5" style="1" bestFit="1" customWidth="1"/>
    <col min="3067" max="3067" width="13.5" style="1" bestFit="1" customWidth="1"/>
    <col min="3068" max="3068" width="17.5" style="1" bestFit="1" customWidth="1"/>
    <col min="3069" max="3069" width="18.5" style="1" bestFit="1" customWidth="1"/>
    <col min="3070" max="3070" width="26.5" style="1" bestFit="1" customWidth="1"/>
    <col min="3071" max="3071" width="28.5" style="1" bestFit="1" customWidth="1"/>
    <col min="3072" max="3072" width="26.5" style="1" bestFit="1" customWidth="1"/>
    <col min="3073" max="3073" width="18.5" style="1" bestFit="1" customWidth="1"/>
    <col min="3074" max="3075" width="8.5" style="1"/>
    <col min="3076" max="3076" width="68.5" style="1" bestFit="1" customWidth="1"/>
    <col min="3077" max="3304" width="8.5" style="1"/>
    <col min="3305" max="3305" width="3.5" style="1" bestFit="1" customWidth="1"/>
    <col min="3306" max="3306" width="17.5" style="1" customWidth="1"/>
    <col min="3307" max="3307" width="22.5" style="1" bestFit="1" customWidth="1"/>
    <col min="3308" max="3308" width="37.5" style="1" bestFit="1" customWidth="1"/>
    <col min="3309" max="3309" width="6.5" style="1" customWidth="1"/>
    <col min="3310" max="3310" width="6.5" style="1" bestFit="1" customWidth="1"/>
    <col min="3311" max="3311" width="16" style="1" customWidth="1"/>
    <col min="3312" max="3312" width="52.5" style="1" customWidth="1"/>
    <col min="3313" max="3313" width="59" style="1" customWidth="1"/>
    <col min="3314" max="3314" width="10.5" style="1" bestFit="1" customWidth="1"/>
    <col min="3315" max="3315" width="2.5" style="1" customWidth="1"/>
    <col min="3316" max="3316" width="10.5" style="1" customWidth="1"/>
    <col min="3317" max="3317" width="53.5" style="1" customWidth="1"/>
    <col min="3318" max="3318" width="8.5" style="1"/>
    <col min="3319" max="3319" width="14.5" style="1" bestFit="1" customWidth="1"/>
    <col min="3320" max="3320" width="23.5" style="1" bestFit="1" customWidth="1"/>
    <col min="3321" max="3321" width="12.5" style="1" bestFit="1" customWidth="1"/>
    <col min="3322" max="3322" width="9.5" style="1" bestFit="1" customWidth="1"/>
    <col min="3323" max="3323" width="13.5" style="1" bestFit="1" customWidth="1"/>
    <col min="3324" max="3324" width="17.5" style="1" bestFit="1" customWidth="1"/>
    <col min="3325" max="3325" width="18.5" style="1" bestFit="1" customWidth="1"/>
    <col min="3326" max="3326" width="26.5" style="1" bestFit="1" customWidth="1"/>
    <col min="3327" max="3327" width="28.5" style="1" bestFit="1" customWidth="1"/>
    <col min="3328" max="3328" width="26.5" style="1" bestFit="1" customWidth="1"/>
    <col min="3329" max="3329" width="18.5" style="1" bestFit="1" customWidth="1"/>
    <col min="3330" max="3331" width="8.5" style="1"/>
    <col min="3332" max="3332" width="68.5" style="1" bestFit="1" customWidth="1"/>
    <col min="3333" max="3560" width="8.5" style="1"/>
    <col min="3561" max="3561" width="3.5" style="1" bestFit="1" customWidth="1"/>
    <col min="3562" max="3562" width="17.5" style="1" customWidth="1"/>
    <col min="3563" max="3563" width="22.5" style="1" bestFit="1" customWidth="1"/>
    <col min="3564" max="3564" width="37.5" style="1" bestFit="1" customWidth="1"/>
    <col min="3565" max="3565" width="6.5" style="1" customWidth="1"/>
    <col min="3566" max="3566" width="6.5" style="1" bestFit="1" customWidth="1"/>
    <col min="3567" max="3567" width="16" style="1" customWidth="1"/>
    <col min="3568" max="3568" width="52.5" style="1" customWidth="1"/>
    <col min="3569" max="3569" width="59" style="1" customWidth="1"/>
    <col min="3570" max="3570" width="10.5" style="1" bestFit="1" customWidth="1"/>
    <col min="3571" max="3571" width="2.5" style="1" customWidth="1"/>
    <col min="3572" max="3572" width="10.5" style="1" customWidth="1"/>
    <col min="3573" max="3573" width="53.5" style="1" customWidth="1"/>
    <col min="3574" max="3574" width="8.5" style="1"/>
    <col min="3575" max="3575" width="14.5" style="1" bestFit="1" customWidth="1"/>
    <col min="3576" max="3576" width="23.5" style="1" bestFit="1" customWidth="1"/>
    <col min="3577" max="3577" width="12.5" style="1" bestFit="1" customWidth="1"/>
    <col min="3578" max="3578" width="9.5" style="1" bestFit="1" customWidth="1"/>
    <col min="3579" max="3579" width="13.5" style="1" bestFit="1" customWidth="1"/>
    <col min="3580" max="3580" width="17.5" style="1" bestFit="1" customWidth="1"/>
    <col min="3581" max="3581" width="18.5" style="1" bestFit="1" customWidth="1"/>
    <col min="3582" max="3582" width="26.5" style="1" bestFit="1" customWidth="1"/>
    <col min="3583" max="3583" width="28.5" style="1" bestFit="1" customWidth="1"/>
    <col min="3584" max="3584" width="26.5" style="1" bestFit="1" customWidth="1"/>
    <col min="3585" max="3585" width="18.5" style="1" bestFit="1" customWidth="1"/>
    <col min="3586" max="3587" width="8.5" style="1"/>
    <col min="3588" max="3588" width="68.5" style="1" bestFit="1" customWidth="1"/>
    <col min="3589" max="3816" width="8.5" style="1"/>
    <col min="3817" max="3817" width="3.5" style="1" bestFit="1" customWidth="1"/>
    <col min="3818" max="3818" width="17.5" style="1" customWidth="1"/>
    <col min="3819" max="3819" width="22.5" style="1" bestFit="1" customWidth="1"/>
    <col min="3820" max="3820" width="37.5" style="1" bestFit="1" customWidth="1"/>
    <col min="3821" max="3821" width="6.5" style="1" customWidth="1"/>
    <col min="3822" max="3822" width="6.5" style="1" bestFit="1" customWidth="1"/>
    <col min="3823" max="3823" width="16" style="1" customWidth="1"/>
    <col min="3824" max="3824" width="52.5" style="1" customWidth="1"/>
    <col min="3825" max="3825" width="59" style="1" customWidth="1"/>
    <col min="3826" max="3826" width="10.5" style="1" bestFit="1" customWidth="1"/>
    <col min="3827" max="3827" width="2.5" style="1" customWidth="1"/>
    <col min="3828" max="3828" width="10.5" style="1" customWidth="1"/>
    <col min="3829" max="3829" width="53.5" style="1" customWidth="1"/>
    <col min="3830" max="3830" width="8.5" style="1"/>
    <col min="3831" max="3831" width="14.5" style="1" bestFit="1" customWidth="1"/>
    <col min="3832" max="3832" width="23.5" style="1" bestFit="1" customWidth="1"/>
    <col min="3833" max="3833" width="12.5" style="1" bestFit="1" customWidth="1"/>
    <col min="3834" max="3834" width="9.5" style="1" bestFit="1" customWidth="1"/>
    <col min="3835" max="3835" width="13.5" style="1" bestFit="1" customWidth="1"/>
    <col min="3836" max="3836" width="17.5" style="1" bestFit="1" customWidth="1"/>
    <col min="3837" max="3837" width="18.5" style="1" bestFit="1" customWidth="1"/>
    <col min="3838" max="3838" width="26.5" style="1" bestFit="1" customWidth="1"/>
    <col min="3839" max="3839" width="28.5" style="1" bestFit="1" customWidth="1"/>
    <col min="3840" max="3840" width="26.5" style="1" bestFit="1" customWidth="1"/>
    <col min="3841" max="3841" width="18.5" style="1" bestFit="1" customWidth="1"/>
    <col min="3842" max="3843" width="8.5" style="1"/>
    <col min="3844" max="3844" width="68.5" style="1" bestFit="1" customWidth="1"/>
    <col min="3845" max="4072" width="8.5" style="1"/>
    <col min="4073" max="4073" width="3.5" style="1" bestFit="1" customWidth="1"/>
    <col min="4074" max="4074" width="17.5" style="1" customWidth="1"/>
    <col min="4075" max="4075" width="22.5" style="1" bestFit="1" customWidth="1"/>
    <col min="4076" max="4076" width="37.5" style="1" bestFit="1" customWidth="1"/>
    <col min="4077" max="4077" width="6.5" style="1" customWidth="1"/>
    <col min="4078" max="4078" width="6.5" style="1" bestFit="1" customWidth="1"/>
    <col min="4079" max="4079" width="16" style="1" customWidth="1"/>
    <col min="4080" max="4080" width="52.5" style="1" customWidth="1"/>
    <col min="4081" max="4081" width="59" style="1" customWidth="1"/>
    <col min="4082" max="4082" width="10.5" style="1" bestFit="1" customWidth="1"/>
    <col min="4083" max="4083" width="2.5" style="1" customWidth="1"/>
    <col min="4084" max="4084" width="10.5" style="1" customWidth="1"/>
    <col min="4085" max="4085" width="53.5" style="1" customWidth="1"/>
    <col min="4086" max="4086" width="8.5" style="1"/>
    <col min="4087" max="4087" width="14.5" style="1" bestFit="1" customWidth="1"/>
    <col min="4088" max="4088" width="23.5" style="1" bestFit="1" customWidth="1"/>
    <col min="4089" max="4089" width="12.5" style="1" bestFit="1" customWidth="1"/>
    <col min="4090" max="4090" width="9.5" style="1" bestFit="1" customWidth="1"/>
    <col min="4091" max="4091" width="13.5" style="1" bestFit="1" customWidth="1"/>
    <col min="4092" max="4092" width="17.5" style="1" bestFit="1" customWidth="1"/>
    <col min="4093" max="4093" width="18.5" style="1" bestFit="1" customWidth="1"/>
    <col min="4094" max="4094" width="26.5" style="1" bestFit="1" customWidth="1"/>
    <col min="4095" max="4095" width="28.5" style="1" bestFit="1" customWidth="1"/>
    <col min="4096" max="4096" width="26.5" style="1" bestFit="1" customWidth="1"/>
    <col min="4097" max="4097" width="18.5" style="1" bestFit="1" customWidth="1"/>
    <col min="4098" max="4099" width="8.5" style="1"/>
    <col min="4100" max="4100" width="68.5" style="1" bestFit="1" customWidth="1"/>
    <col min="4101" max="4328" width="8.5" style="1"/>
    <col min="4329" max="4329" width="3.5" style="1" bestFit="1" customWidth="1"/>
    <col min="4330" max="4330" width="17.5" style="1" customWidth="1"/>
    <col min="4331" max="4331" width="22.5" style="1" bestFit="1" customWidth="1"/>
    <col min="4332" max="4332" width="37.5" style="1" bestFit="1" customWidth="1"/>
    <col min="4333" max="4333" width="6.5" style="1" customWidth="1"/>
    <col min="4334" max="4334" width="6.5" style="1" bestFit="1" customWidth="1"/>
    <col min="4335" max="4335" width="16" style="1" customWidth="1"/>
    <col min="4336" max="4336" width="52.5" style="1" customWidth="1"/>
    <col min="4337" max="4337" width="59" style="1" customWidth="1"/>
    <col min="4338" max="4338" width="10.5" style="1" bestFit="1" customWidth="1"/>
    <col min="4339" max="4339" width="2.5" style="1" customWidth="1"/>
    <col min="4340" max="4340" width="10.5" style="1" customWidth="1"/>
    <col min="4341" max="4341" width="53.5" style="1" customWidth="1"/>
    <col min="4342" max="4342" width="8.5" style="1"/>
    <col min="4343" max="4343" width="14.5" style="1" bestFit="1" customWidth="1"/>
    <col min="4344" max="4344" width="23.5" style="1" bestFit="1" customWidth="1"/>
    <col min="4345" max="4345" width="12.5" style="1" bestFit="1" customWidth="1"/>
    <col min="4346" max="4346" width="9.5" style="1" bestFit="1" customWidth="1"/>
    <col min="4347" max="4347" width="13.5" style="1" bestFit="1" customWidth="1"/>
    <col min="4348" max="4348" width="17.5" style="1" bestFit="1" customWidth="1"/>
    <col min="4349" max="4349" width="18.5" style="1" bestFit="1" customWidth="1"/>
    <col min="4350" max="4350" width="26.5" style="1" bestFit="1" customWidth="1"/>
    <col min="4351" max="4351" width="28.5" style="1" bestFit="1" customWidth="1"/>
    <col min="4352" max="4352" width="26.5" style="1" bestFit="1" customWidth="1"/>
    <col min="4353" max="4353" width="18.5" style="1" bestFit="1" customWidth="1"/>
    <col min="4354" max="4355" width="8.5" style="1"/>
    <col min="4356" max="4356" width="68.5" style="1" bestFit="1" customWidth="1"/>
    <col min="4357" max="4584" width="8.5" style="1"/>
    <col min="4585" max="4585" width="3.5" style="1" bestFit="1" customWidth="1"/>
    <col min="4586" max="4586" width="17.5" style="1" customWidth="1"/>
    <col min="4587" max="4587" width="22.5" style="1" bestFit="1" customWidth="1"/>
    <col min="4588" max="4588" width="37.5" style="1" bestFit="1" customWidth="1"/>
    <col min="4589" max="4589" width="6.5" style="1" customWidth="1"/>
    <col min="4590" max="4590" width="6.5" style="1" bestFit="1" customWidth="1"/>
    <col min="4591" max="4591" width="16" style="1" customWidth="1"/>
    <col min="4592" max="4592" width="52.5" style="1" customWidth="1"/>
    <col min="4593" max="4593" width="59" style="1" customWidth="1"/>
    <col min="4594" max="4594" width="10.5" style="1" bestFit="1" customWidth="1"/>
    <col min="4595" max="4595" width="2.5" style="1" customWidth="1"/>
    <col min="4596" max="4596" width="10.5" style="1" customWidth="1"/>
    <col min="4597" max="4597" width="53.5" style="1" customWidth="1"/>
    <col min="4598" max="4598" width="8.5" style="1"/>
    <col min="4599" max="4599" width="14.5" style="1" bestFit="1" customWidth="1"/>
    <col min="4600" max="4600" width="23.5" style="1" bestFit="1" customWidth="1"/>
    <col min="4601" max="4601" width="12.5" style="1" bestFit="1" customWidth="1"/>
    <col min="4602" max="4602" width="9.5" style="1" bestFit="1" customWidth="1"/>
    <col min="4603" max="4603" width="13.5" style="1" bestFit="1" customWidth="1"/>
    <col min="4604" max="4604" width="17.5" style="1" bestFit="1" customWidth="1"/>
    <col min="4605" max="4605" width="18.5" style="1" bestFit="1" customWidth="1"/>
    <col min="4606" max="4606" width="26.5" style="1" bestFit="1" customWidth="1"/>
    <col min="4607" max="4607" width="28.5" style="1" bestFit="1" customWidth="1"/>
    <col min="4608" max="4608" width="26.5" style="1" bestFit="1" customWidth="1"/>
    <col min="4609" max="4609" width="18.5" style="1" bestFit="1" customWidth="1"/>
    <col min="4610" max="4611" width="8.5" style="1"/>
    <col min="4612" max="4612" width="68.5" style="1" bestFit="1" customWidth="1"/>
    <col min="4613" max="4840" width="8.5" style="1"/>
    <col min="4841" max="4841" width="3.5" style="1" bestFit="1" customWidth="1"/>
    <col min="4842" max="4842" width="17.5" style="1" customWidth="1"/>
    <col min="4843" max="4843" width="22.5" style="1" bestFit="1" customWidth="1"/>
    <col min="4844" max="4844" width="37.5" style="1" bestFit="1" customWidth="1"/>
    <col min="4845" max="4845" width="6.5" style="1" customWidth="1"/>
    <col min="4846" max="4846" width="6.5" style="1" bestFit="1" customWidth="1"/>
    <col min="4847" max="4847" width="16" style="1" customWidth="1"/>
    <col min="4848" max="4848" width="52.5" style="1" customWidth="1"/>
    <col min="4849" max="4849" width="59" style="1" customWidth="1"/>
    <col min="4850" max="4850" width="10.5" style="1" bestFit="1" customWidth="1"/>
    <col min="4851" max="4851" width="2.5" style="1" customWidth="1"/>
    <col min="4852" max="4852" width="10.5" style="1" customWidth="1"/>
    <col min="4853" max="4853" width="53.5" style="1" customWidth="1"/>
    <col min="4854" max="4854" width="8.5" style="1"/>
    <col min="4855" max="4855" width="14.5" style="1" bestFit="1" customWidth="1"/>
    <col min="4856" max="4856" width="23.5" style="1" bestFit="1" customWidth="1"/>
    <col min="4857" max="4857" width="12.5" style="1" bestFit="1" customWidth="1"/>
    <col min="4858" max="4858" width="9.5" style="1" bestFit="1" customWidth="1"/>
    <col min="4859" max="4859" width="13.5" style="1" bestFit="1" customWidth="1"/>
    <col min="4860" max="4860" width="17.5" style="1" bestFit="1" customWidth="1"/>
    <col min="4861" max="4861" width="18.5" style="1" bestFit="1" customWidth="1"/>
    <col min="4862" max="4862" width="26.5" style="1" bestFit="1" customWidth="1"/>
    <col min="4863" max="4863" width="28.5" style="1" bestFit="1" customWidth="1"/>
    <col min="4864" max="4864" width="26.5" style="1" bestFit="1" customWidth="1"/>
    <col min="4865" max="4865" width="18.5" style="1" bestFit="1" customWidth="1"/>
    <col min="4866" max="4867" width="8.5" style="1"/>
    <col min="4868" max="4868" width="68.5" style="1" bestFit="1" customWidth="1"/>
    <col min="4869" max="5096" width="8.5" style="1"/>
    <col min="5097" max="5097" width="3.5" style="1" bestFit="1" customWidth="1"/>
    <col min="5098" max="5098" width="17.5" style="1" customWidth="1"/>
    <col min="5099" max="5099" width="22.5" style="1" bestFit="1" customWidth="1"/>
    <col min="5100" max="5100" width="37.5" style="1" bestFit="1" customWidth="1"/>
    <col min="5101" max="5101" width="6.5" style="1" customWidth="1"/>
    <col min="5102" max="5102" width="6.5" style="1" bestFit="1" customWidth="1"/>
    <col min="5103" max="5103" width="16" style="1" customWidth="1"/>
    <col min="5104" max="5104" width="52.5" style="1" customWidth="1"/>
    <col min="5105" max="5105" width="59" style="1" customWidth="1"/>
    <col min="5106" max="5106" width="10.5" style="1" bestFit="1" customWidth="1"/>
    <col min="5107" max="5107" width="2.5" style="1" customWidth="1"/>
    <col min="5108" max="5108" width="10.5" style="1" customWidth="1"/>
    <col min="5109" max="5109" width="53.5" style="1" customWidth="1"/>
    <col min="5110" max="5110" width="8.5" style="1"/>
    <col min="5111" max="5111" width="14.5" style="1" bestFit="1" customWidth="1"/>
    <col min="5112" max="5112" width="23.5" style="1" bestFit="1" customWidth="1"/>
    <col min="5113" max="5113" width="12.5" style="1" bestFit="1" customWidth="1"/>
    <col min="5114" max="5114" width="9.5" style="1" bestFit="1" customWidth="1"/>
    <col min="5115" max="5115" width="13.5" style="1" bestFit="1" customWidth="1"/>
    <col min="5116" max="5116" width="17.5" style="1" bestFit="1" customWidth="1"/>
    <col min="5117" max="5117" width="18.5" style="1" bestFit="1" customWidth="1"/>
    <col min="5118" max="5118" width="26.5" style="1" bestFit="1" customWidth="1"/>
    <col min="5119" max="5119" width="28.5" style="1" bestFit="1" customWidth="1"/>
    <col min="5120" max="5120" width="26.5" style="1" bestFit="1" customWidth="1"/>
    <col min="5121" max="5121" width="18.5" style="1" bestFit="1" customWidth="1"/>
    <col min="5122" max="5123" width="8.5" style="1"/>
    <col min="5124" max="5124" width="68.5" style="1" bestFit="1" customWidth="1"/>
    <col min="5125" max="5352" width="8.5" style="1"/>
    <col min="5353" max="5353" width="3.5" style="1" bestFit="1" customWidth="1"/>
    <col min="5354" max="5354" width="17.5" style="1" customWidth="1"/>
    <col min="5355" max="5355" width="22.5" style="1" bestFit="1" customWidth="1"/>
    <col min="5356" max="5356" width="37.5" style="1" bestFit="1" customWidth="1"/>
    <col min="5357" max="5357" width="6.5" style="1" customWidth="1"/>
    <col min="5358" max="5358" width="6.5" style="1" bestFit="1" customWidth="1"/>
    <col min="5359" max="5359" width="16" style="1" customWidth="1"/>
    <col min="5360" max="5360" width="52.5" style="1" customWidth="1"/>
    <col min="5361" max="5361" width="59" style="1" customWidth="1"/>
    <col min="5362" max="5362" width="10.5" style="1" bestFit="1" customWidth="1"/>
    <col min="5363" max="5363" width="2.5" style="1" customWidth="1"/>
    <col min="5364" max="5364" width="10.5" style="1" customWidth="1"/>
    <col min="5365" max="5365" width="53.5" style="1" customWidth="1"/>
    <col min="5366" max="5366" width="8.5" style="1"/>
    <col min="5367" max="5367" width="14.5" style="1" bestFit="1" customWidth="1"/>
    <col min="5368" max="5368" width="23.5" style="1" bestFit="1" customWidth="1"/>
    <col min="5369" max="5369" width="12.5" style="1" bestFit="1" customWidth="1"/>
    <col min="5370" max="5370" width="9.5" style="1" bestFit="1" customWidth="1"/>
    <col min="5371" max="5371" width="13.5" style="1" bestFit="1" customWidth="1"/>
    <col min="5372" max="5372" width="17.5" style="1" bestFit="1" customWidth="1"/>
    <col min="5373" max="5373" width="18.5" style="1" bestFit="1" customWidth="1"/>
    <col min="5374" max="5374" width="26.5" style="1" bestFit="1" customWidth="1"/>
    <col min="5375" max="5375" width="28.5" style="1" bestFit="1" customWidth="1"/>
    <col min="5376" max="5376" width="26.5" style="1" bestFit="1" customWidth="1"/>
    <col min="5377" max="5377" width="18.5" style="1" bestFit="1" customWidth="1"/>
    <col min="5378" max="5379" width="8.5" style="1"/>
    <col min="5380" max="5380" width="68.5" style="1" bestFit="1" customWidth="1"/>
    <col min="5381" max="5608" width="8.5" style="1"/>
    <col min="5609" max="5609" width="3.5" style="1" bestFit="1" customWidth="1"/>
    <col min="5610" max="5610" width="17.5" style="1" customWidth="1"/>
    <col min="5611" max="5611" width="22.5" style="1" bestFit="1" customWidth="1"/>
    <col min="5612" max="5612" width="37.5" style="1" bestFit="1" customWidth="1"/>
    <col min="5613" max="5613" width="6.5" style="1" customWidth="1"/>
    <col min="5614" max="5614" width="6.5" style="1" bestFit="1" customWidth="1"/>
    <col min="5615" max="5615" width="16" style="1" customWidth="1"/>
    <col min="5616" max="5616" width="52.5" style="1" customWidth="1"/>
    <col min="5617" max="5617" width="59" style="1" customWidth="1"/>
    <col min="5618" max="5618" width="10.5" style="1" bestFit="1" customWidth="1"/>
    <col min="5619" max="5619" width="2.5" style="1" customWidth="1"/>
    <col min="5620" max="5620" width="10.5" style="1" customWidth="1"/>
    <col min="5621" max="5621" width="53.5" style="1" customWidth="1"/>
    <col min="5622" max="5622" width="8.5" style="1"/>
    <col min="5623" max="5623" width="14.5" style="1" bestFit="1" customWidth="1"/>
    <col min="5624" max="5624" width="23.5" style="1" bestFit="1" customWidth="1"/>
    <col min="5625" max="5625" width="12.5" style="1" bestFit="1" customWidth="1"/>
    <col min="5626" max="5626" width="9.5" style="1" bestFit="1" customWidth="1"/>
    <col min="5627" max="5627" width="13.5" style="1" bestFit="1" customWidth="1"/>
    <col min="5628" max="5628" width="17.5" style="1" bestFit="1" customWidth="1"/>
    <col min="5629" max="5629" width="18.5" style="1" bestFit="1" customWidth="1"/>
    <col min="5630" max="5630" width="26.5" style="1" bestFit="1" customWidth="1"/>
    <col min="5631" max="5631" width="28.5" style="1" bestFit="1" customWidth="1"/>
    <col min="5632" max="5632" width="26.5" style="1" bestFit="1" customWidth="1"/>
    <col min="5633" max="5633" width="18.5" style="1" bestFit="1" customWidth="1"/>
    <col min="5634" max="5635" width="8.5" style="1"/>
    <col min="5636" max="5636" width="68.5" style="1" bestFit="1" customWidth="1"/>
    <col min="5637" max="5864" width="8.5" style="1"/>
    <col min="5865" max="5865" width="3.5" style="1" bestFit="1" customWidth="1"/>
    <col min="5866" max="5866" width="17.5" style="1" customWidth="1"/>
    <col min="5867" max="5867" width="22.5" style="1" bestFit="1" customWidth="1"/>
    <col min="5868" max="5868" width="37.5" style="1" bestFit="1" customWidth="1"/>
    <col min="5869" max="5869" width="6.5" style="1" customWidth="1"/>
    <col min="5870" max="5870" width="6.5" style="1" bestFit="1" customWidth="1"/>
    <col min="5871" max="5871" width="16" style="1" customWidth="1"/>
    <col min="5872" max="5872" width="52.5" style="1" customWidth="1"/>
    <col min="5873" max="5873" width="59" style="1" customWidth="1"/>
    <col min="5874" max="5874" width="10.5" style="1" bestFit="1" customWidth="1"/>
    <col min="5875" max="5875" width="2.5" style="1" customWidth="1"/>
    <col min="5876" max="5876" width="10.5" style="1" customWidth="1"/>
    <col min="5877" max="5877" width="53.5" style="1" customWidth="1"/>
    <col min="5878" max="5878" width="8.5" style="1"/>
    <col min="5879" max="5879" width="14.5" style="1" bestFit="1" customWidth="1"/>
    <col min="5880" max="5880" width="23.5" style="1" bestFit="1" customWidth="1"/>
    <col min="5881" max="5881" width="12.5" style="1" bestFit="1" customWidth="1"/>
    <col min="5882" max="5882" width="9.5" style="1" bestFit="1" customWidth="1"/>
    <col min="5883" max="5883" width="13.5" style="1" bestFit="1" customWidth="1"/>
    <col min="5884" max="5884" width="17.5" style="1" bestFit="1" customWidth="1"/>
    <col min="5885" max="5885" width="18.5" style="1" bestFit="1" customWidth="1"/>
    <col min="5886" max="5886" width="26.5" style="1" bestFit="1" customWidth="1"/>
    <col min="5887" max="5887" width="28.5" style="1" bestFit="1" customWidth="1"/>
    <col min="5888" max="5888" width="26.5" style="1" bestFit="1" customWidth="1"/>
    <col min="5889" max="5889" width="18.5" style="1" bestFit="1" customWidth="1"/>
    <col min="5890" max="5891" width="8.5" style="1"/>
    <col min="5892" max="5892" width="68.5" style="1" bestFit="1" customWidth="1"/>
    <col min="5893" max="6120" width="8.5" style="1"/>
    <col min="6121" max="6121" width="3.5" style="1" bestFit="1" customWidth="1"/>
    <col min="6122" max="6122" width="17.5" style="1" customWidth="1"/>
    <col min="6123" max="6123" width="22.5" style="1" bestFit="1" customWidth="1"/>
    <col min="6124" max="6124" width="37.5" style="1" bestFit="1" customWidth="1"/>
    <col min="6125" max="6125" width="6.5" style="1" customWidth="1"/>
    <col min="6126" max="6126" width="6.5" style="1" bestFit="1" customWidth="1"/>
    <col min="6127" max="6127" width="16" style="1" customWidth="1"/>
    <col min="6128" max="6128" width="52.5" style="1" customWidth="1"/>
    <col min="6129" max="6129" width="59" style="1" customWidth="1"/>
    <col min="6130" max="6130" width="10.5" style="1" bestFit="1" customWidth="1"/>
    <col min="6131" max="6131" width="2.5" style="1" customWidth="1"/>
    <col min="6132" max="6132" width="10.5" style="1" customWidth="1"/>
    <col min="6133" max="6133" width="53.5" style="1" customWidth="1"/>
    <col min="6134" max="6134" width="8.5" style="1"/>
    <col min="6135" max="6135" width="14.5" style="1" bestFit="1" customWidth="1"/>
    <col min="6136" max="6136" width="23.5" style="1" bestFit="1" customWidth="1"/>
    <col min="6137" max="6137" width="12.5" style="1" bestFit="1" customWidth="1"/>
    <col min="6138" max="6138" width="9.5" style="1" bestFit="1" customWidth="1"/>
    <col min="6139" max="6139" width="13.5" style="1" bestFit="1" customWidth="1"/>
    <col min="6140" max="6140" width="17.5" style="1" bestFit="1" customWidth="1"/>
    <col min="6141" max="6141" width="18.5" style="1" bestFit="1" customWidth="1"/>
    <col min="6142" max="6142" width="26.5" style="1" bestFit="1" customWidth="1"/>
    <col min="6143" max="6143" width="28.5" style="1" bestFit="1" customWidth="1"/>
    <col min="6144" max="6144" width="26.5" style="1" bestFit="1" customWidth="1"/>
    <col min="6145" max="6145" width="18.5" style="1" bestFit="1" customWidth="1"/>
    <col min="6146" max="6147" width="8.5" style="1"/>
    <col min="6148" max="6148" width="68.5" style="1" bestFit="1" customWidth="1"/>
    <col min="6149" max="6376" width="8.5" style="1"/>
    <col min="6377" max="6377" width="3.5" style="1" bestFit="1" customWidth="1"/>
    <col min="6378" max="6378" width="17.5" style="1" customWidth="1"/>
    <col min="6379" max="6379" width="22.5" style="1" bestFit="1" customWidth="1"/>
    <col min="6380" max="6380" width="37.5" style="1" bestFit="1" customWidth="1"/>
    <col min="6381" max="6381" width="6.5" style="1" customWidth="1"/>
    <col min="6382" max="6382" width="6.5" style="1" bestFit="1" customWidth="1"/>
    <col min="6383" max="6383" width="16" style="1" customWidth="1"/>
    <col min="6384" max="6384" width="52.5" style="1" customWidth="1"/>
    <col min="6385" max="6385" width="59" style="1" customWidth="1"/>
    <col min="6386" max="6386" width="10.5" style="1" bestFit="1" customWidth="1"/>
    <col min="6387" max="6387" width="2.5" style="1" customWidth="1"/>
    <col min="6388" max="6388" width="10.5" style="1" customWidth="1"/>
    <col min="6389" max="6389" width="53.5" style="1" customWidth="1"/>
    <col min="6390" max="6390" width="8.5" style="1"/>
    <col min="6391" max="6391" width="14.5" style="1" bestFit="1" customWidth="1"/>
    <col min="6392" max="6392" width="23.5" style="1" bestFit="1" customWidth="1"/>
    <col min="6393" max="6393" width="12.5" style="1" bestFit="1" customWidth="1"/>
    <col min="6394" max="6394" width="9.5" style="1" bestFit="1" customWidth="1"/>
    <col min="6395" max="6395" width="13.5" style="1" bestFit="1" customWidth="1"/>
    <col min="6396" max="6396" width="17.5" style="1" bestFit="1" customWidth="1"/>
    <col min="6397" max="6397" width="18.5" style="1" bestFit="1" customWidth="1"/>
    <col min="6398" max="6398" width="26.5" style="1" bestFit="1" customWidth="1"/>
    <col min="6399" max="6399" width="28.5" style="1" bestFit="1" customWidth="1"/>
    <col min="6400" max="6400" width="26.5" style="1" bestFit="1" customWidth="1"/>
    <col min="6401" max="6401" width="18.5" style="1" bestFit="1" customWidth="1"/>
    <col min="6402" max="6403" width="8.5" style="1"/>
    <col min="6404" max="6404" width="68.5" style="1" bestFit="1" customWidth="1"/>
    <col min="6405" max="6632" width="8.5" style="1"/>
    <col min="6633" max="6633" width="3.5" style="1" bestFit="1" customWidth="1"/>
    <col min="6634" max="6634" width="17.5" style="1" customWidth="1"/>
    <col min="6635" max="6635" width="22.5" style="1" bestFit="1" customWidth="1"/>
    <col min="6636" max="6636" width="37.5" style="1" bestFit="1" customWidth="1"/>
    <col min="6637" max="6637" width="6.5" style="1" customWidth="1"/>
    <col min="6638" max="6638" width="6.5" style="1" bestFit="1" customWidth="1"/>
    <col min="6639" max="6639" width="16" style="1" customWidth="1"/>
    <col min="6640" max="6640" width="52.5" style="1" customWidth="1"/>
    <col min="6641" max="6641" width="59" style="1" customWidth="1"/>
    <col min="6642" max="6642" width="10.5" style="1" bestFit="1" customWidth="1"/>
    <col min="6643" max="6643" width="2.5" style="1" customWidth="1"/>
    <col min="6644" max="6644" width="10.5" style="1" customWidth="1"/>
    <col min="6645" max="6645" width="53.5" style="1" customWidth="1"/>
    <col min="6646" max="6646" width="8.5" style="1"/>
    <col min="6647" max="6647" width="14.5" style="1" bestFit="1" customWidth="1"/>
    <col min="6648" max="6648" width="23.5" style="1" bestFit="1" customWidth="1"/>
    <col min="6649" max="6649" width="12.5" style="1" bestFit="1" customWidth="1"/>
    <col min="6650" max="6650" width="9.5" style="1" bestFit="1" customWidth="1"/>
    <col min="6651" max="6651" width="13.5" style="1" bestFit="1" customWidth="1"/>
    <col min="6652" max="6652" width="17.5" style="1" bestFit="1" customWidth="1"/>
    <col min="6653" max="6653" width="18.5" style="1" bestFit="1" customWidth="1"/>
    <col min="6654" max="6654" width="26.5" style="1" bestFit="1" customWidth="1"/>
    <col min="6655" max="6655" width="28.5" style="1" bestFit="1" customWidth="1"/>
    <col min="6656" max="6656" width="26.5" style="1" bestFit="1" customWidth="1"/>
    <col min="6657" max="6657" width="18.5" style="1" bestFit="1" customWidth="1"/>
    <col min="6658" max="6659" width="8.5" style="1"/>
    <col min="6660" max="6660" width="68.5" style="1" bestFit="1" customWidth="1"/>
    <col min="6661" max="6888" width="8.5" style="1"/>
    <col min="6889" max="6889" width="3.5" style="1" bestFit="1" customWidth="1"/>
    <col min="6890" max="6890" width="17.5" style="1" customWidth="1"/>
    <col min="6891" max="6891" width="22.5" style="1" bestFit="1" customWidth="1"/>
    <col min="6892" max="6892" width="37.5" style="1" bestFit="1" customWidth="1"/>
    <col min="6893" max="6893" width="6.5" style="1" customWidth="1"/>
    <col min="6894" max="6894" width="6.5" style="1" bestFit="1" customWidth="1"/>
    <col min="6895" max="6895" width="16" style="1" customWidth="1"/>
    <col min="6896" max="6896" width="52.5" style="1" customWidth="1"/>
    <col min="6897" max="6897" width="59" style="1" customWidth="1"/>
    <col min="6898" max="6898" width="10.5" style="1" bestFit="1" customWidth="1"/>
    <col min="6899" max="6899" width="2.5" style="1" customWidth="1"/>
    <col min="6900" max="6900" width="10.5" style="1" customWidth="1"/>
    <col min="6901" max="6901" width="53.5" style="1" customWidth="1"/>
    <col min="6902" max="6902" width="8.5" style="1"/>
    <col min="6903" max="6903" width="14.5" style="1" bestFit="1" customWidth="1"/>
    <col min="6904" max="6904" width="23.5" style="1" bestFit="1" customWidth="1"/>
    <col min="6905" max="6905" width="12.5" style="1" bestFit="1" customWidth="1"/>
    <col min="6906" max="6906" width="9.5" style="1" bestFit="1" customWidth="1"/>
    <col min="6907" max="6907" width="13.5" style="1" bestFit="1" customWidth="1"/>
    <col min="6908" max="6908" width="17.5" style="1" bestFit="1" customWidth="1"/>
    <col min="6909" max="6909" width="18.5" style="1" bestFit="1" customWidth="1"/>
    <col min="6910" max="6910" width="26.5" style="1" bestFit="1" customWidth="1"/>
    <col min="6911" max="6911" width="28.5" style="1" bestFit="1" customWidth="1"/>
    <col min="6912" max="6912" width="26.5" style="1" bestFit="1" customWidth="1"/>
    <col min="6913" max="6913" width="18.5" style="1" bestFit="1" customWidth="1"/>
    <col min="6914" max="6915" width="8.5" style="1"/>
    <col min="6916" max="6916" width="68.5" style="1" bestFit="1" customWidth="1"/>
    <col min="6917" max="7144" width="8.5" style="1"/>
    <col min="7145" max="7145" width="3.5" style="1" bestFit="1" customWidth="1"/>
    <col min="7146" max="7146" width="17.5" style="1" customWidth="1"/>
    <col min="7147" max="7147" width="22.5" style="1" bestFit="1" customWidth="1"/>
    <col min="7148" max="7148" width="37.5" style="1" bestFit="1" customWidth="1"/>
    <col min="7149" max="7149" width="6.5" style="1" customWidth="1"/>
    <col min="7150" max="7150" width="6.5" style="1" bestFit="1" customWidth="1"/>
    <col min="7151" max="7151" width="16" style="1" customWidth="1"/>
    <col min="7152" max="7152" width="52.5" style="1" customWidth="1"/>
    <col min="7153" max="7153" width="59" style="1" customWidth="1"/>
    <col min="7154" max="7154" width="10.5" style="1" bestFit="1" customWidth="1"/>
    <col min="7155" max="7155" width="2.5" style="1" customWidth="1"/>
    <col min="7156" max="7156" width="10.5" style="1" customWidth="1"/>
    <col min="7157" max="7157" width="53.5" style="1" customWidth="1"/>
    <col min="7158" max="7158" width="8.5" style="1"/>
    <col min="7159" max="7159" width="14.5" style="1" bestFit="1" customWidth="1"/>
    <col min="7160" max="7160" width="23.5" style="1" bestFit="1" customWidth="1"/>
    <col min="7161" max="7161" width="12.5" style="1" bestFit="1" customWidth="1"/>
    <col min="7162" max="7162" width="9.5" style="1" bestFit="1" customWidth="1"/>
    <col min="7163" max="7163" width="13.5" style="1" bestFit="1" customWidth="1"/>
    <col min="7164" max="7164" width="17.5" style="1" bestFit="1" customWidth="1"/>
    <col min="7165" max="7165" width="18.5" style="1" bestFit="1" customWidth="1"/>
    <col min="7166" max="7166" width="26.5" style="1" bestFit="1" customWidth="1"/>
    <col min="7167" max="7167" width="28.5" style="1" bestFit="1" customWidth="1"/>
    <col min="7168" max="7168" width="26.5" style="1" bestFit="1" customWidth="1"/>
    <col min="7169" max="7169" width="18.5" style="1" bestFit="1" customWidth="1"/>
    <col min="7170" max="7171" width="8.5" style="1"/>
    <col min="7172" max="7172" width="68.5" style="1" bestFit="1" customWidth="1"/>
    <col min="7173" max="7400" width="8.5" style="1"/>
    <col min="7401" max="7401" width="3.5" style="1" bestFit="1" customWidth="1"/>
    <col min="7402" max="7402" width="17.5" style="1" customWidth="1"/>
    <col min="7403" max="7403" width="22.5" style="1" bestFit="1" customWidth="1"/>
    <col min="7404" max="7404" width="37.5" style="1" bestFit="1" customWidth="1"/>
    <col min="7405" max="7405" width="6.5" style="1" customWidth="1"/>
    <col min="7406" max="7406" width="6.5" style="1" bestFit="1" customWidth="1"/>
    <col min="7407" max="7407" width="16" style="1" customWidth="1"/>
    <col min="7408" max="7408" width="52.5" style="1" customWidth="1"/>
    <col min="7409" max="7409" width="59" style="1" customWidth="1"/>
    <col min="7410" max="7410" width="10.5" style="1" bestFit="1" customWidth="1"/>
    <col min="7411" max="7411" width="2.5" style="1" customWidth="1"/>
    <col min="7412" max="7412" width="10.5" style="1" customWidth="1"/>
    <col min="7413" max="7413" width="53.5" style="1" customWidth="1"/>
    <col min="7414" max="7414" width="8.5" style="1"/>
    <col min="7415" max="7415" width="14.5" style="1" bestFit="1" customWidth="1"/>
    <col min="7416" max="7416" width="23.5" style="1" bestFit="1" customWidth="1"/>
    <col min="7417" max="7417" width="12.5" style="1" bestFit="1" customWidth="1"/>
    <col min="7418" max="7418" width="9.5" style="1" bestFit="1" customWidth="1"/>
    <col min="7419" max="7419" width="13.5" style="1" bestFit="1" customWidth="1"/>
    <col min="7420" max="7420" width="17.5" style="1" bestFit="1" customWidth="1"/>
    <col min="7421" max="7421" width="18.5" style="1" bestFit="1" customWidth="1"/>
    <col min="7422" max="7422" width="26.5" style="1" bestFit="1" customWidth="1"/>
    <col min="7423" max="7423" width="28.5" style="1" bestFit="1" customWidth="1"/>
    <col min="7424" max="7424" width="26.5" style="1" bestFit="1" customWidth="1"/>
    <col min="7425" max="7425" width="18.5" style="1" bestFit="1" customWidth="1"/>
    <col min="7426" max="7427" width="8.5" style="1"/>
    <col min="7428" max="7428" width="68.5" style="1" bestFit="1" customWidth="1"/>
    <col min="7429" max="7656" width="8.5" style="1"/>
    <col min="7657" max="7657" width="3.5" style="1" bestFit="1" customWidth="1"/>
    <col min="7658" max="7658" width="17.5" style="1" customWidth="1"/>
    <col min="7659" max="7659" width="22.5" style="1" bestFit="1" customWidth="1"/>
    <col min="7660" max="7660" width="37.5" style="1" bestFit="1" customWidth="1"/>
    <col min="7661" max="7661" width="6.5" style="1" customWidth="1"/>
    <col min="7662" max="7662" width="6.5" style="1" bestFit="1" customWidth="1"/>
    <col min="7663" max="7663" width="16" style="1" customWidth="1"/>
    <col min="7664" max="7664" width="52.5" style="1" customWidth="1"/>
    <col min="7665" max="7665" width="59" style="1" customWidth="1"/>
    <col min="7666" max="7666" width="10.5" style="1" bestFit="1" customWidth="1"/>
    <col min="7667" max="7667" width="2.5" style="1" customWidth="1"/>
    <col min="7668" max="7668" width="10.5" style="1" customWidth="1"/>
    <col min="7669" max="7669" width="53.5" style="1" customWidth="1"/>
    <col min="7670" max="7670" width="8.5" style="1"/>
    <col min="7671" max="7671" width="14.5" style="1" bestFit="1" customWidth="1"/>
    <col min="7672" max="7672" width="23.5" style="1" bestFit="1" customWidth="1"/>
    <col min="7673" max="7673" width="12.5" style="1" bestFit="1" customWidth="1"/>
    <col min="7674" max="7674" width="9.5" style="1" bestFit="1" customWidth="1"/>
    <col min="7675" max="7675" width="13.5" style="1" bestFit="1" customWidth="1"/>
    <col min="7676" max="7676" width="17.5" style="1" bestFit="1" customWidth="1"/>
    <col min="7677" max="7677" width="18.5" style="1" bestFit="1" customWidth="1"/>
    <col min="7678" max="7678" width="26.5" style="1" bestFit="1" customWidth="1"/>
    <col min="7679" max="7679" width="28.5" style="1" bestFit="1" customWidth="1"/>
    <col min="7680" max="7680" width="26.5" style="1" bestFit="1" customWidth="1"/>
    <col min="7681" max="7681" width="18.5" style="1" bestFit="1" customWidth="1"/>
    <col min="7682" max="7683" width="8.5" style="1"/>
    <col min="7684" max="7684" width="68.5" style="1" bestFit="1" customWidth="1"/>
    <col min="7685" max="7912" width="8.5" style="1"/>
    <col min="7913" max="7913" width="3.5" style="1" bestFit="1" customWidth="1"/>
    <col min="7914" max="7914" width="17.5" style="1" customWidth="1"/>
    <col min="7915" max="7915" width="22.5" style="1" bestFit="1" customWidth="1"/>
    <col min="7916" max="7916" width="37.5" style="1" bestFit="1" customWidth="1"/>
    <col min="7917" max="7917" width="6.5" style="1" customWidth="1"/>
    <col min="7918" max="7918" width="6.5" style="1" bestFit="1" customWidth="1"/>
    <col min="7919" max="7919" width="16" style="1" customWidth="1"/>
    <col min="7920" max="7920" width="52.5" style="1" customWidth="1"/>
    <col min="7921" max="7921" width="59" style="1" customWidth="1"/>
    <col min="7922" max="7922" width="10.5" style="1" bestFit="1" customWidth="1"/>
    <col min="7923" max="7923" width="2.5" style="1" customWidth="1"/>
    <col min="7924" max="7924" width="10.5" style="1" customWidth="1"/>
    <col min="7925" max="7925" width="53.5" style="1" customWidth="1"/>
    <col min="7926" max="7926" width="8.5" style="1"/>
    <col min="7927" max="7927" width="14.5" style="1" bestFit="1" customWidth="1"/>
    <col min="7928" max="7928" width="23.5" style="1" bestFit="1" customWidth="1"/>
    <col min="7929" max="7929" width="12.5" style="1" bestFit="1" customWidth="1"/>
    <col min="7930" max="7930" width="9.5" style="1" bestFit="1" customWidth="1"/>
    <col min="7931" max="7931" width="13.5" style="1" bestFit="1" customWidth="1"/>
    <col min="7932" max="7932" width="17.5" style="1" bestFit="1" customWidth="1"/>
    <col min="7933" max="7933" width="18.5" style="1" bestFit="1" customWidth="1"/>
    <col min="7934" max="7934" width="26.5" style="1" bestFit="1" customWidth="1"/>
    <col min="7935" max="7935" width="28.5" style="1" bestFit="1" customWidth="1"/>
    <col min="7936" max="7936" width="26.5" style="1" bestFit="1" customWidth="1"/>
    <col min="7937" max="7937" width="18.5" style="1" bestFit="1" customWidth="1"/>
    <col min="7938" max="7939" width="8.5" style="1"/>
    <col min="7940" max="7940" width="68.5" style="1" bestFit="1" customWidth="1"/>
    <col min="7941" max="8168" width="8.5" style="1"/>
    <col min="8169" max="8169" width="3.5" style="1" bestFit="1" customWidth="1"/>
    <col min="8170" max="8170" width="17.5" style="1" customWidth="1"/>
    <col min="8171" max="8171" width="22.5" style="1" bestFit="1" customWidth="1"/>
    <col min="8172" max="8172" width="37.5" style="1" bestFit="1" customWidth="1"/>
    <col min="8173" max="8173" width="6.5" style="1" customWidth="1"/>
    <col min="8174" max="8174" width="6.5" style="1" bestFit="1" customWidth="1"/>
    <col min="8175" max="8175" width="16" style="1" customWidth="1"/>
    <col min="8176" max="8176" width="52.5" style="1" customWidth="1"/>
    <col min="8177" max="8177" width="59" style="1" customWidth="1"/>
    <col min="8178" max="8178" width="10.5" style="1" bestFit="1" customWidth="1"/>
    <col min="8179" max="8179" width="2.5" style="1" customWidth="1"/>
    <col min="8180" max="8180" width="10.5" style="1" customWidth="1"/>
    <col min="8181" max="8181" width="53.5" style="1" customWidth="1"/>
    <col min="8182" max="8182" width="8.5" style="1"/>
    <col min="8183" max="8183" width="14.5" style="1" bestFit="1" customWidth="1"/>
    <col min="8184" max="8184" width="23.5" style="1" bestFit="1" customWidth="1"/>
    <col min="8185" max="8185" width="12.5" style="1" bestFit="1" customWidth="1"/>
    <col min="8186" max="8186" width="9.5" style="1" bestFit="1" customWidth="1"/>
    <col min="8187" max="8187" width="13.5" style="1" bestFit="1" customWidth="1"/>
    <col min="8188" max="8188" width="17.5" style="1" bestFit="1" customWidth="1"/>
    <col min="8189" max="8189" width="18.5" style="1" bestFit="1" customWidth="1"/>
    <col min="8190" max="8190" width="26.5" style="1" bestFit="1" customWidth="1"/>
    <col min="8191" max="8191" width="28.5" style="1" bestFit="1" customWidth="1"/>
    <col min="8192" max="8192" width="26.5" style="1" bestFit="1" customWidth="1"/>
    <col min="8193" max="8193" width="18.5" style="1" bestFit="1" customWidth="1"/>
    <col min="8194" max="8195" width="8.5" style="1"/>
    <col min="8196" max="8196" width="68.5" style="1" bestFit="1" customWidth="1"/>
    <col min="8197" max="8424" width="8.5" style="1"/>
    <col min="8425" max="8425" width="3.5" style="1" bestFit="1" customWidth="1"/>
    <col min="8426" max="8426" width="17.5" style="1" customWidth="1"/>
    <col min="8427" max="8427" width="22.5" style="1" bestFit="1" customWidth="1"/>
    <col min="8428" max="8428" width="37.5" style="1" bestFit="1" customWidth="1"/>
    <col min="8429" max="8429" width="6.5" style="1" customWidth="1"/>
    <col min="8430" max="8430" width="6.5" style="1" bestFit="1" customWidth="1"/>
    <col min="8431" max="8431" width="16" style="1" customWidth="1"/>
    <col min="8432" max="8432" width="52.5" style="1" customWidth="1"/>
    <col min="8433" max="8433" width="59" style="1" customWidth="1"/>
    <col min="8434" max="8434" width="10.5" style="1" bestFit="1" customWidth="1"/>
    <col min="8435" max="8435" width="2.5" style="1" customWidth="1"/>
    <col min="8436" max="8436" width="10.5" style="1" customWidth="1"/>
    <col min="8437" max="8437" width="53.5" style="1" customWidth="1"/>
    <col min="8438" max="8438" width="8.5" style="1"/>
    <col min="8439" max="8439" width="14.5" style="1" bestFit="1" customWidth="1"/>
    <col min="8440" max="8440" width="23.5" style="1" bestFit="1" customWidth="1"/>
    <col min="8441" max="8441" width="12.5" style="1" bestFit="1" customWidth="1"/>
    <col min="8442" max="8442" width="9.5" style="1" bestFit="1" customWidth="1"/>
    <col min="8443" max="8443" width="13.5" style="1" bestFit="1" customWidth="1"/>
    <col min="8444" max="8444" width="17.5" style="1" bestFit="1" customWidth="1"/>
    <col min="8445" max="8445" width="18.5" style="1" bestFit="1" customWidth="1"/>
    <col min="8446" max="8446" width="26.5" style="1" bestFit="1" customWidth="1"/>
    <col min="8447" max="8447" width="28.5" style="1" bestFit="1" customWidth="1"/>
    <col min="8448" max="8448" width="26.5" style="1" bestFit="1" customWidth="1"/>
    <col min="8449" max="8449" width="18.5" style="1" bestFit="1" customWidth="1"/>
    <col min="8450" max="8451" width="8.5" style="1"/>
    <col min="8452" max="8452" width="68.5" style="1" bestFit="1" customWidth="1"/>
    <col min="8453" max="8680" width="8.5" style="1"/>
    <col min="8681" max="8681" width="3.5" style="1" bestFit="1" customWidth="1"/>
    <col min="8682" max="8682" width="17.5" style="1" customWidth="1"/>
    <col min="8683" max="8683" width="22.5" style="1" bestFit="1" customWidth="1"/>
    <col min="8684" max="8684" width="37.5" style="1" bestFit="1" customWidth="1"/>
    <col min="8685" max="8685" width="6.5" style="1" customWidth="1"/>
    <col min="8686" max="8686" width="6.5" style="1" bestFit="1" customWidth="1"/>
    <col min="8687" max="8687" width="16" style="1" customWidth="1"/>
    <col min="8688" max="8688" width="52.5" style="1" customWidth="1"/>
    <col min="8689" max="8689" width="59" style="1" customWidth="1"/>
    <col min="8690" max="8690" width="10.5" style="1" bestFit="1" customWidth="1"/>
    <col min="8691" max="8691" width="2.5" style="1" customWidth="1"/>
    <col min="8692" max="8692" width="10.5" style="1" customWidth="1"/>
    <col min="8693" max="8693" width="53.5" style="1" customWidth="1"/>
    <col min="8694" max="8694" width="8.5" style="1"/>
    <col min="8695" max="8695" width="14.5" style="1" bestFit="1" customWidth="1"/>
    <col min="8696" max="8696" width="23.5" style="1" bestFit="1" customWidth="1"/>
    <col min="8697" max="8697" width="12.5" style="1" bestFit="1" customWidth="1"/>
    <col min="8698" max="8698" width="9.5" style="1" bestFit="1" customWidth="1"/>
    <col min="8699" max="8699" width="13.5" style="1" bestFit="1" customWidth="1"/>
    <col min="8700" max="8700" width="17.5" style="1" bestFit="1" customWidth="1"/>
    <col min="8701" max="8701" width="18.5" style="1" bestFit="1" customWidth="1"/>
    <col min="8702" max="8702" width="26.5" style="1" bestFit="1" customWidth="1"/>
    <col min="8703" max="8703" width="28.5" style="1" bestFit="1" customWidth="1"/>
    <col min="8704" max="8704" width="26.5" style="1" bestFit="1" customWidth="1"/>
    <col min="8705" max="8705" width="18.5" style="1" bestFit="1" customWidth="1"/>
    <col min="8706" max="8707" width="8.5" style="1"/>
    <col min="8708" max="8708" width="68.5" style="1" bestFit="1" customWidth="1"/>
    <col min="8709" max="8936" width="8.5" style="1"/>
    <col min="8937" max="8937" width="3.5" style="1" bestFit="1" customWidth="1"/>
    <col min="8938" max="8938" width="17.5" style="1" customWidth="1"/>
    <col min="8939" max="8939" width="22.5" style="1" bestFit="1" customWidth="1"/>
    <col min="8940" max="8940" width="37.5" style="1" bestFit="1" customWidth="1"/>
    <col min="8941" max="8941" width="6.5" style="1" customWidth="1"/>
    <col min="8942" max="8942" width="6.5" style="1" bestFit="1" customWidth="1"/>
    <col min="8943" max="8943" width="16" style="1" customWidth="1"/>
    <col min="8944" max="8944" width="52.5" style="1" customWidth="1"/>
    <col min="8945" max="8945" width="59" style="1" customWidth="1"/>
    <col min="8946" max="8946" width="10.5" style="1" bestFit="1" customWidth="1"/>
    <col min="8947" max="8947" width="2.5" style="1" customWidth="1"/>
    <col min="8948" max="8948" width="10.5" style="1" customWidth="1"/>
    <col min="8949" max="8949" width="53.5" style="1" customWidth="1"/>
    <col min="8950" max="8950" width="8.5" style="1"/>
    <col min="8951" max="8951" width="14.5" style="1" bestFit="1" customWidth="1"/>
    <col min="8952" max="8952" width="23.5" style="1" bestFit="1" customWidth="1"/>
    <col min="8953" max="8953" width="12.5" style="1" bestFit="1" customWidth="1"/>
    <col min="8954" max="8954" width="9.5" style="1" bestFit="1" customWidth="1"/>
    <col min="8955" max="8955" width="13.5" style="1" bestFit="1" customWidth="1"/>
    <col min="8956" max="8956" width="17.5" style="1" bestFit="1" customWidth="1"/>
    <col min="8957" max="8957" width="18.5" style="1" bestFit="1" customWidth="1"/>
    <col min="8958" max="8958" width="26.5" style="1" bestFit="1" customWidth="1"/>
    <col min="8959" max="8959" width="28.5" style="1" bestFit="1" customWidth="1"/>
    <col min="8960" max="8960" width="26.5" style="1" bestFit="1" customWidth="1"/>
    <col min="8961" max="8961" width="18.5" style="1" bestFit="1" customWidth="1"/>
    <col min="8962" max="8963" width="8.5" style="1"/>
    <col min="8964" max="8964" width="68.5" style="1" bestFit="1" customWidth="1"/>
    <col min="8965" max="9192" width="8.5" style="1"/>
    <col min="9193" max="9193" width="3.5" style="1" bestFit="1" customWidth="1"/>
    <col min="9194" max="9194" width="17.5" style="1" customWidth="1"/>
    <col min="9195" max="9195" width="22.5" style="1" bestFit="1" customWidth="1"/>
    <col min="9196" max="9196" width="37.5" style="1" bestFit="1" customWidth="1"/>
    <col min="9197" max="9197" width="6.5" style="1" customWidth="1"/>
    <col min="9198" max="9198" width="6.5" style="1" bestFit="1" customWidth="1"/>
    <col min="9199" max="9199" width="16" style="1" customWidth="1"/>
    <col min="9200" max="9200" width="52.5" style="1" customWidth="1"/>
    <col min="9201" max="9201" width="59" style="1" customWidth="1"/>
    <col min="9202" max="9202" width="10.5" style="1" bestFit="1" customWidth="1"/>
    <col min="9203" max="9203" width="2.5" style="1" customWidth="1"/>
    <col min="9204" max="9204" width="10.5" style="1" customWidth="1"/>
    <col min="9205" max="9205" width="53.5" style="1" customWidth="1"/>
    <col min="9206" max="9206" width="8.5" style="1"/>
    <col min="9207" max="9207" width="14.5" style="1" bestFit="1" customWidth="1"/>
    <col min="9208" max="9208" width="23.5" style="1" bestFit="1" customWidth="1"/>
    <col min="9209" max="9209" width="12.5" style="1" bestFit="1" customWidth="1"/>
    <col min="9210" max="9210" width="9.5" style="1" bestFit="1" customWidth="1"/>
    <col min="9211" max="9211" width="13.5" style="1" bestFit="1" customWidth="1"/>
    <col min="9212" max="9212" width="17.5" style="1" bestFit="1" customWidth="1"/>
    <col min="9213" max="9213" width="18.5" style="1" bestFit="1" customWidth="1"/>
    <col min="9214" max="9214" width="26.5" style="1" bestFit="1" customWidth="1"/>
    <col min="9215" max="9215" width="28.5" style="1" bestFit="1" customWidth="1"/>
    <col min="9216" max="9216" width="26.5" style="1" bestFit="1" customWidth="1"/>
    <col min="9217" max="9217" width="18.5" style="1" bestFit="1" customWidth="1"/>
    <col min="9218" max="9219" width="8.5" style="1"/>
    <col min="9220" max="9220" width="68.5" style="1" bestFit="1" customWidth="1"/>
    <col min="9221" max="9448" width="8.5" style="1"/>
    <col min="9449" max="9449" width="3.5" style="1" bestFit="1" customWidth="1"/>
    <col min="9450" max="9450" width="17.5" style="1" customWidth="1"/>
    <col min="9451" max="9451" width="22.5" style="1" bestFit="1" customWidth="1"/>
    <col min="9452" max="9452" width="37.5" style="1" bestFit="1" customWidth="1"/>
    <col min="9453" max="9453" width="6.5" style="1" customWidth="1"/>
    <col min="9454" max="9454" width="6.5" style="1" bestFit="1" customWidth="1"/>
    <col min="9455" max="9455" width="16" style="1" customWidth="1"/>
    <col min="9456" max="9456" width="52.5" style="1" customWidth="1"/>
    <col min="9457" max="9457" width="59" style="1" customWidth="1"/>
    <col min="9458" max="9458" width="10.5" style="1" bestFit="1" customWidth="1"/>
    <col min="9459" max="9459" width="2.5" style="1" customWidth="1"/>
    <col min="9460" max="9460" width="10.5" style="1" customWidth="1"/>
    <col min="9461" max="9461" width="53.5" style="1" customWidth="1"/>
    <col min="9462" max="9462" width="8.5" style="1"/>
    <col min="9463" max="9463" width="14.5" style="1" bestFit="1" customWidth="1"/>
    <col min="9464" max="9464" width="23.5" style="1" bestFit="1" customWidth="1"/>
    <col min="9465" max="9465" width="12.5" style="1" bestFit="1" customWidth="1"/>
    <col min="9466" max="9466" width="9.5" style="1" bestFit="1" customWidth="1"/>
    <col min="9467" max="9467" width="13.5" style="1" bestFit="1" customWidth="1"/>
    <col min="9468" max="9468" width="17.5" style="1" bestFit="1" customWidth="1"/>
    <col min="9469" max="9469" width="18.5" style="1" bestFit="1" customWidth="1"/>
    <col min="9470" max="9470" width="26.5" style="1" bestFit="1" customWidth="1"/>
    <col min="9471" max="9471" width="28.5" style="1" bestFit="1" customWidth="1"/>
    <col min="9472" max="9472" width="26.5" style="1" bestFit="1" customWidth="1"/>
    <col min="9473" max="9473" width="18.5" style="1" bestFit="1" customWidth="1"/>
    <col min="9474" max="9475" width="8.5" style="1"/>
    <col min="9476" max="9476" width="68.5" style="1" bestFit="1" customWidth="1"/>
    <col min="9477" max="9704" width="8.5" style="1"/>
    <col min="9705" max="9705" width="3.5" style="1" bestFit="1" customWidth="1"/>
    <col min="9706" max="9706" width="17.5" style="1" customWidth="1"/>
    <col min="9707" max="9707" width="22.5" style="1" bestFit="1" customWidth="1"/>
    <col min="9708" max="9708" width="37.5" style="1" bestFit="1" customWidth="1"/>
    <col min="9709" max="9709" width="6.5" style="1" customWidth="1"/>
    <col min="9710" max="9710" width="6.5" style="1" bestFit="1" customWidth="1"/>
    <col min="9711" max="9711" width="16" style="1" customWidth="1"/>
    <col min="9712" max="9712" width="52.5" style="1" customWidth="1"/>
    <col min="9713" max="9713" width="59" style="1" customWidth="1"/>
    <col min="9714" max="9714" width="10.5" style="1" bestFit="1" customWidth="1"/>
    <col min="9715" max="9715" width="2.5" style="1" customWidth="1"/>
    <col min="9716" max="9716" width="10.5" style="1" customWidth="1"/>
    <col min="9717" max="9717" width="53.5" style="1" customWidth="1"/>
    <col min="9718" max="9718" width="8.5" style="1"/>
    <col min="9719" max="9719" width="14.5" style="1" bestFit="1" customWidth="1"/>
    <col min="9720" max="9720" width="23.5" style="1" bestFit="1" customWidth="1"/>
    <col min="9721" max="9721" width="12.5" style="1" bestFit="1" customWidth="1"/>
    <col min="9722" max="9722" width="9.5" style="1" bestFit="1" customWidth="1"/>
    <col min="9723" max="9723" width="13.5" style="1" bestFit="1" customWidth="1"/>
    <col min="9724" max="9724" width="17.5" style="1" bestFit="1" customWidth="1"/>
    <col min="9725" max="9725" width="18.5" style="1" bestFit="1" customWidth="1"/>
    <col min="9726" max="9726" width="26.5" style="1" bestFit="1" customWidth="1"/>
    <col min="9727" max="9727" width="28.5" style="1" bestFit="1" customWidth="1"/>
    <col min="9728" max="9728" width="26.5" style="1" bestFit="1" customWidth="1"/>
    <col min="9729" max="9729" width="18.5" style="1" bestFit="1" customWidth="1"/>
    <col min="9730" max="9731" width="8.5" style="1"/>
    <col min="9732" max="9732" width="68.5" style="1" bestFit="1" customWidth="1"/>
    <col min="9733" max="9960" width="8.5" style="1"/>
    <col min="9961" max="9961" width="3.5" style="1" bestFit="1" customWidth="1"/>
    <col min="9962" max="9962" width="17.5" style="1" customWidth="1"/>
    <col min="9963" max="9963" width="22.5" style="1" bestFit="1" customWidth="1"/>
    <col min="9964" max="9964" width="37.5" style="1" bestFit="1" customWidth="1"/>
    <col min="9965" max="9965" width="6.5" style="1" customWidth="1"/>
    <col min="9966" max="9966" width="6.5" style="1" bestFit="1" customWidth="1"/>
    <col min="9967" max="9967" width="16" style="1" customWidth="1"/>
    <col min="9968" max="9968" width="52.5" style="1" customWidth="1"/>
    <col min="9969" max="9969" width="59" style="1" customWidth="1"/>
    <col min="9970" max="9970" width="10.5" style="1" bestFit="1" customWidth="1"/>
    <col min="9971" max="9971" width="2.5" style="1" customWidth="1"/>
    <col min="9972" max="9972" width="10.5" style="1" customWidth="1"/>
    <col min="9973" max="9973" width="53.5" style="1" customWidth="1"/>
    <col min="9974" max="9974" width="8.5" style="1"/>
    <col min="9975" max="9975" width="14.5" style="1" bestFit="1" customWidth="1"/>
    <col min="9976" max="9976" width="23.5" style="1" bestFit="1" customWidth="1"/>
    <col min="9977" max="9977" width="12.5" style="1" bestFit="1" customWidth="1"/>
    <col min="9978" max="9978" width="9.5" style="1" bestFit="1" customWidth="1"/>
    <col min="9979" max="9979" width="13.5" style="1" bestFit="1" customWidth="1"/>
    <col min="9980" max="9980" width="17.5" style="1" bestFit="1" customWidth="1"/>
    <col min="9981" max="9981" width="18.5" style="1" bestFit="1" customWidth="1"/>
    <col min="9982" max="9982" width="26.5" style="1" bestFit="1" customWidth="1"/>
    <col min="9983" max="9983" width="28.5" style="1" bestFit="1" customWidth="1"/>
    <col min="9984" max="9984" width="26.5" style="1" bestFit="1" customWidth="1"/>
    <col min="9985" max="9985" width="18.5" style="1" bestFit="1" customWidth="1"/>
    <col min="9986" max="9987" width="8.5" style="1"/>
    <col min="9988" max="9988" width="68.5" style="1" bestFit="1" customWidth="1"/>
    <col min="9989" max="10216" width="8.5" style="1"/>
    <col min="10217" max="10217" width="3.5" style="1" bestFit="1" customWidth="1"/>
    <col min="10218" max="10218" width="17.5" style="1" customWidth="1"/>
    <col min="10219" max="10219" width="22.5" style="1" bestFit="1" customWidth="1"/>
    <col min="10220" max="10220" width="37.5" style="1" bestFit="1" customWidth="1"/>
    <col min="10221" max="10221" width="6.5" style="1" customWidth="1"/>
    <col min="10222" max="10222" width="6.5" style="1" bestFit="1" customWidth="1"/>
    <col min="10223" max="10223" width="16" style="1" customWidth="1"/>
    <col min="10224" max="10224" width="52.5" style="1" customWidth="1"/>
    <col min="10225" max="10225" width="59" style="1" customWidth="1"/>
    <col min="10226" max="10226" width="10.5" style="1" bestFit="1" customWidth="1"/>
    <col min="10227" max="10227" width="2.5" style="1" customWidth="1"/>
    <col min="10228" max="10228" width="10.5" style="1" customWidth="1"/>
    <col min="10229" max="10229" width="53.5" style="1" customWidth="1"/>
    <col min="10230" max="10230" width="8.5" style="1"/>
    <col min="10231" max="10231" width="14.5" style="1" bestFit="1" customWidth="1"/>
    <col min="10232" max="10232" width="23.5" style="1" bestFit="1" customWidth="1"/>
    <col min="10233" max="10233" width="12.5" style="1" bestFit="1" customWidth="1"/>
    <col min="10234" max="10234" width="9.5" style="1" bestFit="1" customWidth="1"/>
    <col min="10235" max="10235" width="13.5" style="1" bestFit="1" customWidth="1"/>
    <col min="10236" max="10236" width="17.5" style="1" bestFit="1" customWidth="1"/>
    <col min="10237" max="10237" width="18.5" style="1" bestFit="1" customWidth="1"/>
    <col min="10238" max="10238" width="26.5" style="1" bestFit="1" customWidth="1"/>
    <col min="10239" max="10239" width="28.5" style="1" bestFit="1" customWidth="1"/>
    <col min="10240" max="10240" width="26.5" style="1" bestFit="1" customWidth="1"/>
    <col min="10241" max="10241" width="18.5" style="1" bestFit="1" customWidth="1"/>
    <col min="10242" max="10243" width="8.5" style="1"/>
    <col min="10244" max="10244" width="68.5" style="1" bestFit="1" customWidth="1"/>
    <col min="10245" max="10472" width="8.5" style="1"/>
    <col min="10473" max="10473" width="3.5" style="1" bestFit="1" customWidth="1"/>
    <col min="10474" max="10474" width="17.5" style="1" customWidth="1"/>
    <col min="10475" max="10475" width="22.5" style="1" bestFit="1" customWidth="1"/>
    <col min="10476" max="10476" width="37.5" style="1" bestFit="1" customWidth="1"/>
    <col min="10477" max="10477" width="6.5" style="1" customWidth="1"/>
    <col min="10478" max="10478" width="6.5" style="1" bestFit="1" customWidth="1"/>
    <col min="10479" max="10479" width="16" style="1" customWidth="1"/>
    <col min="10480" max="10480" width="52.5" style="1" customWidth="1"/>
    <col min="10481" max="10481" width="59" style="1" customWidth="1"/>
    <col min="10482" max="10482" width="10.5" style="1" bestFit="1" customWidth="1"/>
    <col min="10483" max="10483" width="2.5" style="1" customWidth="1"/>
    <col min="10484" max="10484" width="10.5" style="1" customWidth="1"/>
    <col min="10485" max="10485" width="53.5" style="1" customWidth="1"/>
    <col min="10486" max="10486" width="8.5" style="1"/>
    <col min="10487" max="10487" width="14.5" style="1" bestFit="1" customWidth="1"/>
    <col min="10488" max="10488" width="23.5" style="1" bestFit="1" customWidth="1"/>
    <col min="10489" max="10489" width="12.5" style="1" bestFit="1" customWidth="1"/>
    <col min="10490" max="10490" width="9.5" style="1" bestFit="1" customWidth="1"/>
    <col min="10491" max="10491" width="13.5" style="1" bestFit="1" customWidth="1"/>
    <col min="10492" max="10492" width="17.5" style="1" bestFit="1" customWidth="1"/>
    <col min="10493" max="10493" width="18.5" style="1" bestFit="1" customWidth="1"/>
    <col min="10494" max="10494" width="26.5" style="1" bestFit="1" customWidth="1"/>
    <col min="10495" max="10495" width="28.5" style="1" bestFit="1" customWidth="1"/>
    <col min="10496" max="10496" width="26.5" style="1" bestFit="1" customWidth="1"/>
    <col min="10497" max="10497" width="18.5" style="1" bestFit="1" customWidth="1"/>
    <col min="10498" max="10499" width="8.5" style="1"/>
    <col min="10500" max="10500" width="68.5" style="1" bestFit="1" customWidth="1"/>
    <col min="10501" max="10728" width="8.5" style="1"/>
    <col min="10729" max="10729" width="3.5" style="1" bestFit="1" customWidth="1"/>
    <col min="10730" max="10730" width="17.5" style="1" customWidth="1"/>
    <col min="10731" max="10731" width="22.5" style="1" bestFit="1" customWidth="1"/>
    <col min="10732" max="10732" width="37.5" style="1" bestFit="1" customWidth="1"/>
    <col min="10733" max="10733" width="6.5" style="1" customWidth="1"/>
    <col min="10734" max="10734" width="6.5" style="1" bestFit="1" customWidth="1"/>
    <col min="10735" max="10735" width="16" style="1" customWidth="1"/>
    <col min="10736" max="10736" width="52.5" style="1" customWidth="1"/>
    <col min="10737" max="10737" width="59" style="1" customWidth="1"/>
    <col min="10738" max="10738" width="10.5" style="1" bestFit="1" customWidth="1"/>
    <col min="10739" max="10739" width="2.5" style="1" customWidth="1"/>
    <col min="10740" max="10740" width="10.5" style="1" customWidth="1"/>
    <col min="10741" max="10741" width="53.5" style="1" customWidth="1"/>
    <col min="10742" max="10742" width="8.5" style="1"/>
    <col min="10743" max="10743" width="14.5" style="1" bestFit="1" customWidth="1"/>
    <col min="10744" max="10744" width="23.5" style="1" bestFit="1" customWidth="1"/>
    <col min="10745" max="10745" width="12.5" style="1" bestFit="1" customWidth="1"/>
    <col min="10746" max="10746" width="9.5" style="1" bestFit="1" customWidth="1"/>
    <col min="10747" max="10747" width="13.5" style="1" bestFit="1" customWidth="1"/>
    <col min="10748" max="10748" width="17.5" style="1" bestFit="1" customWidth="1"/>
    <col min="10749" max="10749" width="18.5" style="1" bestFit="1" customWidth="1"/>
    <col min="10750" max="10750" width="26.5" style="1" bestFit="1" customWidth="1"/>
    <col min="10751" max="10751" width="28.5" style="1" bestFit="1" customWidth="1"/>
    <col min="10752" max="10752" width="26.5" style="1" bestFit="1" customWidth="1"/>
    <col min="10753" max="10753" width="18.5" style="1" bestFit="1" customWidth="1"/>
    <col min="10754" max="10755" width="8.5" style="1"/>
    <col min="10756" max="10756" width="68.5" style="1" bestFit="1" customWidth="1"/>
    <col min="10757" max="10984" width="8.5" style="1"/>
    <col min="10985" max="10985" width="3.5" style="1" bestFit="1" customWidth="1"/>
    <col min="10986" max="10986" width="17.5" style="1" customWidth="1"/>
    <col min="10987" max="10987" width="22.5" style="1" bestFit="1" customWidth="1"/>
    <col min="10988" max="10988" width="37.5" style="1" bestFit="1" customWidth="1"/>
    <col min="10989" max="10989" width="6.5" style="1" customWidth="1"/>
    <col min="10990" max="10990" width="6.5" style="1" bestFit="1" customWidth="1"/>
    <col min="10991" max="10991" width="16" style="1" customWidth="1"/>
    <col min="10992" max="10992" width="52.5" style="1" customWidth="1"/>
    <col min="10993" max="10993" width="59" style="1" customWidth="1"/>
    <col min="10994" max="10994" width="10.5" style="1" bestFit="1" customWidth="1"/>
    <col min="10995" max="10995" width="2.5" style="1" customWidth="1"/>
    <col min="10996" max="10996" width="10.5" style="1" customWidth="1"/>
    <col min="10997" max="10997" width="53.5" style="1" customWidth="1"/>
    <col min="10998" max="10998" width="8.5" style="1"/>
    <col min="10999" max="10999" width="14.5" style="1" bestFit="1" customWidth="1"/>
    <col min="11000" max="11000" width="23.5" style="1" bestFit="1" customWidth="1"/>
    <col min="11001" max="11001" width="12.5" style="1" bestFit="1" customWidth="1"/>
    <col min="11002" max="11002" width="9.5" style="1" bestFit="1" customWidth="1"/>
    <col min="11003" max="11003" width="13.5" style="1" bestFit="1" customWidth="1"/>
    <col min="11004" max="11004" width="17.5" style="1" bestFit="1" customWidth="1"/>
    <col min="11005" max="11005" width="18.5" style="1" bestFit="1" customWidth="1"/>
    <col min="11006" max="11006" width="26.5" style="1" bestFit="1" customWidth="1"/>
    <col min="11007" max="11007" width="28.5" style="1" bestFit="1" customWidth="1"/>
    <col min="11008" max="11008" width="26.5" style="1" bestFit="1" customWidth="1"/>
    <col min="11009" max="11009" width="18.5" style="1" bestFit="1" customWidth="1"/>
    <col min="11010" max="11011" width="8.5" style="1"/>
    <col min="11012" max="11012" width="68.5" style="1" bestFit="1" customWidth="1"/>
    <col min="11013" max="11240" width="8.5" style="1"/>
    <col min="11241" max="11241" width="3.5" style="1" bestFit="1" customWidth="1"/>
    <col min="11242" max="11242" width="17.5" style="1" customWidth="1"/>
    <col min="11243" max="11243" width="22.5" style="1" bestFit="1" customWidth="1"/>
    <col min="11244" max="11244" width="37.5" style="1" bestFit="1" customWidth="1"/>
    <col min="11245" max="11245" width="6.5" style="1" customWidth="1"/>
    <col min="11246" max="11246" width="6.5" style="1" bestFit="1" customWidth="1"/>
    <col min="11247" max="11247" width="16" style="1" customWidth="1"/>
    <col min="11248" max="11248" width="52.5" style="1" customWidth="1"/>
    <col min="11249" max="11249" width="59" style="1" customWidth="1"/>
    <col min="11250" max="11250" width="10.5" style="1" bestFit="1" customWidth="1"/>
    <col min="11251" max="11251" width="2.5" style="1" customWidth="1"/>
    <col min="11252" max="11252" width="10.5" style="1" customWidth="1"/>
    <col min="11253" max="11253" width="53.5" style="1" customWidth="1"/>
    <col min="11254" max="11254" width="8.5" style="1"/>
    <col min="11255" max="11255" width="14.5" style="1" bestFit="1" customWidth="1"/>
    <col min="11256" max="11256" width="23.5" style="1" bestFit="1" customWidth="1"/>
    <col min="11257" max="11257" width="12.5" style="1" bestFit="1" customWidth="1"/>
    <col min="11258" max="11258" width="9.5" style="1" bestFit="1" customWidth="1"/>
    <col min="11259" max="11259" width="13.5" style="1" bestFit="1" customWidth="1"/>
    <col min="11260" max="11260" width="17.5" style="1" bestFit="1" customWidth="1"/>
    <col min="11261" max="11261" width="18.5" style="1" bestFit="1" customWidth="1"/>
    <col min="11262" max="11262" width="26.5" style="1" bestFit="1" customWidth="1"/>
    <col min="11263" max="11263" width="28.5" style="1" bestFit="1" customWidth="1"/>
    <col min="11264" max="11264" width="26.5" style="1" bestFit="1" customWidth="1"/>
    <col min="11265" max="11265" width="18.5" style="1" bestFit="1" customWidth="1"/>
    <col min="11266" max="11267" width="8.5" style="1"/>
    <col min="11268" max="11268" width="68.5" style="1" bestFit="1" customWidth="1"/>
    <col min="11269" max="11496" width="8.5" style="1"/>
    <col min="11497" max="11497" width="3.5" style="1" bestFit="1" customWidth="1"/>
    <col min="11498" max="11498" width="17.5" style="1" customWidth="1"/>
    <col min="11499" max="11499" width="22.5" style="1" bestFit="1" customWidth="1"/>
    <col min="11500" max="11500" width="37.5" style="1" bestFit="1" customWidth="1"/>
    <col min="11501" max="11501" width="6.5" style="1" customWidth="1"/>
    <col min="11502" max="11502" width="6.5" style="1" bestFit="1" customWidth="1"/>
    <col min="11503" max="11503" width="16" style="1" customWidth="1"/>
    <col min="11504" max="11504" width="52.5" style="1" customWidth="1"/>
    <col min="11505" max="11505" width="59" style="1" customWidth="1"/>
    <col min="11506" max="11506" width="10.5" style="1" bestFit="1" customWidth="1"/>
    <col min="11507" max="11507" width="2.5" style="1" customWidth="1"/>
    <col min="11508" max="11508" width="10.5" style="1" customWidth="1"/>
    <col min="11509" max="11509" width="53.5" style="1" customWidth="1"/>
    <col min="11510" max="11510" width="8.5" style="1"/>
    <col min="11511" max="11511" width="14.5" style="1" bestFit="1" customWidth="1"/>
    <col min="11512" max="11512" width="23.5" style="1" bestFit="1" customWidth="1"/>
    <col min="11513" max="11513" width="12.5" style="1" bestFit="1" customWidth="1"/>
    <col min="11514" max="11514" width="9.5" style="1" bestFit="1" customWidth="1"/>
    <col min="11515" max="11515" width="13.5" style="1" bestFit="1" customWidth="1"/>
    <col min="11516" max="11516" width="17.5" style="1" bestFit="1" customWidth="1"/>
    <col min="11517" max="11517" width="18.5" style="1" bestFit="1" customWidth="1"/>
    <col min="11518" max="11518" width="26.5" style="1" bestFit="1" customWidth="1"/>
    <col min="11519" max="11519" width="28.5" style="1" bestFit="1" customWidth="1"/>
    <col min="11520" max="11520" width="26.5" style="1" bestFit="1" customWidth="1"/>
    <col min="11521" max="11521" width="18.5" style="1" bestFit="1" customWidth="1"/>
    <col min="11522" max="11523" width="8.5" style="1"/>
    <col min="11524" max="11524" width="68.5" style="1" bestFit="1" customWidth="1"/>
    <col min="11525" max="11752" width="8.5" style="1"/>
    <col min="11753" max="11753" width="3.5" style="1" bestFit="1" customWidth="1"/>
    <col min="11754" max="11754" width="17.5" style="1" customWidth="1"/>
    <col min="11755" max="11755" width="22.5" style="1" bestFit="1" customWidth="1"/>
    <col min="11756" max="11756" width="37.5" style="1" bestFit="1" customWidth="1"/>
    <col min="11757" max="11757" width="6.5" style="1" customWidth="1"/>
    <col min="11758" max="11758" width="6.5" style="1" bestFit="1" customWidth="1"/>
    <col min="11759" max="11759" width="16" style="1" customWidth="1"/>
    <col min="11760" max="11760" width="52.5" style="1" customWidth="1"/>
    <col min="11761" max="11761" width="59" style="1" customWidth="1"/>
    <col min="11762" max="11762" width="10.5" style="1" bestFit="1" customWidth="1"/>
    <col min="11763" max="11763" width="2.5" style="1" customWidth="1"/>
    <col min="11764" max="11764" width="10.5" style="1" customWidth="1"/>
    <col min="11765" max="11765" width="53.5" style="1" customWidth="1"/>
    <col min="11766" max="11766" width="8.5" style="1"/>
    <col min="11767" max="11767" width="14.5" style="1" bestFit="1" customWidth="1"/>
    <col min="11768" max="11768" width="23.5" style="1" bestFit="1" customWidth="1"/>
    <col min="11769" max="11769" width="12.5" style="1" bestFit="1" customWidth="1"/>
    <col min="11770" max="11770" width="9.5" style="1" bestFit="1" customWidth="1"/>
    <col min="11771" max="11771" width="13.5" style="1" bestFit="1" customWidth="1"/>
    <col min="11772" max="11772" width="17.5" style="1" bestFit="1" customWidth="1"/>
    <col min="11773" max="11773" width="18.5" style="1" bestFit="1" customWidth="1"/>
    <col min="11774" max="11774" width="26.5" style="1" bestFit="1" customWidth="1"/>
    <col min="11775" max="11775" width="28.5" style="1" bestFit="1" customWidth="1"/>
    <col min="11776" max="11776" width="26.5" style="1" bestFit="1" customWidth="1"/>
    <col min="11777" max="11777" width="18.5" style="1" bestFit="1" customWidth="1"/>
    <col min="11778" max="11779" width="8.5" style="1"/>
    <col min="11780" max="11780" width="68.5" style="1" bestFit="1" customWidth="1"/>
    <col min="11781" max="12008" width="8.5" style="1"/>
    <col min="12009" max="12009" width="3.5" style="1" bestFit="1" customWidth="1"/>
    <col min="12010" max="12010" width="17.5" style="1" customWidth="1"/>
    <col min="12011" max="12011" width="22.5" style="1" bestFit="1" customWidth="1"/>
    <col min="12012" max="12012" width="37.5" style="1" bestFit="1" customWidth="1"/>
    <col min="12013" max="12013" width="6.5" style="1" customWidth="1"/>
    <col min="12014" max="12014" width="6.5" style="1" bestFit="1" customWidth="1"/>
    <col min="12015" max="12015" width="16" style="1" customWidth="1"/>
    <col min="12016" max="12016" width="52.5" style="1" customWidth="1"/>
    <col min="12017" max="12017" width="59" style="1" customWidth="1"/>
    <col min="12018" max="12018" width="10.5" style="1" bestFit="1" customWidth="1"/>
    <col min="12019" max="12019" width="2.5" style="1" customWidth="1"/>
    <col min="12020" max="12020" width="10.5" style="1" customWidth="1"/>
    <col min="12021" max="12021" width="53.5" style="1" customWidth="1"/>
    <col min="12022" max="12022" width="8.5" style="1"/>
    <col min="12023" max="12023" width="14.5" style="1" bestFit="1" customWidth="1"/>
    <col min="12024" max="12024" width="23.5" style="1" bestFit="1" customWidth="1"/>
    <col min="12025" max="12025" width="12.5" style="1" bestFit="1" customWidth="1"/>
    <col min="12026" max="12026" width="9.5" style="1" bestFit="1" customWidth="1"/>
    <col min="12027" max="12027" width="13.5" style="1" bestFit="1" customWidth="1"/>
    <col min="12028" max="12028" width="17.5" style="1" bestFit="1" customWidth="1"/>
    <col min="12029" max="12029" width="18.5" style="1" bestFit="1" customWidth="1"/>
    <col min="12030" max="12030" width="26.5" style="1" bestFit="1" customWidth="1"/>
    <col min="12031" max="12031" width="28.5" style="1" bestFit="1" customWidth="1"/>
    <col min="12032" max="12032" width="26.5" style="1" bestFit="1" customWidth="1"/>
    <col min="12033" max="12033" width="18.5" style="1" bestFit="1" customWidth="1"/>
    <col min="12034" max="12035" width="8.5" style="1"/>
    <col min="12036" max="12036" width="68.5" style="1" bestFit="1" customWidth="1"/>
    <col min="12037" max="12264" width="8.5" style="1"/>
    <col min="12265" max="12265" width="3.5" style="1" bestFit="1" customWidth="1"/>
    <col min="12266" max="12266" width="17.5" style="1" customWidth="1"/>
    <col min="12267" max="12267" width="22.5" style="1" bestFit="1" customWidth="1"/>
    <col min="12268" max="12268" width="37.5" style="1" bestFit="1" customWidth="1"/>
    <col min="12269" max="12269" width="6.5" style="1" customWidth="1"/>
    <col min="12270" max="12270" width="6.5" style="1" bestFit="1" customWidth="1"/>
    <col min="12271" max="12271" width="16" style="1" customWidth="1"/>
    <col min="12272" max="12272" width="52.5" style="1" customWidth="1"/>
    <col min="12273" max="12273" width="59" style="1" customWidth="1"/>
    <col min="12274" max="12274" width="10.5" style="1" bestFit="1" customWidth="1"/>
    <col min="12275" max="12275" width="2.5" style="1" customWidth="1"/>
    <col min="12276" max="12276" width="10.5" style="1" customWidth="1"/>
    <col min="12277" max="12277" width="53.5" style="1" customWidth="1"/>
    <col min="12278" max="12278" width="8.5" style="1"/>
    <col min="12279" max="12279" width="14.5" style="1" bestFit="1" customWidth="1"/>
    <col min="12280" max="12280" width="23.5" style="1" bestFit="1" customWidth="1"/>
    <col min="12281" max="12281" width="12.5" style="1" bestFit="1" customWidth="1"/>
    <col min="12282" max="12282" width="9.5" style="1" bestFit="1" customWidth="1"/>
    <col min="12283" max="12283" width="13.5" style="1" bestFit="1" customWidth="1"/>
    <col min="12284" max="12284" width="17.5" style="1" bestFit="1" customWidth="1"/>
    <col min="12285" max="12285" width="18.5" style="1" bestFit="1" customWidth="1"/>
    <col min="12286" max="12286" width="26.5" style="1" bestFit="1" customWidth="1"/>
    <col min="12287" max="12287" width="28.5" style="1" bestFit="1" customWidth="1"/>
    <col min="12288" max="12288" width="26.5" style="1" bestFit="1" customWidth="1"/>
    <col min="12289" max="12289" width="18.5" style="1" bestFit="1" customWidth="1"/>
    <col min="12290" max="12291" width="8.5" style="1"/>
    <col min="12292" max="12292" width="68.5" style="1" bestFit="1" customWidth="1"/>
    <col min="12293" max="12520" width="8.5" style="1"/>
    <col min="12521" max="12521" width="3.5" style="1" bestFit="1" customWidth="1"/>
    <col min="12522" max="12522" width="17.5" style="1" customWidth="1"/>
    <col min="12523" max="12523" width="22.5" style="1" bestFit="1" customWidth="1"/>
    <col min="12524" max="12524" width="37.5" style="1" bestFit="1" customWidth="1"/>
    <col min="12525" max="12525" width="6.5" style="1" customWidth="1"/>
    <col min="12526" max="12526" width="6.5" style="1" bestFit="1" customWidth="1"/>
    <col min="12527" max="12527" width="16" style="1" customWidth="1"/>
    <col min="12528" max="12528" width="52.5" style="1" customWidth="1"/>
    <col min="12529" max="12529" width="59" style="1" customWidth="1"/>
    <col min="12530" max="12530" width="10.5" style="1" bestFit="1" customWidth="1"/>
    <col min="12531" max="12531" width="2.5" style="1" customWidth="1"/>
    <col min="12532" max="12532" width="10.5" style="1" customWidth="1"/>
    <col min="12533" max="12533" width="53.5" style="1" customWidth="1"/>
    <col min="12534" max="12534" width="8.5" style="1"/>
    <col min="12535" max="12535" width="14.5" style="1" bestFit="1" customWidth="1"/>
    <col min="12536" max="12536" width="23.5" style="1" bestFit="1" customWidth="1"/>
    <col min="12537" max="12537" width="12.5" style="1" bestFit="1" customWidth="1"/>
    <col min="12538" max="12538" width="9.5" style="1" bestFit="1" customWidth="1"/>
    <col min="12539" max="12539" width="13.5" style="1" bestFit="1" customWidth="1"/>
    <col min="12540" max="12540" width="17.5" style="1" bestFit="1" customWidth="1"/>
    <col min="12541" max="12541" width="18.5" style="1" bestFit="1" customWidth="1"/>
    <col min="12542" max="12542" width="26.5" style="1" bestFit="1" customWidth="1"/>
    <col min="12543" max="12543" width="28.5" style="1" bestFit="1" customWidth="1"/>
    <col min="12544" max="12544" width="26.5" style="1" bestFit="1" customWidth="1"/>
    <col min="12545" max="12545" width="18.5" style="1" bestFit="1" customWidth="1"/>
    <col min="12546" max="12547" width="8.5" style="1"/>
    <col min="12548" max="12548" width="68.5" style="1" bestFit="1" customWidth="1"/>
    <col min="12549" max="12776" width="8.5" style="1"/>
    <col min="12777" max="12777" width="3.5" style="1" bestFit="1" customWidth="1"/>
    <col min="12778" max="12778" width="17.5" style="1" customWidth="1"/>
    <col min="12779" max="12779" width="22.5" style="1" bestFit="1" customWidth="1"/>
    <col min="12780" max="12780" width="37.5" style="1" bestFit="1" customWidth="1"/>
    <col min="12781" max="12781" width="6.5" style="1" customWidth="1"/>
    <col min="12782" max="12782" width="6.5" style="1" bestFit="1" customWidth="1"/>
    <col min="12783" max="12783" width="16" style="1" customWidth="1"/>
    <col min="12784" max="12784" width="52.5" style="1" customWidth="1"/>
    <col min="12785" max="12785" width="59" style="1" customWidth="1"/>
    <col min="12786" max="12786" width="10.5" style="1" bestFit="1" customWidth="1"/>
    <col min="12787" max="12787" width="2.5" style="1" customWidth="1"/>
    <col min="12788" max="12788" width="10.5" style="1" customWidth="1"/>
    <col min="12789" max="12789" width="53.5" style="1" customWidth="1"/>
    <col min="12790" max="12790" width="8.5" style="1"/>
    <col min="12791" max="12791" width="14.5" style="1" bestFit="1" customWidth="1"/>
    <col min="12792" max="12792" width="23.5" style="1" bestFit="1" customWidth="1"/>
    <col min="12793" max="12793" width="12.5" style="1" bestFit="1" customWidth="1"/>
    <col min="12794" max="12794" width="9.5" style="1" bestFit="1" customWidth="1"/>
    <col min="12795" max="12795" width="13.5" style="1" bestFit="1" customWidth="1"/>
    <col min="12796" max="12796" width="17.5" style="1" bestFit="1" customWidth="1"/>
    <col min="12797" max="12797" width="18.5" style="1" bestFit="1" customWidth="1"/>
    <col min="12798" max="12798" width="26.5" style="1" bestFit="1" customWidth="1"/>
    <col min="12799" max="12799" width="28.5" style="1" bestFit="1" customWidth="1"/>
    <col min="12800" max="12800" width="26.5" style="1" bestFit="1" customWidth="1"/>
    <col min="12801" max="12801" width="18.5" style="1" bestFit="1" customWidth="1"/>
    <col min="12802" max="12803" width="8.5" style="1"/>
    <col min="12804" max="12804" width="68.5" style="1" bestFit="1" customWidth="1"/>
    <col min="12805" max="13032" width="8.5" style="1"/>
    <col min="13033" max="13033" width="3.5" style="1" bestFit="1" customWidth="1"/>
    <col min="13034" max="13034" width="17.5" style="1" customWidth="1"/>
    <col min="13035" max="13035" width="22.5" style="1" bestFit="1" customWidth="1"/>
    <col min="13036" max="13036" width="37.5" style="1" bestFit="1" customWidth="1"/>
    <col min="13037" max="13037" width="6.5" style="1" customWidth="1"/>
    <col min="13038" max="13038" width="6.5" style="1" bestFit="1" customWidth="1"/>
    <col min="13039" max="13039" width="16" style="1" customWidth="1"/>
    <col min="13040" max="13040" width="52.5" style="1" customWidth="1"/>
    <col min="13041" max="13041" width="59" style="1" customWidth="1"/>
    <col min="13042" max="13042" width="10.5" style="1" bestFit="1" customWidth="1"/>
    <col min="13043" max="13043" width="2.5" style="1" customWidth="1"/>
    <col min="13044" max="13044" width="10.5" style="1" customWidth="1"/>
    <col min="13045" max="13045" width="53.5" style="1" customWidth="1"/>
    <col min="13046" max="13046" width="8.5" style="1"/>
    <col min="13047" max="13047" width="14.5" style="1" bestFit="1" customWidth="1"/>
    <col min="13048" max="13048" width="23.5" style="1" bestFit="1" customWidth="1"/>
    <col min="13049" max="13049" width="12.5" style="1" bestFit="1" customWidth="1"/>
    <col min="13050" max="13050" width="9.5" style="1" bestFit="1" customWidth="1"/>
    <col min="13051" max="13051" width="13.5" style="1" bestFit="1" customWidth="1"/>
    <col min="13052" max="13052" width="17.5" style="1" bestFit="1" customWidth="1"/>
    <col min="13053" max="13053" width="18.5" style="1" bestFit="1" customWidth="1"/>
    <col min="13054" max="13054" width="26.5" style="1" bestFit="1" customWidth="1"/>
    <col min="13055" max="13055" width="28.5" style="1" bestFit="1" customWidth="1"/>
    <col min="13056" max="13056" width="26.5" style="1" bestFit="1" customWidth="1"/>
    <col min="13057" max="13057" width="18.5" style="1" bestFit="1" customWidth="1"/>
    <col min="13058" max="13059" width="8.5" style="1"/>
    <col min="13060" max="13060" width="68.5" style="1" bestFit="1" customWidth="1"/>
    <col min="13061" max="13288" width="8.5" style="1"/>
    <col min="13289" max="13289" width="3.5" style="1" bestFit="1" customWidth="1"/>
    <col min="13290" max="13290" width="17.5" style="1" customWidth="1"/>
    <col min="13291" max="13291" width="22.5" style="1" bestFit="1" customWidth="1"/>
    <col min="13292" max="13292" width="37.5" style="1" bestFit="1" customWidth="1"/>
    <col min="13293" max="13293" width="6.5" style="1" customWidth="1"/>
    <col min="13294" max="13294" width="6.5" style="1" bestFit="1" customWidth="1"/>
    <col min="13295" max="13295" width="16" style="1" customWidth="1"/>
    <col min="13296" max="13296" width="52.5" style="1" customWidth="1"/>
    <col min="13297" max="13297" width="59" style="1" customWidth="1"/>
    <col min="13298" max="13298" width="10.5" style="1" bestFit="1" customWidth="1"/>
    <col min="13299" max="13299" width="2.5" style="1" customWidth="1"/>
    <col min="13300" max="13300" width="10.5" style="1" customWidth="1"/>
    <col min="13301" max="13301" width="53.5" style="1" customWidth="1"/>
    <col min="13302" max="13302" width="8.5" style="1"/>
    <col min="13303" max="13303" width="14.5" style="1" bestFit="1" customWidth="1"/>
    <col min="13304" max="13304" width="23.5" style="1" bestFit="1" customWidth="1"/>
    <col min="13305" max="13305" width="12.5" style="1" bestFit="1" customWidth="1"/>
    <col min="13306" max="13306" width="9.5" style="1" bestFit="1" customWidth="1"/>
    <col min="13307" max="13307" width="13.5" style="1" bestFit="1" customWidth="1"/>
    <col min="13308" max="13308" width="17.5" style="1" bestFit="1" customWidth="1"/>
    <col min="13309" max="13309" width="18.5" style="1" bestFit="1" customWidth="1"/>
    <col min="13310" max="13310" width="26.5" style="1" bestFit="1" customWidth="1"/>
    <col min="13311" max="13311" width="28.5" style="1" bestFit="1" customWidth="1"/>
    <col min="13312" max="13312" width="26.5" style="1" bestFit="1" customWidth="1"/>
    <col min="13313" max="13313" width="18.5" style="1" bestFit="1" customWidth="1"/>
    <col min="13314" max="13315" width="8.5" style="1"/>
    <col min="13316" max="13316" width="68.5" style="1" bestFit="1" customWidth="1"/>
    <col min="13317" max="13544" width="8.5" style="1"/>
    <col min="13545" max="13545" width="3.5" style="1" bestFit="1" customWidth="1"/>
    <col min="13546" max="13546" width="17.5" style="1" customWidth="1"/>
    <col min="13547" max="13547" width="22.5" style="1" bestFit="1" customWidth="1"/>
    <col min="13548" max="13548" width="37.5" style="1" bestFit="1" customWidth="1"/>
    <col min="13549" max="13549" width="6.5" style="1" customWidth="1"/>
    <col min="13550" max="13550" width="6.5" style="1" bestFit="1" customWidth="1"/>
    <col min="13551" max="13551" width="16" style="1" customWidth="1"/>
    <col min="13552" max="13552" width="52.5" style="1" customWidth="1"/>
    <col min="13553" max="13553" width="59" style="1" customWidth="1"/>
    <col min="13554" max="13554" width="10.5" style="1" bestFit="1" customWidth="1"/>
    <col min="13555" max="13555" width="2.5" style="1" customWidth="1"/>
    <col min="13556" max="13556" width="10.5" style="1" customWidth="1"/>
    <col min="13557" max="13557" width="53.5" style="1" customWidth="1"/>
    <col min="13558" max="13558" width="8.5" style="1"/>
    <col min="13559" max="13559" width="14.5" style="1" bestFit="1" customWidth="1"/>
    <col min="13560" max="13560" width="23.5" style="1" bestFit="1" customWidth="1"/>
    <col min="13561" max="13561" width="12.5" style="1" bestFit="1" customWidth="1"/>
    <col min="13562" max="13562" width="9.5" style="1" bestFit="1" customWidth="1"/>
    <col min="13563" max="13563" width="13.5" style="1" bestFit="1" customWidth="1"/>
    <col min="13564" max="13564" width="17.5" style="1" bestFit="1" customWidth="1"/>
    <col min="13565" max="13565" width="18.5" style="1" bestFit="1" customWidth="1"/>
    <col min="13566" max="13566" width="26.5" style="1" bestFit="1" customWidth="1"/>
    <col min="13567" max="13567" width="28.5" style="1" bestFit="1" customWidth="1"/>
    <col min="13568" max="13568" width="26.5" style="1" bestFit="1" customWidth="1"/>
    <col min="13569" max="13569" width="18.5" style="1" bestFit="1" customWidth="1"/>
    <col min="13570" max="13571" width="8.5" style="1"/>
    <col min="13572" max="13572" width="68.5" style="1" bestFit="1" customWidth="1"/>
    <col min="13573" max="13800" width="8.5" style="1"/>
    <col min="13801" max="13801" width="3.5" style="1" bestFit="1" customWidth="1"/>
    <col min="13802" max="13802" width="17.5" style="1" customWidth="1"/>
    <col min="13803" max="13803" width="22.5" style="1" bestFit="1" customWidth="1"/>
    <col min="13804" max="13804" width="37.5" style="1" bestFit="1" customWidth="1"/>
    <col min="13805" max="13805" width="6.5" style="1" customWidth="1"/>
    <col min="13806" max="13806" width="6.5" style="1" bestFit="1" customWidth="1"/>
    <col min="13807" max="13807" width="16" style="1" customWidth="1"/>
    <col min="13808" max="13808" width="52.5" style="1" customWidth="1"/>
    <col min="13809" max="13809" width="59" style="1" customWidth="1"/>
    <col min="13810" max="13810" width="10.5" style="1" bestFit="1" customWidth="1"/>
    <col min="13811" max="13811" width="2.5" style="1" customWidth="1"/>
    <col min="13812" max="13812" width="10.5" style="1" customWidth="1"/>
    <col min="13813" max="13813" width="53.5" style="1" customWidth="1"/>
    <col min="13814" max="13814" width="8.5" style="1"/>
    <col min="13815" max="13815" width="14.5" style="1" bestFit="1" customWidth="1"/>
    <col min="13816" max="13816" width="23.5" style="1" bestFit="1" customWidth="1"/>
    <col min="13817" max="13817" width="12.5" style="1" bestFit="1" customWidth="1"/>
    <col min="13818" max="13818" width="9.5" style="1" bestFit="1" customWidth="1"/>
    <col min="13819" max="13819" width="13.5" style="1" bestFit="1" customWidth="1"/>
    <col min="13820" max="13820" width="17.5" style="1" bestFit="1" customWidth="1"/>
    <col min="13821" max="13821" width="18.5" style="1" bestFit="1" customWidth="1"/>
    <col min="13822" max="13822" width="26.5" style="1" bestFit="1" customWidth="1"/>
    <col min="13823" max="13823" width="28.5" style="1" bestFit="1" customWidth="1"/>
    <col min="13824" max="13824" width="26.5" style="1" bestFit="1" customWidth="1"/>
    <col min="13825" max="13825" width="18.5" style="1" bestFit="1" customWidth="1"/>
    <col min="13826" max="13827" width="8.5" style="1"/>
    <col min="13828" max="13828" width="68.5" style="1" bestFit="1" customWidth="1"/>
    <col min="13829" max="14056" width="8.5" style="1"/>
    <col min="14057" max="14057" width="3.5" style="1" bestFit="1" customWidth="1"/>
    <col min="14058" max="14058" width="17.5" style="1" customWidth="1"/>
    <col min="14059" max="14059" width="22.5" style="1" bestFit="1" customWidth="1"/>
    <col min="14060" max="14060" width="37.5" style="1" bestFit="1" customWidth="1"/>
    <col min="14061" max="14061" width="6.5" style="1" customWidth="1"/>
    <col min="14062" max="14062" width="6.5" style="1" bestFit="1" customWidth="1"/>
    <col min="14063" max="14063" width="16" style="1" customWidth="1"/>
    <col min="14064" max="14064" width="52.5" style="1" customWidth="1"/>
    <col min="14065" max="14065" width="59" style="1" customWidth="1"/>
    <col min="14066" max="14066" width="10.5" style="1" bestFit="1" customWidth="1"/>
    <col min="14067" max="14067" width="2.5" style="1" customWidth="1"/>
    <col min="14068" max="14068" width="10.5" style="1" customWidth="1"/>
    <col min="14069" max="14069" width="53.5" style="1" customWidth="1"/>
    <col min="14070" max="14070" width="8.5" style="1"/>
    <col min="14071" max="14071" width="14.5" style="1" bestFit="1" customWidth="1"/>
    <col min="14072" max="14072" width="23.5" style="1" bestFit="1" customWidth="1"/>
    <col min="14073" max="14073" width="12.5" style="1" bestFit="1" customWidth="1"/>
    <col min="14074" max="14074" width="9.5" style="1" bestFit="1" customWidth="1"/>
    <col min="14075" max="14075" width="13.5" style="1" bestFit="1" customWidth="1"/>
    <col min="14076" max="14076" width="17.5" style="1" bestFit="1" customWidth="1"/>
    <col min="14077" max="14077" width="18.5" style="1" bestFit="1" customWidth="1"/>
    <col min="14078" max="14078" width="26.5" style="1" bestFit="1" customWidth="1"/>
    <col min="14079" max="14079" width="28.5" style="1" bestFit="1" customWidth="1"/>
    <col min="14080" max="14080" width="26.5" style="1" bestFit="1" customWidth="1"/>
    <col min="14081" max="14081" width="18.5" style="1" bestFit="1" customWidth="1"/>
    <col min="14082" max="14083" width="8.5" style="1"/>
    <col min="14084" max="14084" width="68.5" style="1" bestFit="1" customWidth="1"/>
    <col min="14085" max="14312" width="8.5" style="1"/>
    <col min="14313" max="14313" width="3.5" style="1" bestFit="1" customWidth="1"/>
    <col min="14314" max="14314" width="17.5" style="1" customWidth="1"/>
    <col min="14315" max="14315" width="22.5" style="1" bestFit="1" customWidth="1"/>
    <col min="14316" max="14316" width="37.5" style="1" bestFit="1" customWidth="1"/>
    <col min="14317" max="14317" width="6.5" style="1" customWidth="1"/>
    <col min="14318" max="14318" width="6.5" style="1" bestFit="1" customWidth="1"/>
    <col min="14319" max="14319" width="16" style="1" customWidth="1"/>
    <col min="14320" max="14320" width="52.5" style="1" customWidth="1"/>
    <col min="14321" max="14321" width="59" style="1" customWidth="1"/>
    <col min="14322" max="14322" width="10.5" style="1" bestFit="1" customWidth="1"/>
    <col min="14323" max="14323" width="2.5" style="1" customWidth="1"/>
    <col min="14324" max="14324" width="10.5" style="1" customWidth="1"/>
    <col min="14325" max="14325" width="53.5" style="1" customWidth="1"/>
    <col min="14326" max="14326" width="8.5" style="1"/>
    <col min="14327" max="14327" width="14.5" style="1" bestFit="1" customWidth="1"/>
    <col min="14328" max="14328" width="23.5" style="1" bestFit="1" customWidth="1"/>
    <col min="14329" max="14329" width="12.5" style="1" bestFit="1" customWidth="1"/>
    <col min="14330" max="14330" width="9.5" style="1" bestFit="1" customWidth="1"/>
    <col min="14331" max="14331" width="13.5" style="1" bestFit="1" customWidth="1"/>
    <col min="14332" max="14332" width="17.5" style="1" bestFit="1" customWidth="1"/>
    <col min="14333" max="14333" width="18.5" style="1" bestFit="1" customWidth="1"/>
    <col min="14334" max="14334" width="26.5" style="1" bestFit="1" customWidth="1"/>
    <col min="14335" max="14335" width="28.5" style="1" bestFit="1" customWidth="1"/>
    <col min="14336" max="14336" width="26.5" style="1" bestFit="1" customWidth="1"/>
    <col min="14337" max="14337" width="18.5" style="1" bestFit="1" customWidth="1"/>
    <col min="14338" max="14339" width="8.5" style="1"/>
    <col min="14340" max="14340" width="68.5" style="1" bestFit="1" customWidth="1"/>
    <col min="14341" max="14568" width="8.5" style="1"/>
    <col min="14569" max="14569" width="3.5" style="1" bestFit="1" customWidth="1"/>
    <col min="14570" max="14570" width="17.5" style="1" customWidth="1"/>
    <col min="14571" max="14571" width="22.5" style="1" bestFit="1" customWidth="1"/>
    <col min="14572" max="14572" width="37.5" style="1" bestFit="1" customWidth="1"/>
    <col min="14573" max="14573" width="6.5" style="1" customWidth="1"/>
    <col min="14574" max="14574" width="6.5" style="1" bestFit="1" customWidth="1"/>
    <col min="14575" max="14575" width="16" style="1" customWidth="1"/>
    <col min="14576" max="14576" width="52.5" style="1" customWidth="1"/>
    <col min="14577" max="14577" width="59" style="1" customWidth="1"/>
    <col min="14578" max="14578" width="10.5" style="1" bestFit="1" customWidth="1"/>
    <col min="14579" max="14579" width="2.5" style="1" customWidth="1"/>
    <col min="14580" max="14580" width="10.5" style="1" customWidth="1"/>
    <col min="14581" max="14581" width="53.5" style="1" customWidth="1"/>
    <col min="14582" max="14582" width="8.5" style="1"/>
    <col min="14583" max="14583" width="14.5" style="1" bestFit="1" customWidth="1"/>
    <col min="14584" max="14584" width="23.5" style="1" bestFit="1" customWidth="1"/>
    <col min="14585" max="14585" width="12.5" style="1" bestFit="1" customWidth="1"/>
    <col min="14586" max="14586" width="9.5" style="1" bestFit="1" customWidth="1"/>
    <col min="14587" max="14587" width="13.5" style="1" bestFit="1" customWidth="1"/>
    <col min="14588" max="14588" width="17.5" style="1" bestFit="1" customWidth="1"/>
    <col min="14589" max="14589" width="18.5" style="1" bestFit="1" customWidth="1"/>
    <col min="14590" max="14590" width="26.5" style="1" bestFit="1" customWidth="1"/>
    <col min="14591" max="14591" width="28.5" style="1" bestFit="1" customWidth="1"/>
    <col min="14592" max="14592" width="26.5" style="1" bestFit="1" customWidth="1"/>
    <col min="14593" max="14593" width="18.5" style="1" bestFit="1" customWidth="1"/>
    <col min="14594" max="14595" width="8.5" style="1"/>
    <col min="14596" max="14596" width="68.5" style="1" bestFit="1" customWidth="1"/>
    <col min="14597" max="14824" width="8.5" style="1"/>
    <col min="14825" max="14825" width="3.5" style="1" bestFit="1" customWidth="1"/>
    <col min="14826" max="14826" width="17.5" style="1" customWidth="1"/>
    <col min="14827" max="14827" width="22.5" style="1" bestFit="1" customWidth="1"/>
    <col min="14828" max="14828" width="37.5" style="1" bestFit="1" customWidth="1"/>
    <col min="14829" max="14829" width="6.5" style="1" customWidth="1"/>
    <col min="14830" max="14830" width="6.5" style="1" bestFit="1" customWidth="1"/>
    <col min="14831" max="14831" width="16" style="1" customWidth="1"/>
    <col min="14832" max="14832" width="52.5" style="1" customWidth="1"/>
    <col min="14833" max="14833" width="59" style="1" customWidth="1"/>
    <col min="14834" max="14834" width="10.5" style="1" bestFit="1" customWidth="1"/>
    <col min="14835" max="14835" width="2.5" style="1" customWidth="1"/>
    <col min="14836" max="14836" width="10.5" style="1" customWidth="1"/>
    <col min="14837" max="14837" width="53.5" style="1" customWidth="1"/>
    <col min="14838" max="14838" width="8.5" style="1"/>
    <col min="14839" max="14839" width="14.5" style="1" bestFit="1" customWidth="1"/>
    <col min="14840" max="14840" width="23.5" style="1" bestFit="1" customWidth="1"/>
    <col min="14841" max="14841" width="12.5" style="1" bestFit="1" customWidth="1"/>
    <col min="14842" max="14842" width="9.5" style="1" bestFit="1" customWidth="1"/>
    <col min="14843" max="14843" width="13.5" style="1" bestFit="1" customWidth="1"/>
    <col min="14844" max="14844" width="17.5" style="1" bestFit="1" customWidth="1"/>
    <col min="14845" max="14845" width="18.5" style="1" bestFit="1" customWidth="1"/>
    <col min="14846" max="14846" width="26.5" style="1" bestFit="1" customWidth="1"/>
    <col min="14847" max="14847" width="28.5" style="1" bestFit="1" customWidth="1"/>
    <col min="14848" max="14848" width="26.5" style="1" bestFit="1" customWidth="1"/>
    <col min="14849" max="14849" width="18.5" style="1" bestFit="1" customWidth="1"/>
    <col min="14850" max="14851" width="8.5" style="1"/>
    <col min="14852" max="14852" width="68.5" style="1" bestFit="1" customWidth="1"/>
    <col min="14853" max="15080" width="8.5" style="1"/>
    <col min="15081" max="15081" width="3.5" style="1" bestFit="1" customWidth="1"/>
    <col min="15082" max="15082" width="17.5" style="1" customWidth="1"/>
    <col min="15083" max="15083" width="22.5" style="1" bestFit="1" customWidth="1"/>
    <col min="15084" max="15084" width="37.5" style="1" bestFit="1" customWidth="1"/>
    <col min="15085" max="15085" width="6.5" style="1" customWidth="1"/>
    <col min="15086" max="15086" width="6.5" style="1" bestFit="1" customWidth="1"/>
    <col min="15087" max="15087" width="16" style="1" customWidth="1"/>
    <col min="15088" max="15088" width="52.5" style="1" customWidth="1"/>
    <col min="15089" max="15089" width="59" style="1" customWidth="1"/>
    <col min="15090" max="15090" width="10.5" style="1" bestFit="1" customWidth="1"/>
    <col min="15091" max="15091" width="2.5" style="1" customWidth="1"/>
    <col min="15092" max="15092" width="10.5" style="1" customWidth="1"/>
    <col min="15093" max="15093" width="53.5" style="1" customWidth="1"/>
    <col min="15094" max="15094" width="8.5" style="1"/>
    <col min="15095" max="15095" width="14.5" style="1" bestFit="1" customWidth="1"/>
    <col min="15096" max="15096" width="23.5" style="1" bestFit="1" customWidth="1"/>
    <col min="15097" max="15097" width="12.5" style="1" bestFit="1" customWidth="1"/>
    <col min="15098" max="15098" width="9.5" style="1" bestFit="1" customWidth="1"/>
    <col min="15099" max="15099" width="13.5" style="1" bestFit="1" customWidth="1"/>
    <col min="15100" max="15100" width="17.5" style="1" bestFit="1" customWidth="1"/>
    <col min="15101" max="15101" width="18.5" style="1" bestFit="1" customWidth="1"/>
    <col min="15102" max="15102" width="26.5" style="1" bestFit="1" customWidth="1"/>
    <col min="15103" max="15103" width="28.5" style="1" bestFit="1" customWidth="1"/>
    <col min="15104" max="15104" width="26.5" style="1" bestFit="1" customWidth="1"/>
    <col min="15105" max="15105" width="18.5" style="1" bestFit="1" customWidth="1"/>
    <col min="15106" max="15107" width="8.5" style="1"/>
    <col min="15108" max="15108" width="68.5" style="1" bestFit="1" customWidth="1"/>
    <col min="15109" max="15336" width="8.5" style="1"/>
    <col min="15337" max="15337" width="3.5" style="1" bestFit="1" customWidth="1"/>
    <col min="15338" max="15338" width="17.5" style="1" customWidth="1"/>
    <col min="15339" max="15339" width="22.5" style="1" bestFit="1" customWidth="1"/>
    <col min="15340" max="15340" width="37.5" style="1" bestFit="1" customWidth="1"/>
    <col min="15341" max="15341" width="6.5" style="1" customWidth="1"/>
    <col min="15342" max="15342" width="6.5" style="1" bestFit="1" customWidth="1"/>
    <col min="15343" max="15343" width="16" style="1" customWidth="1"/>
    <col min="15344" max="15344" width="52.5" style="1" customWidth="1"/>
    <col min="15345" max="15345" width="59" style="1" customWidth="1"/>
    <col min="15346" max="15346" width="10.5" style="1" bestFit="1" customWidth="1"/>
    <col min="15347" max="15347" width="2.5" style="1" customWidth="1"/>
    <col min="15348" max="15348" width="10.5" style="1" customWidth="1"/>
    <col min="15349" max="15349" width="53.5" style="1" customWidth="1"/>
    <col min="15350" max="15350" width="8.5" style="1"/>
    <col min="15351" max="15351" width="14.5" style="1" bestFit="1" customWidth="1"/>
    <col min="15352" max="15352" width="23.5" style="1" bestFit="1" customWidth="1"/>
    <col min="15353" max="15353" width="12.5" style="1" bestFit="1" customWidth="1"/>
    <col min="15354" max="15354" width="9.5" style="1" bestFit="1" customWidth="1"/>
    <col min="15355" max="15355" width="13.5" style="1" bestFit="1" customWidth="1"/>
    <col min="15356" max="15356" width="17.5" style="1" bestFit="1" customWidth="1"/>
    <col min="15357" max="15357" width="18.5" style="1" bestFit="1" customWidth="1"/>
    <col min="15358" max="15358" width="26.5" style="1" bestFit="1" customWidth="1"/>
    <col min="15359" max="15359" width="28.5" style="1" bestFit="1" customWidth="1"/>
    <col min="15360" max="15360" width="26.5" style="1" bestFit="1" customWidth="1"/>
    <col min="15361" max="15361" width="18.5" style="1" bestFit="1" customWidth="1"/>
    <col min="15362" max="15363" width="8.5" style="1"/>
    <col min="15364" max="15364" width="68.5" style="1" bestFit="1" customWidth="1"/>
    <col min="15365" max="15592" width="8.5" style="1"/>
    <col min="15593" max="15593" width="3.5" style="1" bestFit="1" customWidth="1"/>
    <col min="15594" max="15594" width="17.5" style="1" customWidth="1"/>
    <col min="15595" max="15595" width="22.5" style="1" bestFit="1" customWidth="1"/>
    <col min="15596" max="15596" width="37.5" style="1" bestFit="1" customWidth="1"/>
    <col min="15597" max="15597" width="6.5" style="1" customWidth="1"/>
    <col min="15598" max="15598" width="6.5" style="1" bestFit="1" customWidth="1"/>
    <col min="15599" max="15599" width="16" style="1" customWidth="1"/>
    <col min="15600" max="15600" width="52.5" style="1" customWidth="1"/>
    <col min="15601" max="15601" width="59" style="1" customWidth="1"/>
    <col min="15602" max="15602" width="10.5" style="1" bestFit="1" customWidth="1"/>
    <col min="15603" max="15603" width="2.5" style="1" customWidth="1"/>
    <col min="15604" max="15604" width="10.5" style="1" customWidth="1"/>
    <col min="15605" max="15605" width="53.5" style="1" customWidth="1"/>
    <col min="15606" max="15606" width="8.5" style="1"/>
    <col min="15607" max="15607" width="14.5" style="1" bestFit="1" customWidth="1"/>
    <col min="15608" max="15608" width="23.5" style="1" bestFit="1" customWidth="1"/>
    <col min="15609" max="15609" width="12.5" style="1" bestFit="1" customWidth="1"/>
    <col min="15610" max="15610" width="9.5" style="1" bestFit="1" customWidth="1"/>
    <col min="15611" max="15611" width="13.5" style="1" bestFit="1" customWidth="1"/>
    <col min="15612" max="15612" width="17.5" style="1" bestFit="1" customWidth="1"/>
    <col min="15613" max="15613" width="18.5" style="1" bestFit="1" customWidth="1"/>
    <col min="15614" max="15614" width="26.5" style="1" bestFit="1" customWidth="1"/>
    <col min="15615" max="15615" width="28.5" style="1" bestFit="1" customWidth="1"/>
    <col min="15616" max="15616" width="26.5" style="1" bestFit="1" customWidth="1"/>
    <col min="15617" max="15617" width="18.5" style="1" bestFit="1" customWidth="1"/>
    <col min="15618" max="15619" width="8.5" style="1"/>
    <col min="15620" max="15620" width="68.5" style="1" bestFit="1" customWidth="1"/>
    <col min="15621" max="15848" width="8.5" style="1"/>
    <col min="15849" max="15849" width="3.5" style="1" bestFit="1" customWidth="1"/>
    <col min="15850" max="15850" width="17.5" style="1" customWidth="1"/>
    <col min="15851" max="15851" width="22.5" style="1" bestFit="1" customWidth="1"/>
    <col min="15852" max="15852" width="37.5" style="1" bestFit="1" customWidth="1"/>
    <col min="15853" max="15853" width="6.5" style="1" customWidth="1"/>
    <col min="15854" max="15854" width="6.5" style="1" bestFit="1" customWidth="1"/>
    <col min="15855" max="15855" width="16" style="1" customWidth="1"/>
    <col min="15856" max="15856" width="52.5" style="1" customWidth="1"/>
    <col min="15857" max="15857" width="59" style="1" customWidth="1"/>
    <col min="15858" max="15858" width="10.5" style="1" bestFit="1" customWidth="1"/>
    <col min="15859" max="15859" width="2.5" style="1" customWidth="1"/>
    <col min="15860" max="15860" width="10.5" style="1" customWidth="1"/>
    <col min="15861" max="15861" width="53.5" style="1" customWidth="1"/>
    <col min="15862" max="15862" width="8.5" style="1"/>
    <col min="15863" max="15863" width="14.5" style="1" bestFit="1" customWidth="1"/>
    <col min="15864" max="15864" width="23.5" style="1" bestFit="1" customWidth="1"/>
    <col min="15865" max="15865" width="12.5" style="1" bestFit="1" customWidth="1"/>
    <col min="15866" max="15866" width="9.5" style="1" bestFit="1" customWidth="1"/>
    <col min="15867" max="15867" width="13.5" style="1" bestFit="1" customWidth="1"/>
    <col min="15868" max="15868" width="17.5" style="1" bestFit="1" customWidth="1"/>
    <col min="15869" max="15869" width="18.5" style="1" bestFit="1" customWidth="1"/>
    <col min="15870" max="15870" width="26.5" style="1" bestFit="1" customWidth="1"/>
    <col min="15871" max="15871" width="28.5" style="1" bestFit="1" customWidth="1"/>
    <col min="15872" max="15872" width="26.5" style="1" bestFit="1" customWidth="1"/>
    <col min="15873" max="15873" width="18.5" style="1" bestFit="1" customWidth="1"/>
    <col min="15874" max="15875" width="8.5" style="1"/>
    <col min="15876" max="15876" width="68.5" style="1" bestFit="1" customWidth="1"/>
    <col min="15877" max="16104" width="8.5" style="1"/>
    <col min="16105" max="16105" width="3.5" style="1" bestFit="1" customWidth="1"/>
    <col min="16106" max="16106" width="17.5" style="1" customWidth="1"/>
    <col min="16107" max="16107" width="22.5" style="1" bestFit="1" customWidth="1"/>
    <col min="16108" max="16108" width="37.5" style="1" bestFit="1" customWidth="1"/>
    <col min="16109" max="16109" width="6.5" style="1" customWidth="1"/>
    <col min="16110" max="16110" width="6.5" style="1" bestFit="1" customWidth="1"/>
    <col min="16111" max="16111" width="16" style="1" customWidth="1"/>
    <col min="16112" max="16112" width="52.5" style="1" customWidth="1"/>
    <col min="16113" max="16113" width="59" style="1" customWidth="1"/>
    <col min="16114" max="16114" width="10.5" style="1" bestFit="1" customWidth="1"/>
    <col min="16115" max="16115" width="2.5" style="1" customWidth="1"/>
    <col min="16116" max="16116" width="10.5" style="1" customWidth="1"/>
    <col min="16117" max="16117" width="53.5" style="1" customWidth="1"/>
    <col min="16118" max="16118" width="8.5" style="1"/>
    <col min="16119" max="16119" width="14.5" style="1" bestFit="1" customWidth="1"/>
    <col min="16120" max="16120" width="23.5" style="1" bestFit="1" customWidth="1"/>
    <col min="16121" max="16121" width="12.5" style="1" bestFit="1" customWidth="1"/>
    <col min="16122" max="16122" width="9.5" style="1" bestFit="1" customWidth="1"/>
    <col min="16123" max="16123" width="13.5" style="1" bestFit="1" customWidth="1"/>
    <col min="16124" max="16124" width="17.5" style="1" bestFit="1" customWidth="1"/>
    <col min="16125" max="16125" width="18.5" style="1" bestFit="1" customWidth="1"/>
    <col min="16126" max="16126" width="26.5" style="1" bestFit="1" customWidth="1"/>
    <col min="16127" max="16127" width="28.5" style="1" bestFit="1" customWidth="1"/>
    <col min="16128" max="16128" width="26.5" style="1" bestFit="1" customWidth="1"/>
    <col min="16129" max="16129" width="18.5" style="1" bestFit="1" customWidth="1"/>
    <col min="16130" max="16131" width="8.5" style="1"/>
    <col min="16132" max="16132" width="68.5" style="1" bestFit="1" customWidth="1"/>
    <col min="16133" max="16384" width="8.5" style="1"/>
  </cols>
  <sheetData>
    <row r="1" spans="1:12" ht="16.5" customHeight="1" thickBot="1" x14ac:dyDescent="0.25">
      <c r="A1" s="127" t="s">
        <v>0</v>
      </c>
      <c r="B1" s="127" t="s">
        <v>1</v>
      </c>
      <c r="C1" s="127" t="s">
        <v>2</v>
      </c>
      <c r="D1" s="138"/>
      <c r="E1" s="139"/>
      <c r="F1" s="140"/>
      <c r="G1" s="127" t="s">
        <v>142</v>
      </c>
      <c r="H1" s="127" t="s">
        <v>143</v>
      </c>
      <c r="I1" s="127" t="s">
        <v>6</v>
      </c>
      <c r="J1" s="127" t="s">
        <v>7</v>
      </c>
      <c r="K1" s="127" t="s">
        <v>186</v>
      </c>
      <c r="L1" s="127" t="s">
        <v>8</v>
      </c>
    </row>
    <row r="2" spans="1:12" ht="21" customHeight="1" x14ac:dyDescent="0.2">
      <c r="A2" s="128"/>
      <c r="B2" s="128"/>
      <c r="C2" s="128"/>
      <c r="D2" s="132" t="s">
        <v>3</v>
      </c>
      <c r="E2" s="134" t="s">
        <v>4</v>
      </c>
      <c r="F2" s="136" t="s">
        <v>5</v>
      </c>
      <c r="G2" s="128"/>
      <c r="H2" s="128"/>
      <c r="I2" s="128"/>
      <c r="J2" s="128"/>
      <c r="K2" s="128"/>
      <c r="L2" s="130"/>
    </row>
    <row r="3" spans="1:12" ht="21.75" customHeight="1" thickBot="1" x14ac:dyDescent="0.25">
      <c r="A3" s="129"/>
      <c r="B3" s="129"/>
      <c r="C3" s="129"/>
      <c r="D3" s="133"/>
      <c r="E3" s="135"/>
      <c r="F3" s="137"/>
      <c r="G3" s="129"/>
      <c r="H3" s="129"/>
      <c r="I3" s="129"/>
      <c r="J3" s="129"/>
      <c r="K3" s="129"/>
      <c r="L3" s="131"/>
    </row>
    <row r="4" spans="1:12" ht="12" customHeight="1" x14ac:dyDescent="0.2">
      <c r="A4" s="2"/>
      <c r="B4" s="3"/>
      <c r="C4" s="4"/>
      <c r="D4" s="5"/>
      <c r="E4" s="25"/>
      <c r="F4" s="26"/>
      <c r="G4" s="27"/>
      <c r="H4" s="27"/>
      <c r="I4" s="27"/>
      <c r="J4" s="27"/>
      <c r="K4" s="27"/>
      <c r="L4" s="27"/>
    </row>
    <row r="5" spans="1:12" x14ac:dyDescent="0.2">
      <c r="A5" s="96" t="str">
        <f>VLOOKUP(B5,VLOOKUP!D:N,10,FALSE)</f>
        <v>MCS MGT</v>
      </c>
      <c r="B5" s="89" t="s">
        <v>74</v>
      </c>
      <c r="C5" s="98" t="str">
        <f>VLOOKUP(B5,VLOOKUP!D:E,2,FALSE)</f>
        <v>KHAZRA, MOOJAN</v>
      </c>
      <c r="D5" s="90">
        <f>VLOOKUP(B5,VLOOKUP!D:F,3,FALSE)/1000</f>
        <v>2.99102398</v>
      </c>
      <c r="E5" s="91">
        <f>VLOOKUP(B5,VLOOKUP!D:G,4,FALSE)</f>
        <v>-3.2140000000000002E-2</v>
      </c>
      <c r="F5" s="92">
        <f>VLOOKUP(B5,VLOOKUP!D:H,5,FALSE)/1000</f>
        <v>2.99102398</v>
      </c>
      <c r="G5" s="108"/>
      <c r="H5" s="104"/>
      <c r="I5" s="109"/>
      <c r="J5" s="93">
        <f>VLOOKUP(B5,VLOOKUP!D:H,5,FALSE)/VLOOKUP(B5,VLOOKUP!D:I,6,FALSE)</f>
        <v>1.9539661421282755E-2</v>
      </c>
      <c r="K5" s="95">
        <f>(VLOOKUP(B5,VLOOKUP!D:K,6,FALSE))/1000</f>
        <v>153.07450398</v>
      </c>
      <c r="L5" s="110"/>
    </row>
    <row r="6" spans="1:12" x14ac:dyDescent="0.2">
      <c r="A6" s="96" t="str">
        <f>VLOOKUP(B6,VLOOKUP!D:N,10,FALSE)</f>
        <v>MCS SYS ENG</v>
      </c>
      <c r="B6" s="89" t="s">
        <v>75</v>
      </c>
      <c r="C6" s="98" t="str">
        <f>VLOOKUP(B6,VLOOKUP!D:E,2,FALSE)</f>
        <v>KHAZRA, MOOJAN</v>
      </c>
      <c r="D6" s="90">
        <f>VLOOKUP(B6,VLOOKUP!D:F,3,FALSE)/1000</f>
        <v>-80.921965549999996</v>
      </c>
      <c r="E6" s="91">
        <f>VLOOKUP(B6,VLOOKUP!D:G,4,FALSE)</f>
        <v>-0.46872000000000003</v>
      </c>
      <c r="F6" s="92">
        <f>VLOOKUP(B6,VLOOKUP!D:H,5,FALSE)/1000</f>
        <v>-79.489862150000008</v>
      </c>
      <c r="G6" s="105"/>
      <c r="H6" s="104"/>
      <c r="I6" s="99"/>
      <c r="J6" s="93">
        <f>VLOOKUP(B6,VLOOKUP!D:H,5,FALSE)/VLOOKUP(B6,VLOOKUP!D:I,6,FALSE)</f>
        <v>-0.34276257906032404</v>
      </c>
      <c r="K6" s="95">
        <f>(VLOOKUP(B6,VLOOKUP!D:K,6,FALSE))/1000</f>
        <v>231.90939444999998</v>
      </c>
      <c r="L6" s="120"/>
    </row>
    <row r="7" spans="1:12" x14ac:dyDescent="0.2">
      <c r="A7" s="96" t="str">
        <f>VLOOKUP(B7,VLOOKUP!D:N,10,FALSE)</f>
        <v>MCS TEST ENG</v>
      </c>
      <c r="B7" s="89" t="s">
        <v>76</v>
      </c>
      <c r="C7" s="98" t="str">
        <f>VLOOKUP(B7,VLOOKUP!D:E,2,FALSE)</f>
        <v>SHAMILIAN, ARSHALUYS</v>
      </c>
      <c r="D7" s="90">
        <f>VLOOKUP(B7,VLOOKUP!D:F,3,FALSE)/1000</f>
        <v>-30.164164850000002</v>
      </c>
      <c r="E7" s="91">
        <f>VLOOKUP(B7,VLOOKUP!D:G,4,FALSE)</f>
        <v>-0.31023000000000001</v>
      </c>
      <c r="F7" s="92">
        <f>VLOOKUP(B7,VLOOKUP!D:H,5,FALSE)/1000</f>
        <v>-22.450362949999999</v>
      </c>
      <c r="G7" s="113"/>
      <c r="H7" s="111"/>
      <c r="I7" s="99"/>
      <c r="J7" s="93">
        <f>VLOOKUP(B7,VLOOKUP!D:H,5,FALSE)/VLOOKUP(B7,VLOOKUP!D:I,6,FALSE)</f>
        <v>-9.0264851635872292E-2</v>
      </c>
      <c r="K7" s="95">
        <f>(VLOOKUP(B7,VLOOKUP!D:K,6,FALSE))/1000</f>
        <v>248.71655515</v>
      </c>
      <c r="L7" s="107"/>
    </row>
    <row r="8" spans="1:12" x14ac:dyDescent="0.2">
      <c r="A8" s="96" t="str">
        <f>VLOOKUP(B8,VLOOKUP!D:N,10,FALSE)</f>
        <v>MCS SYS LVL MAINT</v>
      </c>
      <c r="B8" s="89" t="s">
        <v>78</v>
      </c>
      <c r="C8" s="98" t="str">
        <f>VLOOKUP(B8,VLOOKUP!D:E,2,FALSE)</f>
        <v>KHAZRA, MOOJAN</v>
      </c>
      <c r="D8" s="90">
        <f>VLOOKUP(B8,VLOOKUP!D:F,3,FALSE)/1000</f>
        <v>-141.49279246</v>
      </c>
      <c r="E8" s="91">
        <f>VLOOKUP(B8,VLOOKUP!D:G,4,FALSE)</f>
        <v>-1.26389857142857</v>
      </c>
      <c r="F8" s="92">
        <f>VLOOKUP(B8,VLOOKUP!D:H,5,FALSE)/1000</f>
        <v>-141.49279246</v>
      </c>
      <c r="G8" s="112"/>
      <c r="H8" s="112"/>
      <c r="I8" s="99"/>
      <c r="J8" s="93">
        <f>VLOOKUP(B8,VLOOKUP!D:H,5,FALSE)/VLOOKUP(B8,VLOOKUP!D:I,6,FALSE)</f>
        <v>-0.43657961216854041</v>
      </c>
      <c r="K8" s="95">
        <f>(VLOOKUP(B8,VLOOKUP!D:K,6,FALSE))/1000</f>
        <v>324.09390753999998</v>
      </c>
      <c r="L8" s="119"/>
    </row>
    <row r="9" spans="1:12" s="49" customFormat="1" x14ac:dyDescent="0.2">
      <c r="A9" s="96" t="str">
        <f>VLOOKUP(B9,VLOOKUP!D:N,10,FALSE)</f>
        <v>Sys Admin &amp; Dep SUPT</v>
      </c>
      <c r="B9" s="89" t="s">
        <v>332</v>
      </c>
      <c r="C9" s="98" t="str">
        <f>VLOOKUP(B9,VLOOKUP!D:E,2,FALSE)</f>
        <v>KHAZRA, MOOJAN</v>
      </c>
      <c r="D9" s="90">
        <f>VLOOKUP(B9,VLOOKUP!D:F,3,FALSE)/1000</f>
        <v>34.579362959999997</v>
      </c>
      <c r="E9" s="91">
        <f>VLOOKUP(B9,VLOOKUP!D:G,4,FALSE)</f>
        <v>0</v>
      </c>
      <c r="F9" s="92">
        <f>VLOOKUP(B9,VLOOKUP!D:H,5,FALSE)/1000</f>
        <v>34.579362959999997</v>
      </c>
      <c r="G9" s="111"/>
      <c r="H9" s="111"/>
      <c r="I9" s="99"/>
      <c r="J9" s="93">
        <f>VLOOKUP(B9,VLOOKUP!D:H,5,FALSE)/VLOOKUP(B9,VLOOKUP!D:I,6,FALSE)</f>
        <v>0.25238925514986343</v>
      </c>
      <c r="K9" s="95">
        <f>(VLOOKUP(B9,VLOOKUP!D:K,6,FALSE))/1000</f>
        <v>137.00806296000002</v>
      </c>
      <c r="L9" s="119"/>
    </row>
    <row r="10" spans="1:12" s="29" customFormat="1" ht="16" x14ac:dyDescent="0.2">
      <c r="A10" s="96" t="str">
        <f>VLOOKUP(B10,VLOOKUP!D:N,10,FALSE)</f>
        <v>INFO ARCH STANDARDS</v>
      </c>
      <c r="B10" s="89" t="s">
        <v>80</v>
      </c>
      <c r="C10" s="98" t="str">
        <f>VLOOKUP(B10,VLOOKUP!D:E,2,FALSE)</f>
        <v>KHAZRA, MOOJAN</v>
      </c>
      <c r="D10" s="90">
        <f>VLOOKUP(B10,VLOOKUP!D:F,3,FALSE)/1000</f>
        <v>0</v>
      </c>
      <c r="E10" s="91">
        <f>VLOOKUP(B10,VLOOKUP!D:G,4,FALSE)</f>
        <v>0</v>
      </c>
      <c r="F10" s="92">
        <f>VLOOKUP(B10,VLOOKUP!D:H,5,FALSE)/1000</f>
        <v>0</v>
      </c>
      <c r="G10" s="111"/>
      <c r="H10" s="111"/>
      <c r="I10" s="99"/>
      <c r="J10" s="93">
        <v>0</v>
      </c>
      <c r="K10" s="95">
        <f>(VLOOKUP(B10,VLOOKUP!D:K,6,FALSE))/1000</f>
        <v>0</v>
      </c>
      <c r="L10" s="119"/>
    </row>
    <row r="11" spans="1:12" s="29" customFormat="1" ht="16" x14ac:dyDescent="0.2">
      <c r="A11" s="96" t="str">
        <f>VLOOKUP(B11,VLOOKUP!D:N,10,FALSE)</f>
        <v>Chill Mon Rep Dev Testing</v>
      </c>
      <c r="B11" s="89" t="s">
        <v>237</v>
      </c>
      <c r="C11" s="98" t="str">
        <f>VLOOKUP(B11,VLOOKUP!D:E,2,FALSE)</f>
        <v>KHAZRA, MOOJAN</v>
      </c>
      <c r="D11" s="90">
        <f>VLOOKUP(B11,VLOOKUP!D:F,3,FALSE)/1000</f>
        <v>17.310473610000003</v>
      </c>
      <c r="E11" s="91">
        <f>VLOOKUP(B11,VLOOKUP!D:G,4,FALSE)</f>
        <v>0.18659952380952299</v>
      </c>
      <c r="F11" s="92">
        <f>VLOOKUP(B11,VLOOKUP!D:H,5,FALSE)/1000</f>
        <v>17.310473610000003</v>
      </c>
      <c r="G11" s="111"/>
      <c r="H11" s="111"/>
      <c r="I11" s="99"/>
      <c r="J11" s="93">
        <f>VLOOKUP(B11,VLOOKUP!D:H,5,FALSE)/VLOOKUP(B11,VLOOKUP!D:I,6,FALSE)</f>
        <v>0.59484377829989143</v>
      </c>
      <c r="K11" s="95">
        <f>(VLOOKUP(B11,VLOOKUP!D:K,6,FALSE))/1000</f>
        <v>29.100873609999997</v>
      </c>
      <c r="L11" s="119"/>
    </row>
    <row r="12" spans="1:12" s="29" customFormat="1" ht="16" x14ac:dyDescent="0.2">
      <c r="A12" s="96" t="str">
        <f>VLOOKUP(B12,VLOOKUP!D:N,10,FALSE)</f>
        <v>MCWS New Dev</v>
      </c>
      <c r="B12" s="89" t="s">
        <v>334</v>
      </c>
      <c r="C12" s="98" t="str">
        <f>VLOOKUP(B12,VLOOKUP!D:E,2,FALSE)</f>
        <v>KHAZRA, MOOJAN</v>
      </c>
      <c r="D12" s="90">
        <f>VLOOKUP(B12,VLOOKUP!D:F,3,FALSE)/1000</f>
        <v>23.476645319999999</v>
      </c>
      <c r="E12" s="91">
        <f>VLOOKUP(B12,VLOOKUP!D:G,4,FALSE)</f>
        <v>0.21826000000000001</v>
      </c>
      <c r="F12" s="92">
        <f>VLOOKUP(B12,VLOOKUP!D:H,5,FALSE)/1000</f>
        <v>23.476645319999999</v>
      </c>
      <c r="G12" s="105"/>
      <c r="H12" s="105"/>
      <c r="I12" s="99"/>
      <c r="J12" s="93">
        <f>VLOOKUP(B12,VLOOKUP!D:H,5,FALSE)/VLOOKUP(B12,VLOOKUP!D:I,6,FALSE)</f>
        <v>0.27694950359765708</v>
      </c>
      <c r="K12" s="95">
        <f>(VLOOKUP(B12,VLOOKUP!D:K,6,FALSE))/1000</f>
        <v>84.768685320000003</v>
      </c>
      <c r="L12" s="119"/>
    </row>
    <row r="13" spans="1:12" s="29" customFormat="1" ht="16" x14ac:dyDescent="0.2">
      <c r="A13" s="96" t="str">
        <f>VLOOKUP(B13,VLOOKUP!D:N,10,FALSE)</f>
        <v>MC D/L PROC PERF IMP</v>
      </c>
      <c r="B13" s="89" t="s">
        <v>166</v>
      </c>
      <c r="C13" s="98" t="str">
        <f>VLOOKUP(B13,VLOOKUP!D:E,2,FALSE)</f>
        <v>DEFORREST, LLOYD R</v>
      </c>
      <c r="D13" s="90">
        <f>VLOOKUP(B13,VLOOKUP!D:F,3,FALSE)/1000</f>
        <v>-14.198729999999999</v>
      </c>
      <c r="E13" s="91">
        <f>VLOOKUP(B13,VLOOKUP!D:G,4,FALSE)</f>
        <v>0</v>
      </c>
      <c r="F13" s="92">
        <f>VLOOKUP(B13,VLOOKUP!D:H,5,FALSE)/1000</f>
        <v>-2.7250001099999999</v>
      </c>
      <c r="G13" s="105"/>
      <c r="H13" s="105"/>
      <c r="I13" s="99"/>
      <c r="J13" s="93">
        <v>0</v>
      </c>
      <c r="K13" s="95">
        <f>(VLOOKUP(B13,VLOOKUP!D:K,6,FALSE))/1000</f>
        <v>0</v>
      </c>
      <c r="L13" s="119"/>
    </row>
    <row r="14" spans="1:12" s="29" customFormat="1" ht="16" x14ac:dyDescent="0.2">
      <c r="A14" s="96" t="str">
        <f>VLOOKUP(B14,VLOOKUP!D:N,10,FALSE)</f>
        <v>INTEGRATED COMMAND</v>
      </c>
      <c r="B14" s="89" t="s">
        <v>191</v>
      </c>
      <c r="C14" s="98" t="str">
        <f>VLOOKUP(B14,VLOOKUP!D:E,2,FALSE)</f>
        <v>DEFORREST, LLOYD R</v>
      </c>
      <c r="D14" s="90">
        <f>VLOOKUP(B14,VLOOKUP!D:F,3,FALSE)/1000</f>
        <v>-1.4270699999999998</v>
      </c>
      <c r="E14" s="91">
        <f>VLOOKUP(B14,VLOOKUP!D:G,4,FALSE)</f>
        <v>0</v>
      </c>
      <c r="F14" s="92">
        <f>VLOOKUP(B14,VLOOKUP!D:H,5,FALSE)/1000</f>
        <v>-1.4270699999999998</v>
      </c>
      <c r="G14" s="105"/>
      <c r="H14" s="105"/>
      <c r="I14" s="99"/>
      <c r="J14" s="93">
        <v>0</v>
      </c>
      <c r="K14" s="95">
        <f>(VLOOKUP(B14,VLOOKUP!D:K,6,FALSE))/1000</f>
        <v>0</v>
      </c>
      <c r="L14" s="119"/>
    </row>
    <row r="15" spans="1:12" s="29" customFormat="1" ht="16" x14ac:dyDescent="0.2">
      <c r="A15" s="96" t="str">
        <f>VLOOKUP(B15,VLOOKUP!D:N,10,FALSE)</f>
        <v>TSDB Integration</v>
      </c>
      <c r="B15" s="89" t="s">
        <v>382</v>
      </c>
      <c r="C15" s="98" t="str">
        <f>VLOOKUP(B15,VLOOKUP!D:E,2,FALSE)</f>
        <v>KHAZRA, MOOJAN</v>
      </c>
      <c r="D15" s="90">
        <f>VLOOKUP(B15,VLOOKUP!D:F,3,FALSE)/1000</f>
        <v>27.434523089999999</v>
      </c>
      <c r="E15" s="91">
        <f>VLOOKUP(B15,VLOOKUP!D:G,4,FALSE)</f>
        <v>0.33498333333333302</v>
      </c>
      <c r="F15" s="92">
        <f>VLOOKUP(B15,VLOOKUP!D:H,5,FALSE)/1000</f>
        <v>27.434523089999999</v>
      </c>
      <c r="G15" s="105"/>
      <c r="H15" s="105"/>
      <c r="I15" s="99"/>
      <c r="J15" s="93">
        <f>VLOOKUP(B15,VLOOKUP!D:H,5,FALSE)/VLOOKUP(B15,VLOOKUP!D:I,6,FALSE)</f>
        <v>0.22338320506655035</v>
      </c>
      <c r="K15" s="95">
        <f>(VLOOKUP(B15,VLOOKUP!D:K,6,FALSE))/1000</f>
        <v>122.81372309</v>
      </c>
      <c r="L15" s="119"/>
    </row>
    <row r="16" spans="1:12" s="29" customFormat="1" ht="16" x14ac:dyDescent="0.2">
      <c r="A16" s="96" t="str">
        <f>VLOOKUP(B16,VLOOKUP!D:N,10,FALSE)</f>
        <v>Int Command Maint</v>
      </c>
      <c r="B16" s="89" t="s">
        <v>368</v>
      </c>
      <c r="C16" s="98" t="str">
        <f>VLOOKUP(B16,VLOOKUP!D:E,2,FALSE)</f>
        <v>KHAZRA, MOOJAN</v>
      </c>
      <c r="D16" s="90">
        <f>VLOOKUP(B16,VLOOKUP!D:F,3,FALSE)/1000</f>
        <v>-50.943287789999999</v>
      </c>
      <c r="E16" s="91">
        <f>VLOOKUP(B16,VLOOKUP!D:G,4,FALSE)</f>
        <v>-0.74694000000000005</v>
      </c>
      <c r="F16" s="92">
        <f>VLOOKUP(B16,VLOOKUP!D:H,5,FALSE)/1000</f>
        <v>-36.464879769999996</v>
      </c>
      <c r="G16" s="104"/>
      <c r="H16" s="104"/>
      <c r="I16" s="99"/>
      <c r="J16" s="93">
        <f>VLOOKUP(B16,VLOOKUP!D:H,5,FALSE)/VLOOKUP(B16,VLOOKUP!D:I,6,FALSE)</f>
        <v>-0.23943798070111047</v>
      </c>
      <c r="K16" s="95">
        <f>(VLOOKUP(B16,VLOOKUP!D:K,6,FALSE))/1000</f>
        <v>152.29363221</v>
      </c>
      <c r="L16" s="119"/>
    </row>
    <row r="17" spans="1:12" s="29" customFormat="1" ht="16" x14ac:dyDescent="0.2">
      <c r="A17" s="96" t="str">
        <f>VLOOKUP(B17,VLOOKUP!D:N,10,FALSE)</f>
        <v>AMPCS SLE CFDP DEV</v>
      </c>
      <c r="B17" s="89" t="s">
        <v>168</v>
      </c>
      <c r="C17" s="98" t="str">
        <f>VLOOKUP(B17,VLOOKUP!D:E,2,FALSE)</f>
        <v>DEFORREST, LLOYD R</v>
      </c>
      <c r="D17" s="90">
        <f>VLOOKUP(B17,VLOOKUP!D:F,3,FALSE)/1000</f>
        <v>-1.2552000000000001</v>
      </c>
      <c r="E17" s="91">
        <f>VLOOKUP(B17,VLOOKUP!D:G,4,FALSE)</f>
        <v>0</v>
      </c>
      <c r="F17" s="92">
        <f>VLOOKUP(B17,VLOOKUP!D:H,5,FALSE)/1000</f>
        <v>-1.2552000000000001</v>
      </c>
      <c r="G17" s="105"/>
      <c r="H17" s="105"/>
      <c r="I17" s="99"/>
      <c r="J17" s="93">
        <v>0</v>
      </c>
      <c r="K17" s="95">
        <f>(VLOOKUP(B17,VLOOKUP!D:K,6,FALSE))/1000</f>
        <v>0</v>
      </c>
      <c r="L17" s="119"/>
    </row>
    <row r="18" spans="1:12" s="29" customFormat="1" ht="16" x14ac:dyDescent="0.2">
      <c r="A18" s="96" t="str">
        <f>VLOOKUP(B18,VLOOKUP!D:N,10,FALSE)</f>
        <v>AMPCS Pass Automation</v>
      </c>
      <c r="B18" s="89" t="s">
        <v>278</v>
      </c>
      <c r="C18" s="98" t="str">
        <f>VLOOKUP(B18,VLOOKUP!D:E,2,FALSE)</f>
        <v>KHAZRA, MOOJAN</v>
      </c>
      <c r="D18" s="90">
        <f>VLOOKUP(B18,VLOOKUP!D:F,3,FALSE)/1000</f>
        <v>-25.668387330000002</v>
      </c>
      <c r="E18" s="91">
        <f>VLOOKUP(B18,VLOOKUP!D:G,4,FALSE)</f>
        <v>-0.197453809523809</v>
      </c>
      <c r="F18" s="92">
        <f>VLOOKUP(B18,VLOOKUP!D:H,5,FALSE)/1000</f>
        <v>-25.668387330000002</v>
      </c>
      <c r="G18" s="104"/>
      <c r="H18" s="104"/>
      <c r="I18" s="99"/>
      <c r="J18" s="93">
        <f>VLOOKUP(B18,VLOOKUP!D:H,5,FALSE)/VLOOKUP(B18,VLOOKUP!D:I,6,FALSE)</f>
        <v>-0.45185562249790101</v>
      </c>
      <c r="K18" s="95">
        <f>(VLOOKUP(B18,VLOOKUP!D:K,6,FALSE))/1000</f>
        <v>56.80661267</v>
      </c>
      <c r="L18" s="119"/>
    </row>
    <row r="19" spans="1:12" s="10" customFormat="1" ht="16" x14ac:dyDescent="0.2">
      <c r="A19" s="96" t="str">
        <f>VLOOKUP(B19,VLOOKUP!D:N,10,FALSE)</f>
        <v>TDAC - Maintenance</v>
      </c>
      <c r="B19" s="89" t="s">
        <v>222</v>
      </c>
      <c r="C19" s="98" t="str">
        <f>VLOOKUP(B19,VLOOKUP!D:E,2,FALSE)</f>
        <v>KHAZRA, MOOJAN</v>
      </c>
      <c r="D19" s="90">
        <f>VLOOKUP(B19,VLOOKUP!D:F,3,FALSE)/1000</f>
        <v>7.5874397</v>
      </c>
      <c r="E19" s="91">
        <f>VLOOKUP(B19,VLOOKUP!D:G,4,FALSE)</f>
        <v>5.48309523809523E-2</v>
      </c>
      <c r="F19" s="92">
        <f>VLOOKUP(B19,VLOOKUP!D:H,5,FALSE)/1000</f>
        <v>7.5874397</v>
      </c>
      <c r="G19" s="105"/>
      <c r="H19" s="105"/>
      <c r="I19" s="99"/>
      <c r="J19" s="93">
        <f>VLOOKUP(B19,VLOOKUP!D:H,5,FALSE)/VLOOKUP(B19,VLOOKUP!D:I,6,FALSE)</f>
        <v>0.20238137785041696</v>
      </c>
      <c r="K19" s="95">
        <f>(VLOOKUP(B19,VLOOKUP!D:K,6,FALSE))/1000</f>
        <v>37.490799700000004</v>
      </c>
      <c r="L19" s="119"/>
    </row>
    <row r="20" spans="1:12" s="29" customFormat="1" ht="16" x14ac:dyDescent="0.2">
      <c r="A20" s="96" t="str">
        <f>VLOOKUP(B20,VLOOKUP!D:N,10,FALSE)</f>
        <v>DATA MGT MAINT</v>
      </c>
      <c r="B20" s="89" t="s">
        <v>82</v>
      </c>
      <c r="C20" s="98" t="str">
        <f>VLOOKUP(B20,VLOOKUP!D:E,2,FALSE)</f>
        <v>RAZO, GUSTAVO</v>
      </c>
      <c r="D20" s="90">
        <f>VLOOKUP(B20,VLOOKUP!D:F,3,FALSE)/1000</f>
        <v>45.34094803</v>
      </c>
      <c r="E20" s="91">
        <f>VLOOKUP(B20,VLOOKUP!D:G,4,FALSE)</f>
        <v>0.34835857142857102</v>
      </c>
      <c r="F20" s="92">
        <f>VLOOKUP(B20,VLOOKUP!D:H,5,FALSE)/1000</f>
        <v>45.34094803</v>
      </c>
      <c r="G20" s="105"/>
      <c r="H20" s="104"/>
      <c r="I20" s="99"/>
      <c r="J20" s="93">
        <f>VLOOKUP(B20,VLOOKUP!D:H,5,FALSE)/VLOOKUP(B20,VLOOKUP!D:I,6,FALSE)</f>
        <v>0.23623138737435731</v>
      </c>
      <c r="K20" s="95">
        <f>(VLOOKUP(B20,VLOOKUP!D:K,6,FALSE))/1000</f>
        <v>191.93447803000001</v>
      </c>
      <c r="L20" s="119"/>
    </row>
    <row r="21" spans="1:12" s="29" customFormat="1" ht="16" x14ac:dyDescent="0.2">
      <c r="A21" s="96" t="str">
        <f>VLOOKUP(B21,VLOOKUP!D:N,10,FALSE)</f>
        <v>DOM Next Gen Prototype</v>
      </c>
      <c r="B21" s="89" t="s">
        <v>315</v>
      </c>
      <c r="C21" s="98" t="str">
        <f>VLOOKUP(B21,VLOOKUP!D:E,2,FALSE)</f>
        <v>KHAZRA, MOOJAN</v>
      </c>
      <c r="D21" s="90">
        <f>VLOOKUP(B21,VLOOKUP!D:F,3,FALSE)/1000</f>
        <v>-60.722364859999999</v>
      </c>
      <c r="E21" s="91">
        <f>VLOOKUP(B21,VLOOKUP!D:G,4,FALSE)</f>
        <v>-0.49391809523809499</v>
      </c>
      <c r="F21" s="92">
        <f>VLOOKUP(B21,VLOOKUP!D:H,5,FALSE)/1000</f>
        <v>-60.722364859999999</v>
      </c>
      <c r="G21" s="105"/>
      <c r="H21" s="104"/>
      <c r="I21" s="99"/>
      <c r="J21" s="93">
        <f>VLOOKUP(B21,VLOOKUP!D:H,5,FALSE)/VLOOKUP(B21,VLOOKUP!D:I,6,FALSE)</f>
        <v>-0.58669810266171785</v>
      </c>
      <c r="K21" s="95">
        <f>(VLOOKUP(B21,VLOOKUP!D:K,6,FALSE))/1000</f>
        <v>103.49848514</v>
      </c>
      <c r="L21" s="119"/>
    </row>
    <row r="22" spans="1:12" s="9" customFormat="1" ht="21" x14ac:dyDescent="0.2">
      <c r="A22" s="1"/>
      <c r="B22" s="18"/>
      <c r="C22" s="12" t="s">
        <v>9</v>
      </c>
      <c r="D22" s="1"/>
      <c r="E22" s="1"/>
      <c r="F22" s="55">
        <f>SUM(F5:F21)</f>
        <v>-212.97550294000001</v>
      </c>
      <c r="G22" s="14"/>
      <c r="H22" s="45"/>
      <c r="I22" s="61"/>
      <c r="J22" s="1"/>
      <c r="K22" s="40"/>
      <c r="L22" s="41"/>
    </row>
    <row r="23" spans="1:12" s="9" customFormat="1" ht="20" x14ac:dyDescent="0.2">
      <c r="A23" s="1"/>
      <c r="B23"/>
      <c r="C23" s="1"/>
      <c r="D23" s="1"/>
      <c r="E23" s="1"/>
      <c r="F23" s="21"/>
      <c r="G23" s="48"/>
      <c r="H23" s="45"/>
      <c r="I23" s="45"/>
      <c r="J23" s="1"/>
      <c r="K23" s="40"/>
      <c r="L23" s="41"/>
    </row>
    <row r="24" spans="1:12" s="9" customFormat="1" ht="16" x14ac:dyDescent="0.2">
      <c r="A24" s="1"/>
      <c r="B24" s="18"/>
      <c r="C24" s="1"/>
      <c r="D24" s="1"/>
      <c r="E24" s="1"/>
      <c r="F24" s="1"/>
      <c r="G24" s="49"/>
      <c r="H24" s="1"/>
      <c r="I24" s="1"/>
      <c r="J24" s="1"/>
      <c r="K24" s="40"/>
      <c r="L24" s="41"/>
    </row>
    <row r="27" spans="1:12" x14ac:dyDescent="0.2">
      <c r="G27" s="49"/>
      <c r="H27" s="40"/>
    </row>
    <row r="28" spans="1:12" x14ac:dyDescent="0.2">
      <c r="G28" s="49"/>
      <c r="H28" s="40"/>
    </row>
  </sheetData>
  <autoFilter ref="A4:L22" xr:uid="{00000000-0009-0000-0000-000008000000}">
    <sortState ref="A5:L25">
      <sortCondition ref="B4:B25"/>
    </sortState>
  </autoFilter>
  <sortState ref="A5:F23">
    <sortCondition ref="B5"/>
  </sortState>
  <mergeCells count="13">
    <mergeCell ref="L1:L3"/>
    <mergeCell ref="I1:I3"/>
    <mergeCell ref="J1:J3"/>
    <mergeCell ref="A1:A3"/>
    <mergeCell ref="B1:B3"/>
    <mergeCell ref="C1:C3"/>
    <mergeCell ref="G1:G3"/>
    <mergeCell ref="H1:H3"/>
    <mergeCell ref="D1:F1"/>
    <mergeCell ref="D2:D3"/>
    <mergeCell ref="E2:E3"/>
    <mergeCell ref="F2:F3"/>
    <mergeCell ref="K1:K3"/>
  </mergeCells>
  <conditionalFormatting sqref="F5:F21">
    <cfRule type="expression" dxfId="3" priority="9">
      <formula>ABS(J5)&gt;0.15</formula>
    </cfRule>
    <cfRule type="expression" dxfId="2" priority="10">
      <formula>ABS(F5)&gt;25</formula>
    </cfRule>
  </conditionalFormatting>
  <printOptions horizontalCentered="1"/>
  <pageMargins left="0.2" right="0.2" top="0.49" bottom="0.44" header="0.18" footer="0.26"/>
  <pageSetup paperSize="5" scale="66" orientation="landscape" r:id="rId1"/>
  <headerFooter>
    <oddHeader>&amp;C&amp;26&amp;F</oddHeader>
    <oddFooter>&amp;LFn:  &amp;F
Tab:  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TECH</vt:lpstr>
      <vt:lpstr>MGMT </vt:lpstr>
      <vt:lpstr>BO </vt:lpstr>
      <vt:lpstr>SPO</vt:lpstr>
      <vt:lpstr>RMO</vt:lpstr>
      <vt:lpstr>SEO</vt:lpstr>
      <vt:lpstr>MDN</vt:lpstr>
      <vt:lpstr>MPSA</vt:lpstr>
      <vt:lpstr>MMCS</vt:lpstr>
      <vt:lpstr>IDS</vt:lpstr>
      <vt:lpstr>VLOOKUP</vt:lpstr>
      <vt:lpstr>'BO '!Print_Area</vt:lpstr>
      <vt:lpstr>IDS!Print_Area</vt:lpstr>
      <vt:lpstr>MDN!Print_Area</vt:lpstr>
      <vt:lpstr>'MGMT '!Print_Area</vt:lpstr>
      <vt:lpstr>MMCS!Print_Area</vt:lpstr>
      <vt:lpstr>MPSA!Print_Area</vt:lpstr>
      <vt:lpstr>RMO!Print_Area</vt:lpstr>
      <vt:lpstr>SEO!Print_Area</vt:lpstr>
      <vt:lpstr>SPO!Print_Area</vt:lpstr>
      <vt:lpstr>TECH!Print_Area</vt:lpstr>
      <vt:lpstr>IDS!Print_Titles</vt:lpstr>
      <vt:lpstr>MDN!Print_Titles</vt:lpstr>
      <vt:lpstr>MMCS!Print_Titles</vt:lpstr>
      <vt:lpstr>SEO!Print_Titles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J. Guanio</dc:creator>
  <cp:lastModifiedBy>Microsoft Office User</cp:lastModifiedBy>
  <cp:lastPrinted>2020-02-12T17:23:47Z</cp:lastPrinted>
  <dcterms:created xsi:type="dcterms:W3CDTF">2014-07-14T19:47:49Z</dcterms:created>
  <dcterms:modified xsi:type="dcterms:W3CDTF">2020-03-04T00:30:41Z</dcterms:modified>
</cp:coreProperties>
</file>