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20" windowWidth="15300" windowHeight="9165" tabRatio="771"/>
  </bookViews>
  <sheets>
    <sheet name="Use Case" sheetId="5" r:id="rId1"/>
    <sheet name="Use Case Effort" sheetId="15" r:id="rId2"/>
    <sheet name="PivotTable-Work" sheetId="11" r:id="rId3"/>
    <sheet name="PivotTable-Count" sheetId="16" r:id="rId4"/>
    <sheet name="Use Case Burndown" sheetId="8" r:id="rId5"/>
    <sheet name="List" sheetId="7" r:id="rId6"/>
    <sheet name="Definitions-Old" sheetId="3" state="hidden" r:id="rId7"/>
    <sheet name="Use Case-Old" sheetId="1" state="hidden" r:id="rId8"/>
    <sheet name="Functional Design-Old" sheetId="2" state="hidden" r:id="rId9"/>
    <sheet name="Technical-Old" sheetId="4" state="hidden" r:id="rId10"/>
    <sheet name="Definitions" sheetId="12" r:id="rId11"/>
    <sheet name="Sheet1" sheetId="17" r:id="rId12"/>
  </sheets>
  <definedNames>
    <definedName name="_xlnm._FilterDatabase" localSheetId="0" hidden="1">'Use Case'!$A$2:$Q$111</definedName>
    <definedName name="_xlnm._FilterDatabase" localSheetId="7" hidden="1">'Use Case-Old'!$B$2:$K$103</definedName>
    <definedName name="_xlnm.Print_Area" localSheetId="0">'Use Case'!$A$3:$Q$83</definedName>
    <definedName name="_xlnm.Print_Area" localSheetId="7">'Use Case-Old'!$A$1:$U$44</definedName>
    <definedName name="_xlnm.Print_Titles" localSheetId="0">'Use Case'!$2:$2</definedName>
    <definedName name="_xlnm.Print_Titles" localSheetId="7">'Use Case-Old'!$1:$2</definedName>
  </definedNames>
  <calcPr calcId="145620"/>
  <pivotCaches>
    <pivotCache cacheId="0" r:id="rId13"/>
  </pivotCaches>
</workbook>
</file>

<file path=xl/calcChain.xml><?xml version="1.0" encoding="utf-8"?>
<calcChain xmlns="http://schemas.openxmlformats.org/spreadsheetml/2006/main">
  <c r="N7" i="5" l="1"/>
  <c r="M7" i="5"/>
  <c r="L7" i="5"/>
  <c r="K7" i="5"/>
  <c r="K18" i="5"/>
  <c r="L18" i="5"/>
  <c r="M18" i="5"/>
  <c r="N18" i="5"/>
  <c r="K19" i="5"/>
  <c r="L19" i="5"/>
  <c r="M19" i="5"/>
  <c r="N19" i="5"/>
  <c r="K20" i="5"/>
  <c r="L20" i="5"/>
  <c r="M20" i="5"/>
  <c r="N20" i="5"/>
  <c r="K21" i="5"/>
  <c r="L21" i="5"/>
  <c r="M21" i="5"/>
  <c r="N21" i="5"/>
  <c r="K22" i="5"/>
  <c r="L22" i="5"/>
  <c r="M22" i="5"/>
  <c r="N22" i="5"/>
  <c r="K23" i="5"/>
  <c r="L23" i="5"/>
  <c r="M23" i="5"/>
  <c r="N23" i="5"/>
  <c r="K24" i="5"/>
  <c r="L24" i="5"/>
  <c r="M24" i="5"/>
  <c r="N24" i="5"/>
  <c r="K28" i="5"/>
  <c r="L28" i="5"/>
  <c r="M28" i="5"/>
  <c r="N28" i="5"/>
  <c r="K29" i="5"/>
  <c r="L29" i="5"/>
  <c r="M29" i="5"/>
  <c r="N29" i="5"/>
  <c r="K30" i="5"/>
  <c r="L30" i="5"/>
  <c r="M30" i="5"/>
  <c r="N30" i="5"/>
  <c r="K32" i="5"/>
  <c r="L32" i="5"/>
  <c r="M32" i="5"/>
  <c r="N32" i="5"/>
  <c r="K34" i="5"/>
  <c r="L34" i="5"/>
  <c r="M34" i="5"/>
  <c r="N34" i="5"/>
  <c r="K35" i="5"/>
  <c r="L35" i="5"/>
  <c r="M35" i="5"/>
  <c r="N35" i="5"/>
  <c r="K36" i="5"/>
  <c r="L36" i="5"/>
  <c r="M36" i="5"/>
  <c r="N36" i="5"/>
  <c r="K37" i="5"/>
  <c r="L37" i="5"/>
  <c r="M37" i="5"/>
  <c r="N37" i="5"/>
  <c r="K38" i="5"/>
  <c r="L38" i="5"/>
  <c r="M38" i="5"/>
  <c r="N38" i="5"/>
  <c r="K39" i="5"/>
  <c r="L39" i="5"/>
  <c r="M39" i="5"/>
  <c r="N39" i="5"/>
  <c r="K40" i="5"/>
  <c r="L40" i="5"/>
  <c r="M40" i="5"/>
  <c r="N40" i="5"/>
  <c r="K41" i="5"/>
  <c r="L41" i="5"/>
  <c r="M41" i="5"/>
  <c r="N41" i="5"/>
  <c r="K42" i="5"/>
  <c r="L42" i="5"/>
  <c r="M42" i="5"/>
  <c r="N42" i="5"/>
  <c r="K43" i="5"/>
  <c r="L43" i="5"/>
  <c r="M43" i="5"/>
  <c r="N43" i="5"/>
  <c r="K44" i="5"/>
  <c r="L44" i="5"/>
  <c r="M44" i="5"/>
  <c r="N44" i="5"/>
  <c r="K45" i="5"/>
  <c r="L45" i="5"/>
  <c r="M45" i="5"/>
  <c r="N45" i="5"/>
  <c r="K46" i="5"/>
  <c r="L46" i="5"/>
  <c r="M46" i="5"/>
  <c r="N46" i="5"/>
  <c r="K47" i="5"/>
  <c r="L47" i="5"/>
  <c r="M47" i="5"/>
  <c r="N47" i="5"/>
  <c r="K48" i="5"/>
  <c r="L48" i="5"/>
  <c r="M48" i="5"/>
  <c r="N48" i="5"/>
  <c r="K49" i="5"/>
  <c r="L49" i="5"/>
  <c r="M49" i="5"/>
  <c r="N49" i="5"/>
  <c r="K50" i="5"/>
  <c r="L50" i="5"/>
  <c r="M50" i="5"/>
  <c r="N50" i="5"/>
  <c r="K51" i="5"/>
  <c r="L51" i="5"/>
  <c r="M51" i="5"/>
  <c r="N51" i="5"/>
  <c r="K52" i="5"/>
  <c r="L52" i="5"/>
  <c r="M52" i="5"/>
  <c r="N52" i="5"/>
  <c r="K53" i="5"/>
  <c r="L53" i="5"/>
  <c r="M53" i="5"/>
  <c r="N53" i="5"/>
  <c r="K54" i="5"/>
  <c r="L54" i="5"/>
  <c r="M54" i="5"/>
  <c r="N54" i="5"/>
  <c r="K55" i="5"/>
  <c r="L55" i="5"/>
  <c r="M55" i="5"/>
  <c r="N55" i="5"/>
  <c r="K56" i="5"/>
  <c r="L56" i="5"/>
  <c r="M56" i="5"/>
  <c r="N56" i="5"/>
  <c r="K57" i="5"/>
  <c r="L57" i="5"/>
  <c r="M57" i="5"/>
  <c r="N57" i="5"/>
  <c r="K58" i="5"/>
  <c r="L58" i="5"/>
  <c r="M58" i="5"/>
  <c r="N58" i="5"/>
  <c r="K59" i="5"/>
  <c r="L59" i="5"/>
  <c r="M59" i="5"/>
  <c r="N59" i="5"/>
  <c r="K60" i="5"/>
  <c r="L60" i="5"/>
  <c r="M60" i="5"/>
  <c r="N60" i="5"/>
  <c r="K61" i="5"/>
  <c r="L61" i="5"/>
  <c r="M61" i="5"/>
  <c r="N61" i="5"/>
  <c r="K62" i="5"/>
  <c r="L62" i="5"/>
  <c r="M62" i="5"/>
  <c r="N62" i="5"/>
  <c r="K63" i="5"/>
  <c r="L63" i="5"/>
  <c r="M63" i="5"/>
  <c r="N63" i="5"/>
  <c r="K64" i="5"/>
  <c r="L64" i="5"/>
  <c r="M64" i="5"/>
  <c r="N64" i="5"/>
  <c r="K65" i="5"/>
  <c r="L65" i="5"/>
  <c r="M65" i="5"/>
  <c r="N65" i="5"/>
  <c r="K66" i="5"/>
  <c r="L66" i="5"/>
  <c r="M66" i="5"/>
  <c r="N66" i="5"/>
  <c r="K68" i="5"/>
  <c r="L68" i="5"/>
  <c r="M68" i="5"/>
  <c r="N68" i="5"/>
  <c r="K69" i="5"/>
  <c r="L69" i="5"/>
  <c r="M69" i="5"/>
  <c r="N69" i="5"/>
  <c r="K70" i="5"/>
  <c r="L70" i="5"/>
  <c r="M70" i="5"/>
  <c r="N70" i="5"/>
  <c r="K71" i="5"/>
  <c r="L71" i="5"/>
  <c r="M71" i="5"/>
  <c r="N71" i="5"/>
  <c r="K72" i="5"/>
  <c r="L72" i="5"/>
  <c r="M72" i="5"/>
  <c r="N72" i="5"/>
  <c r="K73" i="5"/>
  <c r="L73" i="5"/>
  <c r="M73" i="5"/>
  <c r="N73" i="5"/>
  <c r="K74" i="5"/>
  <c r="L74" i="5"/>
  <c r="M74" i="5"/>
  <c r="N74" i="5"/>
  <c r="K75" i="5"/>
  <c r="L75" i="5"/>
  <c r="M75" i="5"/>
  <c r="N75" i="5"/>
  <c r="K76" i="5"/>
  <c r="L76" i="5"/>
  <c r="M76" i="5"/>
  <c r="N76" i="5"/>
  <c r="K77" i="5"/>
  <c r="L77" i="5"/>
  <c r="M77" i="5"/>
  <c r="N77" i="5"/>
  <c r="K78" i="5"/>
  <c r="L78" i="5"/>
  <c r="M78" i="5"/>
  <c r="N78" i="5"/>
  <c r="K79" i="5"/>
  <c r="L79" i="5"/>
  <c r="M79" i="5"/>
  <c r="N79" i="5"/>
  <c r="K80" i="5"/>
  <c r="L80" i="5"/>
  <c r="M80" i="5"/>
  <c r="N80" i="5"/>
  <c r="K81" i="5"/>
  <c r="L81" i="5"/>
  <c r="M81" i="5"/>
  <c r="N81" i="5"/>
  <c r="B9" i="8" l="1"/>
  <c r="E9" i="8" s="1"/>
  <c r="A9" i="8"/>
  <c r="B8" i="8" l="1"/>
  <c r="E8" i="8" s="1"/>
  <c r="A8" i="8"/>
  <c r="B13" i="8" l="1"/>
  <c r="D13" i="8"/>
  <c r="C13" i="8"/>
  <c r="E3" i="8"/>
  <c r="B4" i="8" s="1"/>
  <c r="D16" i="8"/>
  <c r="C16" i="8"/>
  <c r="E16" i="8" l="1"/>
  <c r="D17" i="8"/>
  <c r="E13" i="8"/>
  <c r="E4" i="8"/>
  <c r="B5" i="8" s="1"/>
  <c r="E5" i="8" s="1"/>
  <c r="B6" i="8" s="1"/>
  <c r="E6" i="8" s="1"/>
  <c r="B7" i="8" s="1"/>
  <c r="E7" i="8" s="1"/>
  <c r="K8" i="5"/>
  <c r="L8" i="5"/>
  <c r="M8" i="5"/>
  <c r="N8" i="5"/>
  <c r="K11" i="5"/>
  <c r="L11" i="5"/>
  <c r="M11" i="5"/>
  <c r="N11" i="5"/>
  <c r="K9" i="5"/>
  <c r="L9" i="5"/>
  <c r="M9" i="5"/>
  <c r="N9" i="5"/>
  <c r="K10" i="5"/>
  <c r="L10" i="5"/>
  <c r="M10" i="5"/>
  <c r="N10" i="5"/>
  <c r="K13" i="5"/>
  <c r="L13" i="5"/>
  <c r="M13" i="5"/>
  <c r="N13" i="5"/>
  <c r="K14" i="5"/>
  <c r="L14" i="5"/>
  <c r="M14" i="5"/>
  <c r="N14" i="5"/>
  <c r="K15" i="5"/>
  <c r="L15" i="5"/>
  <c r="M15" i="5"/>
  <c r="N15" i="5"/>
  <c r="K16" i="5"/>
  <c r="L16" i="5"/>
  <c r="M16" i="5"/>
  <c r="N16" i="5"/>
  <c r="K17" i="5"/>
  <c r="L17" i="5"/>
  <c r="M17" i="5"/>
  <c r="N17" i="5"/>
  <c r="K3" i="5"/>
  <c r="L3" i="5"/>
  <c r="M3" i="5"/>
  <c r="N3" i="5"/>
  <c r="K4" i="5"/>
  <c r="L4" i="5"/>
  <c r="M4" i="5"/>
  <c r="N4" i="5"/>
  <c r="K5" i="5"/>
  <c r="L5" i="5"/>
  <c r="M5" i="5"/>
  <c r="N5" i="5"/>
  <c r="K6" i="5"/>
  <c r="L6" i="5"/>
  <c r="M6" i="5"/>
  <c r="N6" i="5"/>
  <c r="E17" i="8" l="1"/>
  <c r="K8" i="15"/>
  <c r="J8" i="15"/>
  <c r="I8" i="15"/>
  <c r="H8" i="15"/>
  <c r="K7" i="15"/>
  <c r="J7" i="15"/>
  <c r="I7" i="15"/>
  <c r="H7" i="15"/>
  <c r="K6" i="15"/>
  <c r="J6" i="15"/>
  <c r="I6" i="15"/>
  <c r="H6" i="15"/>
  <c r="K5" i="15"/>
  <c r="J5" i="15"/>
  <c r="I5" i="15"/>
  <c r="H5" i="15"/>
  <c r="K4" i="15"/>
  <c r="J4" i="15"/>
  <c r="I4" i="15"/>
  <c r="H4" i="15"/>
  <c r="K3" i="15"/>
  <c r="J3" i="15"/>
  <c r="I3" i="15"/>
  <c r="H3" i="15"/>
  <c r="A5" i="8" l="1"/>
  <c r="A6" i="8" s="1"/>
  <c r="A7" i="8" s="1"/>
  <c r="C1" i="5" l="1"/>
</calcChain>
</file>

<file path=xl/sharedStrings.xml><?xml version="1.0" encoding="utf-8"?>
<sst xmlns="http://schemas.openxmlformats.org/spreadsheetml/2006/main" count="1439" uniqueCount="498">
  <si>
    <t>Use Case</t>
  </si>
  <si>
    <t>Priority
Order</t>
  </si>
  <si>
    <t>UC
Category</t>
  </si>
  <si>
    <t>Actor</t>
  </si>
  <si>
    <t>Flow</t>
  </si>
  <si>
    <t>Notes</t>
  </si>
  <si>
    <t>Relative
Size</t>
  </si>
  <si>
    <t>Business Priority</t>
  </si>
  <si>
    <t>Gate</t>
  </si>
  <si>
    <t>BA Status</t>
  </si>
  <si>
    <t>BA</t>
  </si>
  <si>
    <t>Approval Date</t>
  </si>
  <si>
    <t>Func Status</t>
  </si>
  <si>
    <t>Func</t>
  </si>
  <si>
    <t>Tech Status</t>
  </si>
  <si>
    <t xml:space="preserve">Tech </t>
  </si>
  <si>
    <t>Functional Design</t>
  </si>
  <si>
    <t>Common</t>
  </si>
  <si>
    <t>Provider Enroller</t>
  </si>
  <si>
    <t>UC015_Provider_Enroller_Register</t>
  </si>
  <si>
    <t>Register</t>
  </si>
  <si>
    <t>Small</t>
  </si>
  <si>
    <t>Must Have</t>
  </si>
  <si>
    <t>Bus</t>
  </si>
  <si>
    <t>Review</t>
  </si>
  <si>
    <t>Karen</t>
  </si>
  <si>
    <t>WIP</t>
  </si>
  <si>
    <t>FDP0020_Register_Email_Username_Page
FDP0024_Register_Security_Page
FDP0028_Register_Confirm_Page</t>
  </si>
  <si>
    <t>User</t>
  </si>
  <si>
    <t>UC014_User_Login</t>
  </si>
  <si>
    <t>Login</t>
  </si>
  <si>
    <t>FDP0010_Login_Page</t>
  </si>
  <si>
    <t>UC016_User_Manage_Password</t>
  </si>
  <si>
    <t>Reset password</t>
  </si>
  <si>
    <t>FDP0030_ResetPW_Username_Page
FDP0034_ResetPW_Challenge_Page
FDP0038_ResetPW_Confirm_Page</t>
  </si>
  <si>
    <t>Change reset password</t>
  </si>
  <si>
    <t>Change password</t>
  </si>
  <si>
    <t>Should Have</t>
  </si>
  <si>
    <t>Maintenance</t>
  </si>
  <si>
    <t>UC006_PE_Manage_Application_Via_Portal_Login</t>
  </si>
  <si>
    <t>MF: Create non-PCA application</t>
  </si>
  <si>
    <t>Approved</t>
  </si>
  <si>
    <t>David</t>
  </si>
  <si>
    <t xml:space="preserve">MF: View application </t>
  </si>
  <si>
    <t xml:space="preserve">MF: Update in-process application </t>
  </si>
  <si>
    <t>MF: Delete application</t>
  </si>
  <si>
    <t>MF: View "in-MMIS" applications</t>
  </si>
  <si>
    <t>Could Have</t>
  </si>
  <si>
    <t>UC002_User_Manage_Applicant_Type_And_Identifier</t>
  </si>
  <si>
    <t>MF: Add Applicant Type and Identifier(s)</t>
  </si>
  <si>
    <t>Derik</t>
  </si>
  <si>
    <t>AF: Update Applicant Type - not "in MMIS"</t>
  </si>
  <si>
    <t>AF: Update Applicant Type - "in MMIS"</t>
  </si>
  <si>
    <t>AF: View Applicant Type and Identifier(s)</t>
  </si>
  <si>
    <t xml:space="preserve">Org </t>
  </si>
  <si>
    <t>UC003_User_Manage_Organization_Info</t>
  </si>
  <si>
    <t>MF: Enter/update organization information</t>
  </si>
  <si>
    <t>MF: View organization information</t>
  </si>
  <si>
    <t>UC001_User_Manage_Organization_Contact_Info</t>
  </si>
  <si>
    <t xml:space="preserve">MF: Enter/update organization contact information </t>
  </si>
  <si>
    <t>Medium</t>
  </si>
  <si>
    <t xml:space="preserve">MF: View organization contact information </t>
  </si>
  <si>
    <t>UC012_User_Manage_Addresses</t>
  </si>
  <si>
    <t xml:space="preserve">Create, did not check any affiliation (Main)    
Affiliation with use addresses
Update                                              </t>
  </si>
  <si>
    <t>Large</t>
  </si>
  <si>
    <t>UC009_User_Manage_Facility_Location</t>
  </si>
  <si>
    <t>Create (Main)
Update (in MMIS)
Update (Not in MMIS)
Delete (in MMIS)
Delete (not in MMIS)
Term location
Un-Term location</t>
  </si>
  <si>
    <t>Need CRUD for NPI for location.
Need ability to end location - need effective dates for each location. 
Entry of location requires an effective date.
User must pick reason when closing location/entering end date. (Angie to provide reasons).
User can un-term a termed location.
Terming location results in terming all associated MMIS records with that NPI/location.
Location should not be entered twice - can be associated with multiple NPIs/UMPIs</t>
  </si>
  <si>
    <t>Mary</t>
  </si>
  <si>
    <t>UC011_User_Manage_Individual_Member_Info</t>
  </si>
  <si>
    <t>Create individual member info</t>
  </si>
  <si>
    <t>View individual member info</t>
  </si>
  <si>
    <t>Update individual member info - not "in MMIS"</t>
  </si>
  <si>
    <t>Update individual member - "in MMIS"</t>
  </si>
  <si>
    <t>Delete indivudla member - not "in MMIS"</t>
  </si>
  <si>
    <t>Delete individual member - "in MMIS"</t>
  </si>
  <si>
    <t>Services</t>
  </si>
  <si>
    <t>Create (Main)
Update (in MMIS)
Update (Not in MMIS)
Delete (in MMIS)
Delete (not in MMIS)</t>
  </si>
  <si>
    <t xml:space="preserve">Taxonomy code selection.
</t>
  </si>
  <si>
    <t>Waiver Services</t>
  </si>
  <si>
    <t>Different services by provider type</t>
  </si>
  <si>
    <t>Alternate Flow for entry of Non-NPI. 
System should display tree of location/service info for each.</t>
  </si>
  <si>
    <t>Derive Provider Type</t>
  </si>
  <si>
    <t>Provider Type Info</t>
  </si>
  <si>
    <t>Facility ID, ISD#, PCA Billing Person, Medicare ID number, etcetera</t>
  </si>
  <si>
    <t xml:space="preserve">Credentials </t>
  </si>
  <si>
    <t>Provider Type License
Provider Type Specialty
Facility Credentials
Waiver Service Credentials
Site Visit upload date fie
ld must be included.
PCA Training Cert</t>
  </si>
  <si>
    <t>Supervising Professional Info</t>
  </si>
  <si>
    <t>Ownership Info</t>
  </si>
  <si>
    <t>Billing Org Pay-To Setup</t>
  </si>
  <si>
    <t>UC010_User_Manage_Assigned_Billers</t>
  </si>
  <si>
    <t>Create assigned biller</t>
  </si>
  <si>
    <t>View assigned biller</t>
  </si>
  <si>
    <t>Update assigned biller - not "in MMIS"</t>
  </si>
  <si>
    <t>Update assigned biller - "in MMIS"</t>
  </si>
  <si>
    <t>Delete assigned biller - not "in MMIS"</t>
  </si>
  <si>
    <t>Delete assigned biller - "in MMIS"</t>
  </si>
  <si>
    <t>Summary</t>
  </si>
  <si>
    <t>View (Main)</t>
  </si>
  <si>
    <t>Agreements</t>
  </si>
  <si>
    <t>Update (Main)
Submit</t>
  </si>
  <si>
    <t>Service Agent</t>
  </si>
  <si>
    <t>UC004_SA_Manage_Application</t>
  </si>
  <si>
    <t>Service Agent Create new application "Draft"</t>
  </si>
  <si>
    <t xml:space="preserve">Review    </t>
  </si>
  <si>
    <t>Service Agent Create new PCA application "Draft"</t>
  </si>
  <si>
    <t>Service Agent View application</t>
  </si>
  <si>
    <t>Service Agent Submit application "Draft to "Pending"</t>
  </si>
  <si>
    <t>Service Agent Unsubmit application "Pending" to "Draft"</t>
  </si>
  <si>
    <t>Service Agent Review application "Pending" to "Review"</t>
  </si>
  <si>
    <t>Service Agent Return to provider enroller "Review" to "Draft"</t>
  </si>
  <si>
    <t>Service Agent Set outcome "Review" to "Complete"</t>
  </si>
  <si>
    <t>Service Agent Update completed application "Complete" to "Draft"</t>
  </si>
  <si>
    <t>Service Agent Delete application Must not be "in MMIS"</t>
  </si>
  <si>
    <t>Service Agent Assign to user that was created on behalf of</t>
  </si>
  <si>
    <t>Change of Ownership Approval</t>
  </si>
  <si>
    <t>provider keeps npi of old owner, 
provider gets new npi 
provider has an umpi and tax id changes 
provider has an umpi and tax id stays the same</t>
  </si>
  <si>
    <t xml:space="preserve">if provider keeps npi of old owner, we change fein and update record
if provider gets new npi we term out old record and create a new one
if provider has an umpi and tax id changes we term and create a new record
if provider has an umpi and tax id stays the same we update the record
https://edocs.dhs.state.mn.us/lfserver/Public/DHS-5550-ENG </t>
  </si>
  <si>
    <t>Provider Lookup</t>
  </si>
  <si>
    <t>Main</t>
  </si>
  <si>
    <t>Rules Override</t>
  </si>
  <si>
    <t>Dashboard</t>
  </si>
  <si>
    <t>Change/Modify NPI/UMPI</t>
  </si>
  <si>
    <t>Change NPI at global level
Change NPI/UMPI at location level</t>
  </si>
  <si>
    <t>Service Agent Home</t>
  </si>
  <si>
    <t>Main
  new application</t>
  </si>
  <si>
    <t>launch the PCA maintenance for organization. 
Initiate review of application, with grid of pending - stamp specialist name on application when opened for review.</t>
  </si>
  <si>
    <t>Application query</t>
  </si>
  <si>
    <t>Functions</t>
  </si>
  <si>
    <t>Associate Pre-MN-ITS records with Public Portal login</t>
  </si>
  <si>
    <t>Legacy Record Review-with spans</t>
  </si>
  <si>
    <t>Category of Service
Major Programs</t>
  </si>
  <si>
    <t xml:space="preserve">Legacy Record Review-without spans </t>
  </si>
  <si>
    <t>Specialty codes
Package Service Codes
Enhanced Service Codes</t>
  </si>
  <si>
    <t>PCA match</t>
  </si>
  <si>
    <t>Create (new)
Potential match
exact match (screen doesn't show)</t>
  </si>
  <si>
    <t>Name, SSN, DOB
Variiation of SSN
multi data match</t>
  </si>
  <si>
    <t>Reviewing  changes</t>
  </si>
  <si>
    <t xml:space="preserve">Approved changes (main)
edit (steps through all forms)
</t>
  </si>
  <si>
    <t>Service Review</t>
  </si>
  <si>
    <t>Approve or deny services (Main)</t>
  </si>
  <si>
    <t>Approve/deny all by location and level 1 taxonomy.
Level 2 taxonomy approved individually.
Level 3 not shown.</t>
  </si>
  <si>
    <t>System</t>
  </si>
  <si>
    <t>Status</t>
  </si>
  <si>
    <t>Create (Main)
Read
Update (in MMIS)
Update (Not in MMIS)
Delete (in MMIS)
Delete (not in MMIS)</t>
  </si>
  <si>
    <t>UC005_PE_Manage_Application_Via_MN-ITS_Login</t>
  </si>
  <si>
    <t xml:space="preserve">MF: Create PCA application </t>
  </si>
  <si>
    <t>MF: View application</t>
  </si>
  <si>
    <t>MF: Update in-process application</t>
  </si>
  <si>
    <t>MF: Update completed application</t>
  </si>
  <si>
    <t>MF: Application not found</t>
  </si>
  <si>
    <t>Launch from MN-ITS</t>
  </si>
  <si>
    <t>I-Non PCA</t>
  </si>
  <si>
    <t>Affiliations</t>
  </si>
  <si>
    <t>Also includes PCA affiliations but a separate screen.</t>
  </si>
  <si>
    <t>Education</t>
  </si>
  <si>
    <t>Create (Main)
Update</t>
  </si>
  <si>
    <t>Must be removed if no longer needed</t>
  </si>
  <si>
    <t>Individual Info</t>
  </si>
  <si>
    <t>Create (Main)
Update
Duplicate SSN/NPI (Create/update)</t>
  </si>
  <si>
    <t>Cannot change Practice Type once in MMIS
If not in MMIS they user has to start over if practice type is changed</t>
  </si>
  <si>
    <t>Practice Info</t>
  </si>
  <si>
    <t>Private Practice (main)
Primary practice (nothing to enter)
Update</t>
  </si>
  <si>
    <t xml:space="preserve">Do not do unique test on FEIN
</t>
  </si>
  <si>
    <t>PCA</t>
  </si>
  <si>
    <t>Personal Info</t>
  </si>
  <si>
    <t xml:space="preserve">PCA </t>
  </si>
  <si>
    <t>Background Study</t>
  </si>
  <si>
    <t>Change Log</t>
  </si>
  <si>
    <t>Displays: Who, date/time, table fields, old, new</t>
  </si>
  <si>
    <t>Service Administrator</t>
  </si>
  <si>
    <t>Help Topics</t>
  </si>
  <si>
    <t>Create
Update
delete</t>
  </si>
  <si>
    <t>Maintain System User</t>
  </si>
  <si>
    <t>Create User
Update user
Delete user</t>
  </si>
  <si>
    <t>System inserts 1st Service Admin</t>
  </si>
  <si>
    <t>Maintaining Agreements</t>
  </si>
  <si>
    <t>Create
Update</t>
  </si>
  <si>
    <t>Screening Schedule</t>
  </si>
  <si>
    <t>Change of Ownership Initiation</t>
  </si>
  <si>
    <t>https://edocs.dhs.state.mn.us/lfserver/Public/DHS-5550-ENG</t>
  </si>
  <si>
    <t>User Options</t>
  </si>
  <si>
    <t>Collection of many</t>
  </si>
  <si>
    <t>Self manage user information</t>
  </si>
  <si>
    <t>CRUD the information a user enters during registration</t>
  </si>
  <si>
    <t>Request NPI/UMPI change</t>
  </si>
  <si>
    <t>NPI/Location/Service Type Tree</t>
  </si>
  <si>
    <t>Account</t>
  </si>
  <si>
    <t>Login information for the Portal, and not the enrollment</t>
  </si>
  <si>
    <t>Provider Enrollment History</t>
  </si>
  <si>
    <t>Delete provider application</t>
  </si>
  <si>
    <t>Not in MMIS
In MMIS</t>
  </si>
  <si>
    <t>Technical</t>
  </si>
  <si>
    <t>Audit</t>
  </si>
  <si>
    <t>Open
Update (before/after)
close without an update
# of records
# of records approved
Both internal and external</t>
  </si>
  <si>
    <t>Data conversion</t>
  </si>
  <si>
    <t>Technical specs</t>
  </si>
  <si>
    <t>Effective dating</t>
  </si>
  <si>
    <t>Interface to filenet</t>
  </si>
  <si>
    <t>Success
Fail</t>
  </si>
  <si>
    <t>Interface to MMIS</t>
  </si>
  <si>
    <t>MN-ITS registration letters to unregistered providers</t>
  </si>
  <si>
    <t>Purpose: to stop the HelpDesk from being flooded with calls.
Follow up with MN-ITS team re: allowing non-Pay-To providers to register.</t>
  </si>
  <si>
    <t>Assigned</t>
  </si>
  <si>
    <t>SFDP0001_Guide</t>
  </si>
  <si>
    <t>Wendy</t>
  </si>
  <si>
    <t>FDP0020_Register_Email_Username_Page</t>
  </si>
  <si>
    <t>FDP0024_Register_Security_Page</t>
  </si>
  <si>
    <t>FDP0028_Register_Confirm_Page</t>
  </si>
  <si>
    <t>FDP0030_ResetPW_Username_Page</t>
  </si>
  <si>
    <t>FDP0034_ResetPW_Challenge_Page</t>
  </si>
  <si>
    <t>FDP0038_ResetPW_Confirm_Page</t>
  </si>
  <si>
    <t>Technical Tasks</t>
  </si>
  <si>
    <t>Component</t>
  </si>
  <si>
    <t>Goal</t>
  </si>
  <si>
    <t>Task</t>
  </si>
  <si>
    <t>Subtask</t>
  </si>
  <si>
    <t>User registration web app</t>
  </si>
  <si>
    <t>Tech docs</t>
  </si>
  <si>
    <t>Update and create technical docs for the user self-registration app</t>
  </si>
  <si>
    <t>mmis/architecture/MMIS-Build-Dependencies.vsd</t>
  </si>
  <si>
    <t>Done</t>
  </si>
  <si>
    <t>mmis/architecture/MMIS-Source-Organization.vsd</t>
  </si>
  <si>
    <t>mmis/architecture/Naming-Conventions.docx</t>
  </si>
  <si>
    <t>(new) ur/design/Components-Architecture.vsd</t>
  </si>
  <si>
    <t>(new) ur/design/ArchitecturalTiers-UserRegistrationWebApp.vsd</t>
  </si>
  <si>
    <t>(new) ur/design/High-Level-Design.docx</t>
  </si>
  <si>
    <t>in progress</t>
  </si>
  <si>
    <t>Create user self-registration app</t>
  </si>
  <si>
    <t>source tree structure</t>
  </si>
  <si>
    <t>build</t>
  </si>
  <si>
    <t>spring mvc setup</t>
  </si>
  <si>
    <t>spring security</t>
  </si>
  <si>
    <t>sitemesh setup</t>
  </si>
  <si>
    <t>sitemesh template for its pages</t>
  </si>
  <si>
    <t>create first page</t>
  </si>
  <si>
    <t xml:space="preserve">Work in Progress - Task is assigned and being worked on </t>
  </si>
  <si>
    <t>Task is out for team reivew and approval. Angie will determine if a business team walkthrough is required</t>
  </si>
  <si>
    <t>Approved by all areas to move forward</t>
  </si>
  <si>
    <t>FDP0040_Provider_Enroller_Home_Page</t>
  </si>
  <si>
    <t>FDP0014_Change_Password_Page</t>
  </si>
  <si>
    <t>UC017_User_Services</t>
  </si>
  <si>
    <t>FDP0050_Applicant_Type_Identifier_Page</t>
  </si>
  <si>
    <t>FDP0060_Organization_Information_Page</t>
  </si>
  <si>
    <t>UC018_Map_MPSE_Addresses_To_MMIS</t>
  </si>
  <si>
    <t>MF: Map MPSE addresses to MMIS</t>
  </si>
  <si>
    <t>Tech</t>
  </si>
  <si>
    <t>Steve</t>
  </si>
  <si>
    <t>FDP0014_Must_Change_Password_Page</t>
  </si>
  <si>
    <t>View default                                                                                                               Update</t>
  </si>
  <si>
    <t>selection sequence view for remittance advice</t>
  </si>
  <si>
    <t>UC013_Manage_Organization_Provider_Identifier</t>
  </si>
  <si>
    <r>
      <t xml:space="preserve">Create (Main)
Update (in MMIS)
Update (Not in MMIS)
</t>
    </r>
    <r>
      <rPr>
        <strike/>
        <sz val="11"/>
        <color theme="1"/>
        <rFont val="Calibri"/>
        <family val="2"/>
        <scheme val="minor"/>
      </rPr>
      <t>Delete (in MMIS)</t>
    </r>
    <r>
      <rPr>
        <sz val="11"/>
        <color theme="1"/>
        <rFont val="Calibri"/>
        <family val="2"/>
        <scheme val="minor"/>
      </rPr>
      <t xml:space="preserve">
Delete (not in MMIS)</t>
    </r>
  </si>
  <si>
    <t>FDP0031_Retrieve_Username_Page
FDP0034_ResetPW_Challenge_Page
FDP0038_ResetPW_Confirm_Page</t>
  </si>
  <si>
    <t>FDP0032_Retrieve_Username_Confirmation_Page
FDP0034_ResetPW_Challenge_Page
FDP0038_ResetPW_Confirm_Page</t>
  </si>
  <si>
    <t>FDP0031_Retrieve_Username_Page</t>
  </si>
  <si>
    <t>FDP0032_Retrieve_Username_Confirmation_Page</t>
  </si>
  <si>
    <t xml:space="preserve">Steve </t>
  </si>
  <si>
    <t>UC019_Remittance_ sequence</t>
  </si>
  <si>
    <t>Will</t>
  </si>
  <si>
    <t>Enter/update organization information
View organization information</t>
  </si>
  <si>
    <t>Create assigned biller
View assigned biller
Update assigned biller - not "in MMIS"
Update assigned biller - "in MMIS"
Delete assigned biller - not "in MMIS"
Delete assigned biller - "in MMIS"</t>
  </si>
  <si>
    <t>Enter/update organization contact information
Copy the user contact
View organization contact information</t>
  </si>
  <si>
    <t>ok - 1/20/2015</t>
  </si>
  <si>
    <t>2015-01-21: Divided, new use is UC018</t>
  </si>
  <si>
    <r>
      <t xml:space="preserve">Create facility location address
Update facility location address
</t>
    </r>
    <r>
      <rPr>
        <b/>
        <sz val="11"/>
        <color theme="1"/>
        <rFont val="Calibri"/>
        <family val="2"/>
        <scheme val="minor"/>
      </rPr>
      <t>Note: May add flows for non-facilities in the future</t>
    </r>
  </si>
  <si>
    <t>Create non-PCA application
View application 
Update in-process application
Delete application
View "in-MMIS" applications (could have)</t>
  </si>
  <si>
    <t>UC006_PE_Manage_Application_Via_Portal_Login (PE Landing Page)</t>
  </si>
  <si>
    <t>UC004_SA_Manage_Application (SA Landing Page)</t>
  </si>
  <si>
    <t>Would allow provider enroller to specify what date the service is available for use (begin date) and the date it can no longer be added to application (end date).  See note in UC017.</t>
  </si>
  <si>
    <t>2015-01-21: Added</t>
  </si>
  <si>
    <t>No UI to enter/change the begin/end date
Don't allow to selected before begin date or after end date
Display existing after end date</t>
  </si>
  <si>
    <t>User manage individual's initial NPI or UMPI</t>
  </si>
  <si>
    <t>Service agent manage individual's replacement NPI or UMPI</t>
  </si>
  <si>
    <t>UC021_User_Manage_Organization_Waivered_Services</t>
  </si>
  <si>
    <t>2015-01-22: Split use case into two, this one is for orgs, added one for individuals</t>
  </si>
  <si>
    <t>Effective date healthcare services with a begin date and end date</t>
  </si>
  <si>
    <t>Effective date waivered services with a begin date and end date</t>
  </si>
  <si>
    <t>Angie?</t>
  </si>
  <si>
    <t>Provider Type License
Provider Type Specialty</t>
  </si>
  <si>
    <t>User agrees to agreements and addendums</t>
  </si>
  <si>
    <t xml:space="preserve">User manages organization waivered service credentials </t>
  </si>
  <si>
    <t>User manages organization healthcare service credentials</t>
  </si>
  <si>
    <t>User manage addresses</t>
  </si>
  <si>
    <t>CRUD of addresses for an application - have limited features from facility location addresses.  May only be for organizations?</t>
  </si>
  <si>
    <t>Authentication</t>
  </si>
  <si>
    <t>User enters healthcare services for the location (no NPI/UMPI)</t>
  </si>
  <si>
    <t>User enters healthcare service license credentials</t>
  </si>
  <si>
    <t>User agrees to agreements and addendums (may reuse UC034)</t>
  </si>
  <si>
    <t>User submits the individual application for approval (may reuse UC035)</t>
  </si>
  <si>
    <t>One time data conversion and load of provider information from MMIS</t>
  </si>
  <si>
    <t>Interface to/from MMIS</t>
  </si>
  <si>
    <t>*** OUT OF SCOPE ***</t>
  </si>
  <si>
    <t>MF: View application
MF: Update in-process application
MF: Update completed application
MF: Application not found</t>
  </si>
  <si>
    <t>User manage PCA applications</t>
  </si>
  <si>
    <t>- Can be invoked when in an appropriate application
- Lists existing PCAs for the application
- Initiate adding new PCA
- Initiate updating existing PCA not in MMIS
- Initiate updating existing PCA in MMIS
- Initiate deleting PCA not in MMIS</t>
  </si>
  <si>
    <t>User enters PCA personal Information</t>
  </si>
  <si>
    <t>Create
Update (in MMIS)
Update (Not in MMIS)
Delete (in MMIS)
Delete (not in MMIS)</t>
  </si>
  <si>
    <t>User manage training information</t>
  </si>
  <si>
    <t>System displays individual PCA application summary</t>
  </si>
  <si>
    <t>System displays individual non-PCA application summary</t>
  </si>
  <si>
    <t>User manage agreements</t>
  </si>
  <si>
    <t>User submits individual PCA application</t>
  </si>
  <si>
    <t>User search and find legacy provider</t>
  </si>
  <si>
    <t>Searching for legacy providers will be done in a number of use cases</t>
  </si>
  <si>
    <t>This needs to be more specific.  Which rules can be overridden and by whom?  For example, ability for service agent to override the rule requiring that the SSN be unique because the user is enrolling as an individual and a organization (sole proprietor).</t>
  </si>
  <si>
    <t>Someone needs to author the content, then system needs to "open" it.</t>
  </si>
  <si>
    <t>My understanding is that if we archive copies of each approved application to filenet, a change log is not required.</t>
  </si>
  <si>
    <t>Extra large</t>
  </si>
  <si>
    <t>Extra small</t>
  </si>
  <si>
    <t>2X large</t>
  </si>
  <si>
    <t>- Add waivered service, including qualifications
- Update "in MMIS"
- Update not "in MMIS"
- Delete not "in MMIS"
- Terminate "in MMIS"
- Reactive terminated</t>
  </si>
  <si>
    <t>User enters affiliations and can mark one as primary practice</t>
  </si>
  <si>
    <t>May be combined with UC012.  Uncertain if there is much unique here.</t>
  </si>
  <si>
    <t>User enters individual application's third party billers which will go on all legacy records generated for the application</t>
  </si>
  <si>
    <t>User enters waivered services and qualifications (no NPI/UMPI)</t>
  </si>
  <si>
    <t>- Change report not available until application is in MMIS
- Report showing differences from last approved application</t>
  </si>
  <si>
    <t>Service Agent Create new application "Draft"
Service Agent Create new PCA application "Draft"
Service Agent find application
Service Agent View application
Service Agent Submit application "Draft to "Pending"
Service Agent Unsubmit application "Pending" to "Draft"
Service Agent Review application "Pending" to "Review"
    must "lock" application so others cannot edit and "unlock" later
Service Agent Return to provider enroller "Review" to "Draft"
Service Agent Set outcome "Review" to "Complete"
Service Agent Update completed application "Complete" to "Draft"
Service Agent Delete application not "in MMIS"
Service Agent Assign to user that was created on behalf of</t>
  </si>
  <si>
    <t>Service agent approve or deny each healthcare service</t>
  </si>
  <si>
    <t>Service agent approve or deny each waivered service</t>
  </si>
  <si>
    <t>Service agent approve or deny each waivered service credential</t>
  </si>
  <si>
    <t>Service agent approve or deny each healthcare service credential</t>
  </si>
  <si>
    <t>Service agent manages review notes</t>
  </si>
  <si>
    <t>Provider type rules are in the  TaxonomyCrosswalk.xls</t>
  </si>
  <si>
    <t>Service agent overrides the derived legacy provider records</t>
  </si>
  <si>
    <t>Service agent manage screening date</t>
  </si>
  <si>
    <t>System defaults categories of service (SA can change)</t>
  </si>
  <si>
    <t>Service agent manages categories of service and major programs (these have spans)</t>
  </si>
  <si>
    <t>For a PCA organization, the service agent determines if each of the associated individual PCAs is new or existing</t>
  </si>
  <si>
    <t>Determined that overrides will be part of each use case so this is not needed</t>
  </si>
  <si>
    <t>*** TO BE DELETED ***</t>
  </si>
  <si>
    <t>Service agent can query applications by FEIN, SSN, NPI (and more) so that when a provider enroller cannot proceed due to a duplicate application error, the service agent can troubleshoot</t>
  </si>
  <si>
    <t>Service administrator can manage service agent user records</t>
  </si>
  <si>
    <t>Delete this UC if there is someone they email when a service agent or service administrator is added/changed/deleted</t>
  </si>
  <si>
    <t>Service administrator manages agreements, indicating if they are required, optional, or not needed</t>
  </si>
  <si>
    <t>Business task - move to different list (Angie added to her list, be nice if on the project plan)</t>
  </si>
  <si>
    <t>As a user I can view the status change history of an application (status, date/time, user)</t>
  </si>
  <si>
    <t>As a service agent, while viewing the status change history, I can click on a row with a version in filenet and the system will display the application from filenet</t>
  </si>
  <si>
    <t>Service agent can review a list of providers with legacy records past the screening date with applications that have not been submitted and choose to "pend" legacy records</t>
  </si>
  <si>
    <t>There is work here to be done by the MN-ITS team.</t>
  </si>
  <si>
    <t>*** THIS LINE AND BELOW NOT IN TOTALS ***</t>
  </si>
  <si>
    <t>User manages addresses for an individual non-PCA application</t>
  </si>
  <si>
    <t>Interface to filenet (includes generating the PDF)</t>
  </si>
  <si>
    <t>As a user, when I click on the help icon, help for the page is displayed</t>
  </si>
  <si>
    <t>User, working on a third party biller application, manages the providers that they bill on behalf of</t>
  </si>
  <si>
    <t>This UC is not applicable to non-third party billers</t>
  </si>
  <si>
    <t>User manages their third party billers (the organizations that perform their billing) (this UC is not applicable to third party billers)</t>
  </si>
  <si>
    <t>User manages individual application information (name, contact information)</t>
  </si>
  <si>
    <t>If in private practice, user selects/enters addresses and manages other practice information (fiscal year end, remittance sequence, etc.)</t>
  </si>
  <si>
    <t>Can be a primary practice or in private practice.</t>
  </si>
  <si>
    <t>User manages education (highest degree)</t>
  </si>
  <si>
    <t>Whether or not education is required is dependent upon the healthcare service selected</t>
  </si>
  <si>
    <t>Create
Update
System delete if no longer required</t>
  </si>
  <si>
    <t>Reset password
Change reset password
Change password (should have)</t>
  </si>
  <si>
    <t>Create facility location
Update facility location
Delete facility location not "in MMIS"
Close facility location
Undo close facility location
View facility locations</t>
  </si>
  <si>
    <t>MF: Add services
  AF: Update services not "in MMIS"
  AF: Delete service not "in MMIS"
  EF: Cannot delete service "in MMIS"
  AF: Update service "in MMIS"
  AF: Terminate service "in MMIS"
  EF: Cannot terminate service not "in MMIS"
  AF: Reinstate service "in MMIS"
MF: View services</t>
  </si>
  <si>
    <t>Personal Care Professional Organizations are required to enter the name and credential of supervisor - the supervisor is not enrolled.</t>
  </si>
  <si>
    <t>User enters healthcare service specialty credentials</t>
  </si>
  <si>
    <t>User enters waivered service credentials</t>
  </si>
  <si>
    <t>System derives the legacy provider records</t>
  </si>
  <si>
    <t>Service agent manages specially, package service, and enhanced service codes (these do not have spans)</t>
  </si>
  <si>
    <t>Name, SSN, DOB
Variation of SSN
multi data match</t>
  </si>
  <si>
    <t>Service agent completes review and declares outcome, for example:
- send back to provider enroller with question
- approve and send to MMIS</t>
  </si>
  <si>
    <t>User can perform and NPI query so that organizations who have instructed their individuals to enroll don't need to constantly call to see if the individual has enrolled</t>
  </si>
  <si>
    <t>System shall send correspondence to providers x days prior to their screening date (screening date is established during service agent review)</t>
  </si>
  <si>
    <t>Purpose: to stop the Helpdesk from being flooded with calls.
Follow up with MN-ITS team re: allowing non-Pay-To providers to register.</t>
  </si>
  <si>
    <t>Facility Credentials
Waiver Service Credentials
Site Visit upload date fie
ld must be included
PCA Training Cert</t>
  </si>
  <si>
    <t>Complete</t>
  </si>
  <si>
    <t>Refactor</t>
  </si>
  <si>
    <t>I-Non PCA App</t>
  </si>
  <si>
    <t>Org App</t>
  </si>
  <si>
    <t>PCA App</t>
  </si>
  <si>
    <t>Misc User</t>
  </si>
  <si>
    <t>Misc SA</t>
  </si>
  <si>
    <t>Screening  Schedule</t>
  </si>
  <si>
    <t>Misc</t>
  </si>
  <si>
    <t>Priority</t>
  </si>
  <si>
    <t>Must have</t>
  </si>
  <si>
    <t>Should have</t>
  </si>
  <si>
    <t>Could have</t>
  </si>
  <si>
    <t>Won’t have</t>
  </si>
  <si>
    <t>Out of scope</t>
  </si>
  <si>
    <t>Relative  Size</t>
  </si>
  <si>
    <t>Row Labels</t>
  </si>
  <si>
    <t>(blank)</t>
  </si>
  <si>
    <t>Grand Total</t>
  </si>
  <si>
    <t>UC Number</t>
  </si>
  <si>
    <t>UC Category</t>
  </si>
  <si>
    <t>UC017_User_Manage_Organization_Healthcare_Services</t>
  </si>
  <si>
    <t>Beginning counts</t>
  </si>
  <si>
    <t>Meaning</t>
  </si>
  <si>
    <t>Description</t>
  </si>
  <si>
    <t>Describes a requirement that must be satisfied in the final solution for the solution to be considered a success.</t>
  </si>
  <si>
    <t>Represents a high-priority item that should be included in the solution if it is possible. This is often a critical requirement but one which can be satisfied in other ways if strictly necessary.</t>
  </si>
  <si>
    <t>Describes a requirement which is considered desirable but not necessary. This will be included if time and resources permit.</t>
  </si>
  <si>
    <t>Represents a requirement that stakeholders have agreed will not be implemented in a given release, but may be considered for the future. (note: occasionally the word "Would" is substituted for "Won't" to give a clearer understanding of this choice).</t>
  </si>
  <si>
    <t>Won't have</t>
  </si>
  <si>
    <t>UC005_PE_Manage_Application_Via_MN-ITS_Login (PE Landing Page)</t>
  </si>
  <si>
    <t xml:space="preserve">2015-01-30: Priority set to "should have" assuming that the filenet report is implemented and the provider enroller has access to the report. </t>
  </si>
  <si>
    <t>2015-01-30: Priority changed to "should have".  Can be initiated through a phone call or email.</t>
  </si>
  <si>
    <t>2015-01-30: Provider enroller can edit address where it is used rather than via a global address manager (for an application)</t>
  </si>
  <si>
    <t>2015-01-30: Priority set to "Should have" because provider enrollers can continue calling as they are currently doing.</t>
  </si>
  <si>
    <t>2015-01-30: Priority set to "Should have" because service agent can contact IT each time a change is required.  Need to quantify frequency of changes…</t>
  </si>
  <si>
    <t>2015-01-30: Priority set to "Should have" because if the screening date is in MMIS the data warehouse can be leveraged.</t>
  </si>
  <si>
    <t>2015-01-30: This is a must have assuming that the service agent uses the filenet report when reviewing changes.  If MPSE has a "changes since last approval" report, this is lower priority.</t>
  </si>
  <si>
    <t>System auto approve certain application, such as a phone number, email, or fax number change</t>
  </si>
  <si>
    <t>2015-01-30: It is a must have because it is the point of the system and a source of many problems now.</t>
  </si>
  <si>
    <t>2015-01-30: Priority changed to "should have".  Assumption is that the service agent could compare the filenet reports for the last approved application and the application currently under review.</t>
  </si>
  <si>
    <t>2015-01-30: Priority changed to "should have".  Appears that service agent may be able to make changes necessary through the existing functionality and not required "special" features.  May need a small feature related to referencing the seller and acquirer for MMIS (needs investigation-could be that the field is not used in MMIS).</t>
  </si>
  <si>
    <t>Use Case Complete</t>
  </si>
  <si>
    <t>Func Design Complete</t>
  </si>
  <si>
    <t>Dev Complete</t>
  </si>
  <si>
    <t>Test Complete</t>
  </si>
  <si>
    <t>Y</t>
  </si>
  <si>
    <t>Organization Application</t>
  </si>
  <si>
    <t>I-Non PCA Application</t>
  </si>
  <si>
    <t>PCA Application</t>
  </si>
  <si>
    <t>2015-02-02: SA will email requests to others.</t>
  </si>
  <si>
    <t>2015-02-02: A must have if the change log is the filenet report.</t>
  </si>
  <si>
    <t>Email provider enroller regarding application status
- when approved
- when notes added and sent back to provider enroller</t>
  </si>
  <si>
    <t>This is really common to multiple flows but it will be developed first in the organization flow</t>
  </si>
  <si>
    <t>Work by Category Shown in Total Days per Categroy</t>
  </si>
  <si>
    <t>Work by Category Shown in Total Hours per Categroy</t>
  </si>
  <si>
    <t>Business Requirements</t>
  </si>
  <si>
    <t>Technical Development</t>
  </si>
  <si>
    <t>Testing</t>
  </si>
  <si>
    <t>Extra Small</t>
  </si>
  <si>
    <t>small</t>
  </si>
  <si>
    <t>medium</t>
  </si>
  <si>
    <t>large</t>
  </si>
  <si>
    <t>Use Case Days</t>
  </si>
  <si>
    <t>Func Design Days</t>
  </si>
  <si>
    <t>Dev Days</t>
  </si>
  <si>
    <t>Test Days</t>
  </si>
  <si>
    <t>Size</t>
  </si>
  <si>
    <t>Effort - Wok Days</t>
  </si>
  <si>
    <t>Sum of Use Case Days</t>
  </si>
  <si>
    <t>Sum of Func Design Days</t>
  </si>
  <si>
    <t>Sum of Dev Days</t>
  </si>
  <si>
    <t>Sum of Test Days</t>
  </si>
  <si>
    <t>Count of Use Cases</t>
  </si>
  <si>
    <t>Adds and removals</t>
  </si>
  <si>
    <t>Beginning
balance</t>
  </si>
  <si>
    <t>Ending balance</t>
  </si>
  <si>
    <t>Count of Use Case Complete</t>
  </si>
  <si>
    <t>Count of Use Case</t>
  </si>
  <si>
    <t>UC019_Application_State</t>
  </si>
  <si>
    <t>Totals</t>
  </si>
  <si>
    <t>Completed:
- UC009_User_Manage_Facility_Location
- UC012_User_Manage_Addresses</t>
  </si>
  <si>
    <t>Completed:
- UC017_User_Manage_Organization_Healthcare_Services
- UC021_User_Manage_Organization_Waivered_Services
- UC022_User_Manage_Organization_Waivered_Service_Initial_NPI_or_UMPI
- UC018_Manage_Organization_Healthcare_Service_Replacement_NPI_or_UMPI
Removed waivered service qualification use case, it is included in 021</t>
  </si>
  <si>
    <t>5 days ending</t>
  </si>
  <si>
    <t>Completed:
- UC019_Application_State
- UC011_User_Manage_Affiliated_Individual_Providers
Prioritization resulted in removal of 11 use cases</t>
  </si>
  <si>
    <t>Category -2/2/15</t>
  </si>
  <si>
    <t>Category 1/26/15</t>
  </si>
  <si>
    <t>Service agent review changes made to application since last approval (dependent upon UC081)</t>
  </si>
  <si>
    <t>MF: Register
MF: Update registration information</t>
  </si>
  <si>
    <t>2015-02-06: Added update flow to this use case, removed use case 82</t>
  </si>
  <si>
    <t>Flows and Notes
(flows have a priority if the flow does not have the same priority as the use case)</t>
  </si>
  <si>
    <t>UC030_User_Manage_PCPO_Supervising_Professional</t>
  </si>
  <si>
    <t>Pivot table check values</t>
  </si>
  <si>
    <t>Error if not zero</t>
  </si>
  <si>
    <t>use case version refactor</t>
  </si>
  <si>
    <t>version refactor complete</t>
  </si>
  <si>
    <t>version refactor needed</t>
  </si>
  <si>
    <t>version refactor needed
supervising professional refactor needed</t>
  </si>
  <si>
    <t>version refactor needed
refactor needed for two issues noted in the UC
refactor for issues from UC030</t>
  </si>
  <si>
    <t>UC002_User_Manage_Applicant_Type</t>
  </si>
  <si>
    <t>MF: Set applicant type
AF: Update applicant type not "in MMIS"
EF: Update applicant type "in MMIS"
MF: View applicant type as read-only</t>
  </si>
  <si>
    <t>2016-02-15: Split into three (See UC081, UC082), refactored for version, removed business rules</t>
  </si>
  <si>
    <t>UC082_User_Manage_Organization_Unique_Identifier</t>
  </si>
  <si>
    <t>2016-02-15: Created by splitting 002</t>
  </si>
  <si>
    <t>MF: Crerate/update unique identifier
MF: View unique identifier</t>
  </si>
  <si>
    <t>UC081_User_Manage_Individual_Unique_Identifier</t>
  </si>
  <si>
    <t>- Completed "UC082 Updated registration information" by adding flow to "UC015 Provider enroller register"
- Completed UC030_User_Manage_PCPO_Supervising_Professional
- Split UC002 into UC002, UC081, and UC082 (all are complete)
- Added "UC081 application versioning" and removed during the week (not needed because it is part of many other use cases-should add to business requirements doc)</t>
  </si>
  <si>
    <t>System purges draft provider applications older than 1 year</t>
  </si>
  <si>
    <t xml:space="preserve">2015-02-10: Out of scope for first release - not needed until 1 year after go-live </t>
  </si>
  <si>
    <t>UC011_User_Manage_Affiliated_Individual_Providers</t>
  </si>
  <si>
    <t>UC084_PE_Release_NPI</t>
  </si>
  <si>
    <t>MF: Release NPI</t>
  </si>
  <si>
    <t>MF: Maintain provider identifiers
  AF: Create initial provider identifier
  AF: Create replacement provider identifier
  EF: Cannot create provider identifier
  AF: Update provider identifier not "in MMIS"
  EF: Cannot update provider identifier "in MMIS"
  AF: Delete replacement provider identifer not "in MMIS"
MF: View provider identifier</t>
  </si>
  <si>
    <t>UC013_User_Manage_Organization_Service_Provider_Identifiers</t>
  </si>
  <si>
    <t>- Added and completed UC084_PE_Release_NPI
- Removed completed UC018 Replacement NPI</t>
  </si>
  <si>
    <t>UC086_User_View_Field_Change_History</t>
  </si>
  <si>
    <t>MF: View field change history</t>
  </si>
  <si>
    <t>UC085_User_Manage_PCPO_Biller</t>
  </si>
  <si>
    <t xml:space="preserve">- Removed UC027 Add additional information based upon service-fields added to UC017 (which was already complete)
- Added UC085 PCA Billing Person and completed
- Added UC086_User_View_Field_Change_History
</t>
  </si>
  <si>
    <t>UC087_Admin_Manage_Assurance_Statements</t>
  </si>
  <si>
    <t>User Manage County Contracts</t>
  </si>
  <si>
    <t>UC088_User_Agree_To_HTML_Assurance_Statements</t>
  </si>
  <si>
    <t>UC091_User agrees to assurance statements</t>
  </si>
  <si>
    <t>User manage forms (download, complete, scan, and upload)</t>
  </si>
  <si>
    <t xml:space="preserve">user enters proof of application fees or uploads hardship exemption request form </t>
  </si>
  <si>
    <t>User view pdf summary (filenet report)</t>
  </si>
  <si>
    <t>System displays organization application summary (in a nice html page with links to jump to appropirate page to edit data that needs to be changed)</t>
  </si>
  <si>
    <t>Consolidated 33 address</t>
  </si>
  <si>
    <t>SA assigns appliation to provider enroller it was started on behalf of</t>
  </si>
  <si>
    <t>System calculates application fees that must be paid prior to submitting</t>
  </si>
  <si>
    <t>Service Admin manage relationship between assurance statement and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</si>
</sst>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
    <numFmt numFmtId="165" formatCode="[$-F800]dddd\,\ mmmm\ dd\,\ yyyy"/>
    <numFmt numFmtId="166" formatCode="[$-409]mmm\-yy;@"/>
    <numFmt numFmtId="167" formatCode="_(* #,##0_);_(* \(#,##0\);_(* &quot;-&quot;??_);_(@_)"/>
  </numFmts>
  <fonts count="10" x14ac:knownFonts="1">
    <font>
      <sz val="11"/>
      <color theme="1"/>
      <name val="Calibri"/>
      <family val="2"/>
      <scheme val="minor"/>
    </font>
    <font>
      <u/>
      <sz val="11"/>
      <color theme="10"/>
      <name val="Calibri"/>
      <family val="2"/>
      <scheme val="minor"/>
    </font>
    <font>
      <b/>
      <u val="singleAccounting"/>
      <sz val="11"/>
      <color theme="1"/>
      <name val="Calibri"/>
      <family val="2"/>
      <scheme val="minor"/>
    </font>
    <font>
      <u val="singleAccounting"/>
      <sz val="11"/>
      <color theme="1"/>
      <name val="Calibri"/>
      <family val="2"/>
      <scheme val="minor"/>
    </font>
    <font>
      <b/>
      <sz val="11"/>
      <color theme="1"/>
      <name val="Calibri"/>
      <family val="2"/>
      <scheme val="minor"/>
    </font>
    <font>
      <strike/>
      <sz val="11"/>
      <color theme="1"/>
      <name val="Calibri"/>
      <family val="2"/>
      <scheme val="minor"/>
    </font>
    <font>
      <b/>
      <sz val="11"/>
      <color rgb="FF000000"/>
      <name val="Arial"/>
      <family val="2"/>
    </font>
    <font>
      <sz val="11"/>
      <color rgb="FF000000"/>
      <name val="Arial"/>
      <family val="2"/>
    </font>
    <font>
      <sz val="10"/>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9" fillId="0" borderId="0" applyFont="0" applyFill="0" applyBorder="0" applyAlignment="0" applyProtection="0"/>
  </cellStyleXfs>
  <cellXfs count="114">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wrapText="1"/>
    </xf>
    <xf numFmtId="0" fontId="3" fillId="0" borderId="0" xfId="0" applyFont="1" applyAlignment="1">
      <alignment wrapText="1"/>
    </xf>
    <xf numFmtId="0" fontId="4" fillId="0" borderId="0" xfId="0" applyFont="1"/>
    <xf numFmtId="0" fontId="0" fillId="0" borderId="0" xfId="0" applyAlignment="1">
      <alignment vertical="top" wrapText="1"/>
    </xf>
    <xf numFmtId="0" fontId="0" fillId="0" borderId="0" xfId="0" applyAlignment="1">
      <alignment vertical="center" wrapText="1"/>
    </xf>
    <xf numFmtId="0" fontId="4" fillId="2" borderId="1" xfId="0" applyFont="1" applyFill="1" applyBorder="1" applyAlignment="1">
      <alignment horizontal="left" wrapText="1"/>
    </xf>
    <xf numFmtId="0" fontId="4" fillId="2" borderId="1" xfId="0" applyFont="1" applyFill="1" applyBorder="1" applyAlignment="1">
      <alignment horizontal="left"/>
    </xf>
    <xf numFmtId="0" fontId="0" fillId="0" borderId="0" xfId="0" applyAlignment="1">
      <alignment vertical="center"/>
    </xf>
    <xf numFmtId="0" fontId="4" fillId="2" borderId="1" xfId="0" applyFont="1" applyFill="1" applyBorder="1"/>
    <xf numFmtId="0" fontId="2" fillId="0" borderId="0" xfId="0" applyFont="1" applyAlignment="1">
      <alignment horizontal="center" wrapText="1"/>
    </xf>
    <xf numFmtId="0" fontId="0" fillId="0" borderId="0" xfId="0" applyAlignment="1">
      <alignment horizontal="center" vertical="top"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center" wrapText="1"/>
    </xf>
    <xf numFmtId="0" fontId="0" fillId="0" borderId="0" xfId="0" applyBorder="1" applyAlignment="1">
      <alignment vertical="center" wrapText="1"/>
    </xf>
    <xf numFmtId="0" fontId="0" fillId="0" borderId="0" xfId="0" applyBorder="1" applyAlignment="1">
      <alignment horizontal="center" wrapText="1"/>
    </xf>
    <xf numFmtId="0" fontId="0" fillId="0" borderId="0" xfId="0" applyBorder="1" applyAlignment="1">
      <alignment wrapText="1"/>
    </xf>
    <xf numFmtId="0" fontId="2" fillId="0" borderId="0" xfId="0" applyFont="1" applyBorder="1" applyAlignment="1">
      <alignment horizontal="center" wrapText="1"/>
    </xf>
    <xf numFmtId="0" fontId="0" fillId="0" borderId="0" xfId="0"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0" borderId="0" xfId="0" applyBorder="1" applyAlignment="1">
      <alignment horizontal="center"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1" fillId="0" borderId="0" xfId="1" applyBorder="1" applyAlignment="1">
      <alignment wrapText="1"/>
    </xf>
    <xf numFmtId="16" fontId="0" fillId="0" borderId="0" xfId="0" applyNumberFormat="1" applyBorder="1" applyAlignment="1">
      <alignment horizontal="center" vertical="center" wrapText="1"/>
    </xf>
    <xf numFmtId="0" fontId="0" fillId="0" borderId="0" xfId="0" applyBorder="1" applyAlignment="1">
      <alignment horizontal="left" vertical="center" wrapText="1"/>
    </xf>
    <xf numFmtId="16" fontId="0" fillId="0" borderId="0" xfId="0" applyNumberFormat="1" applyBorder="1" applyAlignment="1">
      <alignment horizontal="left" vertical="center" wrapText="1"/>
    </xf>
    <xf numFmtId="0" fontId="0" fillId="0" borderId="0" xfId="0" applyFill="1" applyBorder="1"/>
    <xf numFmtId="0" fontId="2" fillId="0" borderId="2" xfId="0" applyFont="1" applyBorder="1" applyAlignment="1">
      <alignment horizontal="center" wrapText="1"/>
    </xf>
    <xf numFmtId="0" fontId="2" fillId="0" borderId="2" xfId="0" applyFont="1" applyFill="1" applyBorder="1" applyAlignment="1">
      <alignment horizont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xf>
    <xf numFmtId="0" fontId="0" fillId="0" borderId="2" xfId="0" applyFill="1" applyBorder="1" applyAlignment="1">
      <alignment vertical="center" wrapText="1"/>
    </xf>
    <xf numFmtId="0" fontId="0" fillId="0" borderId="2" xfId="0" applyFill="1" applyBorder="1" applyAlignment="1">
      <alignment horizontal="center" vertical="center" wrapText="1"/>
    </xf>
    <xf numFmtId="0" fontId="0" fillId="0" borderId="2" xfId="0" applyFill="1" applyBorder="1" applyAlignment="1">
      <alignment vertical="center"/>
    </xf>
    <xf numFmtId="0" fontId="1" fillId="0" borderId="2" xfId="1" applyBorder="1" applyAlignment="1">
      <alignment vertical="center"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2" xfId="0" applyBorder="1" applyAlignment="1">
      <alignment vertical="top"/>
    </xf>
    <xf numFmtId="0" fontId="0" fillId="0" borderId="2" xfId="0" applyBorder="1" applyAlignment="1">
      <alignment wrapText="1"/>
    </xf>
    <xf numFmtId="0" fontId="0" fillId="0" borderId="2" xfId="0" applyBorder="1" applyAlignment="1">
      <alignment horizontal="center" wrapText="1"/>
    </xf>
    <xf numFmtId="164" fontId="0" fillId="0" borderId="2" xfId="0" applyNumberFormat="1" applyBorder="1" applyAlignment="1">
      <alignment wrapText="1"/>
    </xf>
    <xf numFmtId="164" fontId="2" fillId="0" borderId="2" xfId="0" applyNumberFormat="1" applyFont="1" applyBorder="1" applyAlignment="1">
      <alignment horizontal="center" wrapText="1"/>
    </xf>
    <xf numFmtId="164" fontId="0" fillId="0" borderId="2" xfId="0" applyNumberFormat="1" applyBorder="1" applyAlignment="1">
      <alignment vertical="center" wrapText="1"/>
    </xf>
    <xf numFmtId="164" fontId="0" fillId="0" borderId="2" xfId="0" applyNumberFormat="1" applyFill="1" applyBorder="1" applyAlignment="1">
      <alignment vertical="center" wrapText="1"/>
    </xf>
    <xf numFmtId="164" fontId="0" fillId="0" borderId="2" xfId="0" applyNumberFormat="1" applyBorder="1" applyAlignment="1">
      <alignment vertical="top" wrapText="1"/>
    </xf>
    <xf numFmtId="0" fontId="4" fillId="0" borderId="2" xfId="0" applyFont="1" applyBorder="1" applyAlignment="1">
      <alignment vertical="top" wrapText="1"/>
    </xf>
    <xf numFmtId="0" fontId="0" fillId="0" borderId="2" xfId="0" applyFont="1" applyBorder="1" applyAlignment="1">
      <alignment vertical="center" wrapText="1"/>
    </xf>
    <xf numFmtId="164" fontId="0" fillId="0" borderId="2" xfId="0" applyNumberFormat="1" applyFont="1" applyBorder="1" applyAlignment="1">
      <alignment vertical="center" wrapText="1"/>
    </xf>
    <xf numFmtId="0" fontId="0" fillId="0" borderId="2" xfId="0" applyFont="1" applyBorder="1" applyAlignment="1">
      <alignment horizontal="center" vertical="center" wrapText="1"/>
    </xf>
    <xf numFmtId="0" fontId="0" fillId="0" borderId="2" xfId="0" applyFont="1" applyBorder="1" applyAlignment="1">
      <alignment vertical="center"/>
    </xf>
    <xf numFmtId="0" fontId="0" fillId="0" borderId="2" xfId="0" quotePrefix="1" applyFont="1" applyBorder="1" applyAlignment="1">
      <alignment vertical="center" wrapText="1"/>
    </xf>
    <xf numFmtId="0" fontId="0" fillId="0" borderId="2" xfId="0" quotePrefix="1" applyBorder="1" applyAlignment="1">
      <alignment vertical="center" wrapText="1"/>
    </xf>
    <xf numFmtId="0" fontId="0" fillId="0" borderId="2" xfId="0" applyFont="1" applyFill="1" applyBorder="1" applyAlignment="1">
      <alignment vertical="center" wrapText="1"/>
    </xf>
    <xf numFmtId="0" fontId="0" fillId="0" borderId="0" xfId="0" applyBorder="1"/>
    <xf numFmtId="0" fontId="0" fillId="3" borderId="2" xfId="0" applyFill="1" applyBorder="1" applyAlignment="1">
      <alignment vertical="top" wrapText="1"/>
    </xf>
    <xf numFmtId="164" fontId="0" fillId="3" borderId="2" xfId="0" applyNumberFormat="1" applyFill="1" applyBorder="1" applyAlignment="1">
      <alignment vertical="top" wrapText="1"/>
    </xf>
    <xf numFmtId="0" fontId="0" fillId="3" borderId="2" xfId="0" applyFill="1" applyBorder="1" applyAlignment="1">
      <alignment horizontal="center" vertical="top" wrapText="1"/>
    </xf>
    <xf numFmtId="0" fontId="4" fillId="0" borderId="0" xfId="0" applyFont="1" applyAlignment="1">
      <alignment horizontal="center"/>
    </xf>
    <xf numFmtId="0" fontId="0" fillId="0" borderId="0" xfId="0" applyAlignment="1">
      <alignment horizontal="left"/>
    </xf>
    <xf numFmtId="165"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vertical="center"/>
    </xf>
    <xf numFmtId="0" fontId="6"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0" fillId="3" borderId="2" xfId="0" applyFont="1" applyFill="1" applyBorder="1" applyAlignment="1">
      <alignment vertical="center" wrapText="1"/>
    </xf>
    <xf numFmtId="0" fontId="0" fillId="3" borderId="2" xfId="0" applyFill="1" applyBorder="1" applyAlignment="1">
      <alignment vertical="center" wrapText="1"/>
    </xf>
    <xf numFmtId="0" fontId="0" fillId="0" borderId="0" xfId="0"/>
    <xf numFmtId="166" fontId="0" fillId="0" borderId="0" xfId="0" applyNumberFormat="1"/>
    <xf numFmtId="166" fontId="8" fillId="0" borderId="0" xfId="0" applyNumberFormat="1" applyFont="1"/>
    <xf numFmtId="166" fontId="8" fillId="0" borderId="0" xfId="0" applyNumberFormat="1" applyFont="1" applyAlignment="1">
      <alignment horizontal="center" wrapText="1"/>
    </xf>
    <xf numFmtId="0" fontId="0" fillId="0" borderId="0" xfId="0" pivotButton="1" applyAlignment="1">
      <alignment wrapText="1"/>
    </xf>
    <xf numFmtId="43" fontId="0" fillId="0" borderId="0" xfId="0" applyNumberFormat="1"/>
    <xf numFmtId="167" fontId="0" fillId="0" borderId="0" xfId="2" applyNumberFormat="1" applyFont="1" applyAlignment="1">
      <alignment vertical="center"/>
    </xf>
    <xf numFmtId="0" fontId="0" fillId="0" borderId="0" xfId="0" pivotButton="1"/>
    <xf numFmtId="0" fontId="0" fillId="0" borderId="0" xfId="0" applyNumberFormat="1"/>
    <xf numFmtId="167" fontId="0" fillId="0" borderId="6" xfId="2" applyNumberFormat="1" applyFont="1" applyBorder="1" applyAlignment="1">
      <alignment vertical="center"/>
    </xf>
    <xf numFmtId="165" fontId="3" fillId="0" borderId="0" xfId="0" applyNumberFormat="1" applyFont="1" applyAlignment="1">
      <alignment horizontal="center"/>
    </xf>
    <xf numFmtId="167" fontId="3" fillId="0" borderId="0" xfId="2" applyNumberFormat="1" applyFont="1" applyAlignment="1">
      <alignment horizontal="center" wrapText="1"/>
    </xf>
    <xf numFmtId="0" fontId="0" fillId="0" borderId="0" xfId="0" quotePrefix="1" applyAlignment="1">
      <alignment vertical="center" wrapText="1"/>
    </xf>
    <xf numFmtId="167" fontId="0" fillId="0" borderId="8" xfId="2" applyNumberFormat="1" applyFont="1" applyBorder="1" applyAlignment="1">
      <alignment vertical="center"/>
    </xf>
    <xf numFmtId="0" fontId="0" fillId="0" borderId="2" xfId="0" applyBorder="1" applyAlignment="1">
      <alignment horizontal="center"/>
    </xf>
    <xf numFmtId="0" fontId="0" fillId="0" borderId="2" xfId="0" applyFont="1" applyBorder="1" applyAlignment="1">
      <alignment vertical="top" wrapText="1"/>
    </xf>
    <xf numFmtId="164" fontId="0" fillId="0" borderId="2" xfId="0" applyNumberFormat="1" applyFont="1" applyBorder="1" applyAlignment="1">
      <alignment vertical="top" wrapText="1"/>
    </xf>
    <xf numFmtId="0" fontId="0" fillId="0" borderId="2" xfId="0" applyFont="1" applyBorder="1" applyAlignment="1">
      <alignment horizontal="center" vertical="top" wrapText="1"/>
    </xf>
    <xf numFmtId="0" fontId="0" fillId="0" borderId="2" xfId="0" applyFont="1" applyBorder="1" applyAlignment="1">
      <alignment vertical="top"/>
    </xf>
    <xf numFmtId="0" fontId="0" fillId="0" borderId="0" xfId="0" applyFont="1"/>
    <xf numFmtId="0" fontId="5" fillId="0" borderId="2" xfId="0" applyFont="1" applyBorder="1" applyAlignment="1">
      <alignment vertical="center" wrapText="1"/>
    </xf>
    <xf numFmtId="164" fontId="5" fillId="0" borderId="2" xfId="0" applyNumberFormat="1"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vertical="center" wrapText="1"/>
    </xf>
    <xf numFmtId="0" fontId="5" fillId="0" borderId="2" xfId="0" applyFont="1" applyBorder="1" applyAlignment="1">
      <alignment vertical="center"/>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0" fillId="0" borderId="0" xfId="0" applyAlignment="1">
      <alignment horizontal="center"/>
    </xf>
    <xf numFmtId="167" fontId="0" fillId="0" borderId="7" xfId="2" applyNumberFormat="1" applyFont="1" applyBorder="1" applyAlignment="1">
      <alignment horizontal="center" vertical="center"/>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0" borderId="0" xfId="0" applyFont="1" applyBorder="1" applyAlignment="1">
      <alignment horizontal="center" wrapText="1"/>
    </xf>
    <xf numFmtId="16" fontId="0" fillId="0" borderId="0" xfId="0" applyNumberFormat="1" applyBorder="1" applyAlignment="1">
      <alignment horizontal="left" vertical="center" wrapText="1"/>
    </xf>
    <xf numFmtId="16" fontId="0" fillId="0" borderId="0" xfId="0" applyNumberFormat="1" applyBorder="1" applyAlignment="1">
      <alignment horizontal="center" vertical="center" wrapText="1"/>
    </xf>
  </cellXfs>
  <cellStyles count="3">
    <cellStyle name="Comma" xfId="2" builtinId="3"/>
    <cellStyle name="Hyperlink" xfId="1" builtinId="8"/>
    <cellStyle name="Normal" xfId="0" builtinId="0"/>
  </cellStyles>
  <dxfs count="8">
    <dxf>
      <numFmt numFmtId="35" formatCode="_(* #,##0.00_);_(* \(#,##0.00\);_(* &quot;-&quot;??_);_(@_)"/>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sh, David" refreshedDate="42058.619635648145" createdVersion="4" refreshedVersion="4" minRefreshableVersion="3" recordCount="74">
  <cacheSource type="worksheet">
    <worksheetSource ref="A2:N83" sheet="Use Case"/>
  </cacheSource>
  <cacheFields count="14">
    <cacheField name="UC Category" numFmtId="0">
      <sharedItems containsBlank="1" count="8">
        <s v="Authentication"/>
        <s v="Organization Application"/>
        <s v="I-Non PCA Application"/>
        <s v="PCA Application"/>
        <s v="Review"/>
        <s v="Misc"/>
        <s v="Technical"/>
        <m/>
      </sharedItems>
    </cacheField>
    <cacheField name="Actor" numFmtId="0">
      <sharedItems containsBlank="1"/>
    </cacheField>
    <cacheField name="UC Number" numFmtId="164">
      <sharedItems containsString="0" containsBlank="1" containsNumber="1" containsInteger="1" minValue="1" maxValue="86"/>
    </cacheField>
    <cacheField name="Use Case" numFmtId="0">
      <sharedItems containsBlank="1"/>
    </cacheField>
    <cacheField name="Relative  Size" numFmtId="0">
      <sharedItems containsBlank="1"/>
    </cacheField>
    <cacheField name="Business Priority" numFmtId="0">
      <sharedItems containsBlank="1" count="2">
        <s v="Must Have"/>
        <m/>
      </sharedItems>
    </cacheField>
    <cacheField name="Use Case Complete" numFmtId="0">
      <sharedItems containsBlank="1"/>
    </cacheField>
    <cacheField name="Func Design Complete" numFmtId="0">
      <sharedItems containsBlank="1"/>
    </cacheField>
    <cacheField name="Dev Complete" numFmtId="0">
      <sharedItems containsNonDate="0" containsString="0" containsBlank="1"/>
    </cacheField>
    <cacheField name="Test Complete" numFmtId="0">
      <sharedItems containsNonDate="0" containsString="0" containsBlank="1"/>
    </cacheField>
    <cacheField name="Use Case Days" numFmtId="0">
      <sharedItems containsString="0" containsBlank="1" containsNumber="1" minValue="0" maxValue="21"/>
    </cacheField>
    <cacheField name="Func Design Days" numFmtId="0">
      <sharedItems containsString="0" containsBlank="1" containsNumber="1" containsInteger="1" minValue="0" maxValue="18"/>
    </cacheField>
    <cacheField name="Dev Days" numFmtId="0">
      <sharedItems containsString="0" containsBlank="1" containsNumber="1" minValue="3.5" maxValue="160"/>
    </cacheField>
    <cacheField name="Test Days" numFmtId="0">
      <sharedItems containsString="0" containsBlank="1" containsNumber="1" minValue="0.5"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
  <r>
    <x v="0"/>
    <s v="Provider Enroller"/>
    <n v="15"/>
    <s v="UC015_Provider_Enroller_Register"/>
    <s v="Small"/>
    <x v="0"/>
    <s v="Y"/>
    <s v="Y"/>
    <m/>
    <m/>
    <n v="0"/>
    <n v="0"/>
    <n v="7"/>
    <n v="1"/>
  </r>
  <r>
    <x v="0"/>
    <s v="User"/>
    <n v="14"/>
    <s v="UC014_User_Login"/>
    <s v="Small"/>
    <x v="0"/>
    <s v="Y"/>
    <s v="Y"/>
    <m/>
    <m/>
    <n v="0"/>
    <n v="0"/>
    <n v="7"/>
    <n v="1"/>
  </r>
  <r>
    <x v="0"/>
    <s v="User"/>
    <n v="16"/>
    <s v="UC016_User_Manage_Password"/>
    <s v="Small"/>
    <x v="0"/>
    <s v="Y"/>
    <s v="Y"/>
    <m/>
    <m/>
    <n v="0"/>
    <n v="0"/>
    <n v="7"/>
    <n v="1"/>
  </r>
  <r>
    <x v="0"/>
    <s v="Provider Enroller"/>
    <m/>
    <s v="Launch from MN-ITS"/>
    <s v="Small"/>
    <x v="0"/>
    <m/>
    <m/>
    <m/>
    <m/>
    <n v="1"/>
    <n v="2"/>
    <n v="7"/>
    <n v="1"/>
  </r>
  <r>
    <x v="1"/>
    <s v="System"/>
    <n v="86"/>
    <s v="UC086_User_View_Field_Change_History"/>
    <s v="Small"/>
    <x v="0"/>
    <s v="Y"/>
    <m/>
    <m/>
    <m/>
    <n v="0"/>
    <n v="2"/>
    <n v="7"/>
    <n v="1"/>
  </r>
  <r>
    <x v="1"/>
    <s v="System"/>
    <n v="19"/>
    <s v="UC019_Application_State"/>
    <s v="Small"/>
    <x v="0"/>
    <s v="Y"/>
    <m/>
    <m/>
    <m/>
    <n v="0"/>
    <n v="2"/>
    <n v="7"/>
    <n v="1"/>
  </r>
  <r>
    <x v="1"/>
    <s v="Provider Enroller"/>
    <n v="6"/>
    <s v="UC006_PE_Manage_Application_Via_Portal_Login (PE Landing Page)"/>
    <s v="Medium"/>
    <x v="0"/>
    <s v="Y"/>
    <s v="Y"/>
    <m/>
    <m/>
    <n v="0"/>
    <n v="0"/>
    <n v="10"/>
    <n v="3"/>
  </r>
  <r>
    <x v="1"/>
    <s v="Provider Enroller"/>
    <n v="5"/>
    <s v="UC005_PE_Manage_Application_Via_MN-ITS_Login (PE Landing Page)"/>
    <s v="Medium"/>
    <x v="0"/>
    <m/>
    <m/>
    <m/>
    <m/>
    <n v="3"/>
    <n v="6"/>
    <n v="10"/>
    <n v="3"/>
  </r>
  <r>
    <x v="1"/>
    <s v="User"/>
    <n v="2"/>
    <s v="UC002_User_Manage_Applicant_Type"/>
    <s v="Small"/>
    <x v="0"/>
    <s v="Y"/>
    <s v="Y"/>
    <m/>
    <m/>
    <n v="0"/>
    <n v="0"/>
    <n v="7"/>
    <n v="1"/>
  </r>
  <r>
    <x v="1"/>
    <m/>
    <n v="82"/>
    <s v="UC082_User_Manage_Organization_Unique_Identifier"/>
    <s v="Extra small"/>
    <x v="0"/>
    <s v="Y"/>
    <m/>
    <m/>
    <m/>
    <m/>
    <m/>
    <m/>
    <m/>
  </r>
  <r>
    <x v="1"/>
    <s v="User"/>
    <n v="3"/>
    <s v="UC003_User_Manage_Organization_Info"/>
    <s v="Small"/>
    <x v="0"/>
    <s v="Y"/>
    <s v="Y"/>
    <m/>
    <m/>
    <n v="0"/>
    <n v="0"/>
    <n v="7"/>
    <n v="1"/>
  </r>
  <r>
    <x v="1"/>
    <s v="User"/>
    <n v="1"/>
    <s v="UC001_User_Manage_Organization_Contact_Info"/>
    <s v="Small"/>
    <x v="0"/>
    <s v="Y"/>
    <s v="Y"/>
    <m/>
    <m/>
    <n v="0"/>
    <n v="0"/>
    <n v="7"/>
    <n v="1"/>
  </r>
  <r>
    <x v="1"/>
    <s v="User"/>
    <n v="9"/>
    <s v="UC009_User_Manage_Facility_Location"/>
    <s v="Medium"/>
    <x v="0"/>
    <s v="Y"/>
    <s v="Y"/>
    <m/>
    <m/>
    <n v="0"/>
    <n v="0"/>
    <n v="10"/>
    <n v="3"/>
  </r>
  <r>
    <x v="1"/>
    <s v="User"/>
    <n v="12"/>
    <s v="UC012_User_Manage_Addresses"/>
    <s v="Small"/>
    <x v="0"/>
    <s v="Y"/>
    <s v="Y"/>
    <m/>
    <m/>
    <n v="0"/>
    <n v="0"/>
    <n v="7"/>
    <n v="1"/>
  </r>
  <r>
    <x v="1"/>
    <s v="User"/>
    <n v="17"/>
    <s v="UC017_User_Manage_Organization_Healthcare_Services"/>
    <s v="Medium"/>
    <x v="0"/>
    <s v="Y"/>
    <m/>
    <m/>
    <m/>
    <n v="0"/>
    <n v="6"/>
    <n v="10"/>
    <n v="3"/>
  </r>
  <r>
    <x v="1"/>
    <s v="User"/>
    <n v="21"/>
    <s v="UC021_User_Manage_Organization_Waivered_Services"/>
    <s v="Medium"/>
    <x v="0"/>
    <s v="Y"/>
    <m/>
    <m/>
    <m/>
    <n v="0"/>
    <n v="6"/>
    <n v="10"/>
    <n v="3"/>
  </r>
  <r>
    <x v="1"/>
    <s v="User"/>
    <n v="13"/>
    <s v="UC013_User_Manage_Organization_Service_Provider_Identifiers"/>
    <s v="Small"/>
    <x v="0"/>
    <s v="Y"/>
    <m/>
    <m/>
    <m/>
    <n v="0"/>
    <n v="2"/>
    <n v="7"/>
    <n v="1"/>
  </r>
  <r>
    <x v="1"/>
    <s v="User"/>
    <n v="11"/>
    <s v="UC011_User_Manage_Affiliated_Individual_Providers"/>
    <s v="Medium"/>
    <x v="0"/>
    <s v="Y"/>
    <m/>
    <m/>
    <m/>
    <n v="0"/>
    <n v="6"/>
    <n v="10"/>
    <n v="3"/>
  </r>
  <r>
    <x v="1"/>
    <s v="User"/>
    <n v="30"/>
    <s v="UC030_User_Manage_PCPO_Supervising_Professional"/>
    <s v="Medium"/>
    <x v="0"/>
    <s v="Y"/>
    <m/>
    <m/>
    <m/>
    <n v="0"/>
    <n v="6"/>
    <n v="10"/>
    <n v="3"/>
  </r>
  <r>
    <x v="1"/>
    <m/>
    <n v="85"/>
    <s v="UC085_User_Manage_PCPO_Biller"/>
    <s v="Medium"/>
    <x v="0"/>
    <s v="Y"/>
    <m/>
    <m/>
    <m/>
    <n v="0"/>
    <n v="6"/>
    <n v="10"/>
    <n v="3"/>
  </r>
  <r>
    <x v="1"/>
    <s v="User"/>
    <n v="28"/>
    <s v="User manages organization healthcare service credentials"/>
    <s v="Large"/>
    <x v="0"/>
    <m/>
    <m/>
    <m/>
    <m/>
    <n v="5"/>
    <n v="10"/>
    <n v="20"/>
    <n v="5"/>
  </r>
  <r>
    <x v="1"/>
    <s v="User"/>
    <n v="29"/>
    <s v="User manages organization waivered service credentials "/>
    <s v="Large"/>
    <x v="0"/>
    <m/>
    <m/>
    <m/>
    <m/>
    <n v="5"/>
    <n v="10"/>
    <n v="20"/>
    <n v="5"/>
  </r>
  <r>
    <x v="1"/>
    <s v="User"/>
    <n v="31"/>
    <s v="Ownership Info"/>
    <s v="Large"/>
    <x v="0"/>
    <m/>
    <m/>
    <m/>
    <m/>
    <n v="5"/>
    <n v="10"/>
    <n v="20"/>
    <n v="5"/>
  </r>
  <r>
    <x v="1"/>
    <s v="User"/>
    <n v="32"/>
    <s v="User, working on a third party biller application, manages the providers that they bill on behalf of"/>
    <s v="Medium"/>
    <x v="0"/>
    <m/>
    <m/>
    <m/>
    <m/>
    <n v="3"/>
    <n v="6"/>
    <n v="10"/>
    <n v="3"/>
  </r>
  <r>
    <x v="1"/>
    <s v="User"/>
    <n v="10"/>
    <s v="UC010_User_Manage_Assigned_Billers"/>
    <s v="Medium"/>
    <x v="0"/>
    <m/>
    <m/>
    <m/>
    <m/>
    <n v="3"/>
    <n v="6"/>
    <n v="10"/>
    <n v="3"/>
  </r>
  <r>
    <x v="1"/>
    <s v="User"/>
    <n v="34"/>
    <s v="User agrees to agreements and addendums"/>
    <s v="Medium"/>
    <x v="0"/>
    <m/>
    <m/>
    <m/>
    <m/>
    <n v="3"/>
    <n v="6"/>
    <n v="10"/>
    <n v="3"/>
  </r>
  <r>
    <x v="1"/>
    <s v="User"/>
    <n v="78"/>
    <s v="User search and find legacy provider"/>
    <s v="Medium"/>
    <x v="0"/>
    <m/>
    <m/>
    <m/>
    <m/>
    <n v="3"/>
    <n v="6"/>
    <n v="10"/>
    <n v="3"/>
  </r>
  <r>
    <x v="2"/>
    <m/>
    <n v="81"/>
    <s v="UC081_User_Manage_Individual_Unique_Identifier"/>
    <s v="Extra small"/>
    <x v="0"/>
    <s v="Y"/>
    <m/>
    <m/>
    <m/>
    <n v="0"/>
    <n v="1"/>
    <n v="3.5"/>
    <n v="0.5"/>
  </r>
  <r>
    <x v="2"/>
    <s v="User"/>
    <n v="36"/>
    <s v="User manages individual application information (name, contact information)"/>
    <s v="Small"/>
    <x v="0"/>
    <m/>
    <m/>
    <m/>
    <m/>
    <n v="1"/>
    <n v="2"/>
    <n v="7"/>
    <n v="1"/>
  </r>
  <r>
    <x v="2"/>
    <m/>
    <n v="37"/>
    <s v="User manage individual's initial NPI or UMPI"/>
    <s v="Small"/>
    <x v="0"/>
    <m/>
    <m/>
    <m/>
    <m/>
    <n v="1"/>
    <n v="2"/>
    <n v="7"/>
    <n v="1"/>
  </r>
  <r>
    <x v="2"/>
    <m/>
    <n v="38"/>
    <s v="Service agent manage individual's replacement NPI or UMPI"/>
    <s v="Small"/>
    <x v="0"/>
    <m/>
    <m/>
    <m/>
    <m/>
    <n v="1"/>
    <n v="2"/>
    <n v="7"/>
    <n v="1"/>
  </r>
  <r>
    <x v="2"/>
    <s v="User"/>
    <n v="39"/>
    <s v="User enters affiliations and can mark one as primary practice"/>
    <s v="Medium"/>
    <x v="0"/>
    <m/>
    <m/>
    <m/>
    <m/>
    <n v="3"/>
    <n v="6"/>
    <n v="10"/>
    <n v="3"/>
  </r>
  <r>
    <x v="2"/>
    <m/>
    <n v="40"/>
    <s v="If in private practice, user selects/enters addresses and manages other practice information (fiscal year end, remittance sequence, etc.)"/>
    <s v="Medium"/>
    <x v="0"/>
    <m/>
    <m/>
    <m/>
    <m/>
    <n v="3"/>
    <n v="6"/>
    <n v="10"/>
    <n v="3"/>
  </r>
  <r>
    <x v="2"/>
    <m/>
    <n v="41"/>
    <s v="User manages addresses for an individual non-PCA application"/>
    <s v="Extra small"/>
    <x v="0"/>
    <m/>
    <m/>
    <m/>
    <m/>
    <n v="0.5"/>
    <n v="1"/>
    <n v="3.5"/>
    <n v="0.5"/>
  </r>
  <r>
    <x v="2"/>
    <s v="User"/>
    <n v="43"/>
    <s v="User enters healthcare services for the location (no NPI/UMPI)"/>
    <s v="Medium"/>
    <x v="0"/>
    <m/>
    <m/>
    <m/>
    <m/>
    <n v="3"/>
    <n v="6"/>
    <n v="10"/>
    <n v="3"/>
  </r>
  <r>
    <x v="2"/>
    <m/>
    <n v="44"/>
    <s v="User enters waivered services and qualifications (no NPI/UMPI)"/>
    <s v="Medium"/>
    <x v="0"/>
    <m/>
    <m/>
    <m/>
    <m/>
    <n v="3"/>
    <n v="6"/>
    <n v="10"/>
    <n v="3"/>
  </r>
  <r>
    <x v="2"/>
    <m/>
    <n v="49"/>
    <s v="User enters healthcare service license credentials"/>
    <s v="Medium"/>
    <x v="0"/>
    <m/>
    <m/>
    <m/>
    <m/>
    <n v="3"/>
    <n v="6"/>
    <n v="10"/>
    <n v="3"/>
  </r>
  <r>
    <x v="2"/>
    <m/>
    <n v="50"/>
    <s v="User enters healthcare service specialty credentials"/>
    <s v="Medium"/>
    <x v="0"/>
    <m/>
    <m/>
    <m/>
    <m/>
    <n v="3"/>
    <n v="6"/>
    <n v="10"/>
    <n v="3"/>
  </r>
  <r>
    <x v="2"/>
    <m/>
    <n v="51"/>
    <s v="User enters waivered service credentials"/>
    <s v="Medium"/>
    <x v="0"/>
    <m/>
    <m/>
    <m/>
    <m/>
    <n v="3"/>
    <n v="6"/>
    <n v="10"/>
    <n v="3"/>
  </r>
  <r>
    <x v="2"/>
    <m/>
    <n v="48"/>
    <s v="User enters individual application's third party billers which will go on all legacy records generated for the application"/>
    <s v="Medium"/>
    <x v="0"/>
    <m/>
    <m/>
    <m/>
    <m/>
    <n v="3"/>
    <n v="6"/>
    <n v="10"/>
    <n v="3"/>
  </r>
  <r>
    <x v="2"/>
    <s v="User"/>
    <n v="46"/>
    <s v="User manages education (highest degree)"/>
    <s v="Medium"/>
    <x v="0"/>
    <m/>
    <m/>
    <m/>
    <m/>
    <n v="3"/>
    <n v="6"/>
    <n v="10"/>
    <n v="3"/>
  </r>
  <r>
    <x v="2"/>
    <s v="User"/>
    <n v="52"/>
    <s v="User agrees to agreements and addendums (may reuse UC034)"/>
    <s v="Medium"/>
    <x v="0"/>
    <m/>
    <m/>
    <m/>
    <m/>
    <n v="3"/>
    <n v="6"/>
    <n v="10"/>
    <n v="3"/>
  </r>
  <r>
    <x v="2"/>
    <m/>
    <n v="53"/>
    <s v="User submits the individual application for approval (may reuse UC035)"/>
    <s v="Small"/>
    <x v="0"/>
    <m/>
    <m/>
    <m/>
    <m/>
    <n v="1"/>
    <n v="2"/>
    <n v="7"/>
    <n v="1"/>
  </r>
  <r>
    <x v="3"/>
    <m/>
    <n v="54"/>
    <s v="User manage PCA applications"/>
    <s v="Medium"/>
    <x v="0"/>
    <m/>
    <m/>
    <m/>
    <m/>
    <n v="3"/>
    <n v="6"/>
    <n v="10"/>
    <n v="3"/>
  </r>
  <r>
    <x v="3"/>
    <s v="User"/>
    <n v="55"/>
    <s v="User enters PCA personal Information"/>
    <s v="Medium"/>
    <x v="0"/>
    <m/>
    <m/>
    <m/>
    <m/>
    <n v="3"/>
    <n v="6"/>
    <n v="10"/>
    <n v="3"/>
  </r>
  <r>
    <x v="3"/>
    <m/>
    <n v="57"/>
    <s v="User manage training information"/>
    <s v="Medium"/>
    <x v="0"/>
    <m/>
    <m/>
    <m/>
    <m/>
    <n v="3"/>
    <n v="6"/>
    <n v="10"/>
    <n v="3"/>
  </r>
  <r>
    <x v="3"/>
    <s v="User"/>
    <n v="58"/>
    <s v="Background Study"/>
    <s v="Medium"/>
    <x v="0"/>
    <m/>
    <m/>
    <m/>
    <m/>
    <n v="3"/>
    <n v="6"/>
    <n v="10"/>
    <n v="3"/>
  </r>
  <r>
    <x v="3"/>
    <m/>
    <n v="60"/>
    <s v="User manage agreements"/>
    <s v="Medium"/>
    <x v="0"/>
    <m/>
    <m/>
    <m/>
    <m/>
    <n v="3"/>
    <n v="6"/>
    <n v="10"/>
    <n v="3"/>
  </r>
  <r>
    <x v="3"/>
    <m/>
    <n v="61"/>
    <s v="User submits individual PCA application"/>
    <s v="Small"/>
    <x v="0"/>
    <m/>
    <m/>
    <m/>
    <m/>
    <n v="1"/>
    <n v="2"/>
    <n v="7"/>
    <n v="1"/>
  </r>
  <r>
    <x v="4"/>
    <s v="Service Agent"/>
    <n v="4"/>
    <s v="UC004_SA_Manage_Application (SA Landing Page)"/>
    <s v="Large"/>
    <x v="0"/>
    <m/>
    <m/>
    <m/>
    <m/>
    <n v="5"/>
    <n v="10"/>
    <n v="20"/>
    <n v="5"/>
  </r>
  <r>
    <x v="4"/>
    <s v="Provider Enroller"/>
    <n v="79"/>
    <s v="As a user I can view the status change history of an application (status, date/time, user)"/>
    <s v="Medium"/>
    <x v="0"/>
    <m/>
    <m/>
    <m/>
    <m/>
    <n v="3"/>
    <n v="6"/>
    <n v="10"/>
    <n v="3"/>
  </r>
  <r>
    <x v="4"/>
    <m/>
    <n v="80"/>
    <s v="As a service agent, while viewing the status change history, I can click on a row with a version in filenet and the system will display the application from filenet"/>
    <s v="Medium"/>
    <x v="0"/>
    <m/>
    <m/>
    <m/>
    <m/>
    <n v="3"/>
    <n v="6"/>
    <n v="10"/>
    <n v="3"/>
  </r>
  <r>
    <x v="4"/>
    <m/>
    <n v="64"/>
    <s v="Service agent approve or deny each healthcare service"/>
    <s v="Small"/>
    <x v="0"/>
    <m/>
    <m/>
    <m/>
    <m/>
    <n v="1"/>
    <n v="2"/>
    <n v="7"/>
    <n v="1"/>
  </r>
  <r>
    <x v="4"/>
    <m/>
    <n v="65"/>
    <s v="Service agent approve or deny each waivered service"/>
    <s v="Small"/>
    <x v="0"/>
    <m/>
    <m/>
    <m/>
    <m/>
    <n v="1"/>
    <n v="2"/>
    <n v="7"/>
    <n v="1"/>
  </r>
  <r>
    <x v="4"/>
    <m/>
    <n v="66"/>
    <s v="Service agent approve or deny each healthcare service credential"/>
    <s v="Small"/>
    <x v="0"/>
    <m/>
    <m/>
    <m/>
    <m/>
    <n v="1"/>
    <n v="2"/>
    <n v="7"/>
    <n v="1"/>
  </r>
  <r>
    <x v="4"/>
    <m/>
    <n v="67"/>
    <s v="Service agent approve or deny each waivered service credential"/>
    <s v="Small"/>
    <x v="0"/>
    <m/>
    <m/>
    <m/>
    <m/>
    <n v="1"/>
    <n v="2"/>
    <n v="7"/>
    <n v="1"/>
  </r>
  <r>
    <x v="4"/>
    <m/>
    <n v="68"/>
    <s v="Service agent manages review notes"/>
    <s v="Medium"/>
    <x v="0"/>
    <m/>
    <m/>
    <m/>
    <m/>
    <n v="3"/>
    <n v="6"/>
    <n v="10"/>
    <n v="3"/>
  </r>
  <r>
    <x v="4"/>
    <s v="User"/>
    <n v="26"/>
    <s v="System derives the legacy provider records"/>
    <s v="Medium"/>
    <x v="0"/>
    <m/>
    <m/>
    <m/>
    <m/>
    <n v="3"/>
    <n v="6"/>
    <n v="10"/>
    <n v="3"/>
  </r>
  <r>
    <x v="4"/>
    <m/>
    <n v="69"/>
    <s v="Service agent overrides the derived legacy provider records"/>
    <s v="Extra large"/>
    <x v="0"/>
    <m/>
    <m/>
    <m/>
    <m/>
    <n v="8"/>
    <n v="14"/>
    <n v="80"/>
    <n v="7"/>
  </r>
  <r>
    <x v="4"/>
    <m/>
    <n v="70"/>
    <s v="Service agent manage screening date"/>
    <s v="Extra small"/>
    <x v="0"/>
    <m/>
    <m/>
    <m/>
    <m/>
    <n v="0.5"/>
    <n v="1"/>
    <n v="3.5"/>
    <n v="0.5"/>
  </r>
  <r>
    <x v="4"/>
    <m/>
    <n v="71"/>
    <s v="System defaults categories of service (SA can change)"/>
    <s v="Medium"/>
    <x v="0"/>
    <m/>
    <m/>
    <m/>
    <m/>
    <n v="3"/>
    <n v="6"/>
    <n v="10"/>
    <n v="3"/>
  </r>
  <r>
    <x v="4"/>
    <s v="Service Agent"/>
    <n v="72"/>
    <s v="Service agent manages categories of service and major programs (these have spans)"/>
    <s v="Medium"/>
    <x v="0"/>
    <m/>
    <m/>
    <m/>
    <m/>
    <n v="3"/>
    <n v="6"/>
    <n v="10"/>
    <n v="3"/>
  </r>
  <r>
    <x v="4"/>
    <s v="Service Agent"/>
    <n v="73"/>
    <s v="Service agent manages specially, package service, and enhanced service codes (these do not have spans)"/>
    <s v="Medium"/>
    <x v="0"/>
    <m/>
    <m/>
    <m/>
    <m/>
    <n v="3"/>
    <n v="6"/>
    <n v="10"/>
    <n v="3"/>
  </r>
  <r>
    <x v="4"/>
    <s v="Service Agent"/>
    <n v="63"/>
    <s v="For a PCA organization, the service agent determines if each of the associated individual PCAs is new or existing"/>
    <s v="Medium"/>
    <x v="0"/>
    <m/>
    <m/>
    <m/>
    <m/>
    <n v="3"/>
    <n v="6"/>
    <n v="10"/>
    <n v="3"/>
  </r>
  <r>
    <x v="4"/>
    <m/>
    <n v="64"/>
    <s v="Service agent completes review and declares outcome, for example:_x000a_- send back to provider enroller with question_x000a_- approve and send to MMIS"/>
    <s v="Medium"/>
    <x v="0"/>
    <m/>
    <m/>
    <m/>
    <m/>
    <n v="3"/>
    <n v="6"/>
    <n v="10"/>
    <n v="3"/>
  </r>
  <r>
    <x v="4"/>
    <m/>
    <n v="76"/>
    <s v="Email provider enroller regarding application status_x000a_- when approved_x000a_- when notes added and sent back to provider enroller"/>
    <s v="Large"/>
    <x v="0"/>
    <m/>
    <m/>
    <m/>
    <m/>
    <n v="5"/>
    <n v="10"/>
    <n v="20"/>
    <n v="5"/>
  </r>
  <r>
    <x v="5"/>
    <m/>
    <n v="84"/>
    <s v="UC084_PE_Release_NPI"/>
    <s v="Small"/>
    <x v="0"/>
    <s v="Y"/>
    <m/>
    <m/>
    <m/>
    <n v="0"/>
    <n v="2"/>
    <n v="7"/>
    <n v="1"/>
  </r>
  <r>
    <x v="5"/>
    <s v="Service Agent"/>
    <m/>
    <s v="Service agent can query applications by FEIN, SSN, NPI (and more) so that when a provider enroller cannot proceed due to a duplicate application error, the service agent can troubleshoot"/>
    <s v="Medium"/>
    <x v="0"/>
    <m/>
    <m/>
    <m/>
    <m/>
    <n v="3"/>
    <n v="6"/>
    <n v="10"/>
    <n v="3"/>
  </r>
  <r>
    <x v="5"/>
    <s v="Service Administrator"/>
    <m/>
    <s v="As a user, when I click on the help icon, help for the page is displayed"/>
    <s v="Medium"/>
    <x v="0"/>
    <m/>
    <m/>
    <m/>
    <m/>
    <n v="3"/>
    <n v="6"/>
    <n v="10"/>
    <n v="3"/>
  </r>
  <r>
    <x v="5"/>
    <m/>
    <m/>
    <s v="System shall send correspondence to providers x days prior to their screening date (screening date is established during service agent review)"/>
    <s v="Medium"/>
    <x v="0"/>
    <m/>
    <m/>
    <m/>
    <m/>
    <n v="3"/>
    <n v="6"/>
    <n v="10"/>
    <n v="3"/>
  </r>
  <r>
    <x v="6"/>
    <s v="System"/>
    <m/>
    <s v="One time data conversion and load of provider information from MMIS"/>
    <s v="2X large"/>
    <x v="0"/>
    <m/>
    <m/>
    <m/>
    <m/>
    <n v="21"/>
    <n v="18"/>
    <n v="160"/>
    <n v="9"/>
  </r>
  <r>
    <x v="6"/>
    <s v="System"/>
    <n v="74"/>
    <s v="Interface to filenet (includes generating the PDF)"/>
    <s v="Extra large"/>
    <x v="0"/>
    <m/>
    <m/>
    <m/>
    <m/>
    <n v="8"/>
    <n v="14"/>
    <n v="80"/>
    <n v="7"/>
  </r>
  <r>
    <x v="6"/>
    <s v="System"/>
    <n v="75"/>
    <s v="Interface to/from MMIS"/>
    <s v="2X large"/>
    <x v="0"/>
    <m/>
    <m/>
    <m/>
    <m/>
    <n v="21"/>
    <n v="18"/>
    <n v="160"/>
    <n v="9"/>
  </r>
  <r>
    <x v="7"/>
    <m/>
    <m/>
    <m/>
    <m/>
    <x v="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E10" firstHeaderRow="0" firstDataRow="1" firstDataCol="1"/>
  <pivotFields count="14">
    <pivotField axis="axisRow" showAll="0">
      <items count="9">
        <item x="0"/>
        <item x="2"/>
        <item x="5"/>
        <item x="1"/>
        <item x="3"/>
        <item x="4"/>
        <item x="6"/>
        <item x="7"/>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name="Sum of Use Case Days" fld="10" baseField="0" baseItem="0"/>
    <dataField name="Sum of Func Design Days" fld="11" baseField="0" baseItem="0"/>
    <dataField name="Sum of Dev Days" fld="12" baseField="0" baseItem="0"/>
    <dataField name="Sum of Test Days" fld="13" baseField="0" baseItem="0"/>
  </dataFields>
  <formats count="8">
    <format dxfId="7">
      <pivotArea field="0" type="button" dataOnly="0" labelOnly="1" outline="0" axis="axisRow" fieldPosition="0"/>
    </format>
    <format dxfId="6">
      <pivotArea dataOnly="0" labelOnly="1" outline="0" axis="axisValues" fieldPosition="0"/>
    </format>
    <format dxfId="5">
      <pivotArea dataOnly="0" labelOnly="1" outline="0" fieldPosition="0">
        <references count="1">
          <reference field="4294967294" count="1">
            <x v="0"/>
          </reference>
        </references>
      </pivotArea>
    </format>
    <format dxfId="4">
      <pivotArea dataOnly="0" labelOnly="1" outline="0" fieldPosition="0">
        <references count="1">
          <reference field="4294967294" count="1">
            <x v="1"/>
          </reference>
        </references>
      </pivotArea>
    </format>
    <format dxfId="3">
      <pivotArea dataOnly="0" labelOnly="1" outline="0" fieldPosition="0">
        <references count="1">
          <reference field="4294967294" count="1">
            <x v="2"/>
          </reference>
        </references>
      </pivotArea>
    </format>
    <format dxfId="2">
      <pivotArea dataOnly="0" labelOnly="1" outline="0" fieldPosition="0">
        <references count="1">
          <reference field="4294967294" count="1">
            <x v="3"/>
          </reference>
        </references>
      </pivotArea>
    </format>
    <format dxfId="1">
      <pivotArea dataOnly="0" labelOnly="1" outline="0" fieldPosition="0">
        <references count="1">
          <reference field="4294967294" count="4">
            <x v="0"/>
            <x v="1"/>
            <x v="2"/>
            <x v="3"/>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C4" firstHeaderRow="0" firstDataRow="1" firstDataCol="1"/>
  <pivotFields count="14">
    <pivotField showAll="0"/>
    <pivotField showAll="0"/>
    <pivotField showAll="0"/>
    <pivotField dataField="1"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Use Case" fld="3" subtotal="count" baseField="0" baseItem="0"/>
    <dataField name="Count of Use Case Comple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docs.dhs.state.mn.us/lfserver/Public/DHS-5550-E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edocs.dhs.state.mn.us/lfserver/Public/DHS-5550-E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S241"/>
  <sheetViews>
    <sheetView tabSelected="1" zoomScale="80" zoomScaleNormal="80" workbookViewId="0">
      <pane xSplit="4" ySplit="2" topLeftCell="F100" activePane="bottomRight" state="frozen"/>
      <selection pane="topRight" activeCell="E1" sqref="E1"/>
      <selection pane="bottomLeft" activeCell="A3" sqref="A3"/>
      <selection pane="bottomRight" activeCell="O104" sqref="O104"/>
    </sheetView>
  </sheetViews>
  <sheetFormatPr defaultColWidth="9.140625" defaultRowHeight="15" outlineLevelCol="1" x14ac:dyDescent="0.25"/>
  <cols>
    <col min="1" max="1" width="15.85546875" style="49" customWidth="1"/>
    <col min="2" max="2" width="20.140625" style="49" hidden="1" customWidth="1"/>
    <col min="3" max="3" width="14.5703125" style="51" customWidth="1"/>
    <col min="4" max="4" width="81" style="49" customWidth="1"/>
    <col min="5" max="5" width="11" style="50" bestFit="1" customWidth="1"/>
    <col min="6" max="6" width="12.140625" style="50" customWidth="1"/>
    <col min="7" max="7" width="10.5703125" style="50" customWidth="1" collapsed="1"/>
    <col min="8" max="14" width="10.5703125" style="50" hidden="1" customWidth="1" outlineLevel="1"/>
    <col min="15" max="15" width="62.42578125" style="49" customWidth="1"/>
    <col min="16" max="16" width="50.7109375" style="49" customWidth="1"/>
    <col min="17" max="17" width="35.7109375" style="49" customWidth="1"/>
    <col min="18" max="18" width="9.140625" style="38"/>
    <col min="19" max="19" width="51.140625" style="38" customWidth="1"/>
    <col min="20" max="16384" width="9.140625" style="38"/>
  </cols>
  <sheetData>
    <row r="1" spans="1:19" ht="18.75" customHeight="1" x14ac:dyDescent="0.4">
      <c r="A1" s="39"/>
      <c r="C1" s="51">
        <f>MAX(C3:C123)+1</f>
        <v>107</v>
      </c>
      <c r="G1" s="104" t="s">
        <v>143</v>
      </c>
      <c r="H1" s="105"/>
      <c r="I1" s="105"/>
      <c r="J1" s="106"/>
      <c r="K1" s="104" t="s">
        <v>435</v>
      </c>
      <c r="L1" s="105"/>
      <c r="M1" s="105"/>
      <c r="N1" s="106"/>
    </row>
    <row r="2" spans="1:19" ht="51.75" x14ac:dyDescent="0.4">
      <c r="A2" s="36" t="s">
        <v>387</v>
      </c>
      <c r="B2" s="36" t="s">
        <v>3</v>
      </c>
      <c r="C2" s="52" t="s">
        <v>386</v>
      </c>
      <c r="D2" s="36" t="s">
        <v>0</v>
      </c>
      <c r="E2" s="36" t="s">
        <v>382</v>
      </c>
      <c r="F2" s="36" t="s">
        <v>7</v>
      </c>
      <c r="G2" s="36" t="s">
        <v>409</v>
      </c>
      <c r="H2" s="36" t="s">
        <v>410</v>
      </c>
      <c r="I2" s="36" t="s">
        <v>411</v>
      </c>
      <c r="J2" s="36" t="s">
        <v>412</v>
      </c>
      <c r="K2" s="36" t="s">
        <v>430</v>
      </c>
      <c r="L2" s="36" t="s">
        <v>431</v>
      </c>
      <c r="M2" s="36" t="s">
        <v>432</v>
      </c>
      <c r="N2" s="36" t="s">
        <v>433</v>
      </c>
      <c r="O2" s="36" t="s">
        <v>457</v>
      </c>
      <c r="P2" s="36" t="s">
        <v>5</v>
      </c>
      <c r="Q2" s="37" t="s">
        <v>168</v>
      </c>
      <c r="S2" s="92" t="s">
        <v>461</v>
      </c>
    </row>
    <row r="3" spans="1:19" s="41" customFormat="1" ht="30" x14ac:dyDescent="0.25">
      <c r="A3" s="39" t="s">
        <v>285</v>
      </c>
      <c r="B3" s="39" t="s">
        <v>18</v>
      </c>
      <c r="C3" s="53">
        <v>15</v>
      </c>
      <c r="D3" s="39" t="s">
        <v>19</v>
      </c>
      <c r="E3" s="40" t="s">
        <v>21</v>
      </c>
      <c r="F3" s="40" t="s">
        <v>22</v>
      </c>
      <c r="G3" s="40" t="s">
        <v>413</v>
      </c>
      <c r="H3" s="40" t="s">
        <v>413</v>
      </c>
      <c r="I3" s="40"/>
      <c r="J3" s="40"/>
      <c r="K3" s="43">
        <f>IF(G3="Y",0,VLOOKUP($E3,'Use Case Effort'!$A$3:$E$8,2,FALSE))</f>
        <v>0</v>
      </c>
      <c r="L3" s="43">
        <f>IF(H3="Y",0,VLOOKUP($E3,'Use Case Effort'!$A$3:$E$8,3,FALSE))</f>
        <v>0</v>
      </c>
      <c r="M3" s="43">
        <f>IF(I3="Y",0,VLOOKUP($E3,'Use Case Effort'!$A$3:$E$8,4,FALSE))</f>
        <v>7</v>
      </c>
      <c r="N3" s="43">
        <f>IF(J3="Y",0,VLOOKUP($E3,'Use Case Effort'!$A$3:$E$8,5,FALSE))</f>
        <v>1</v>
      </c>
      <c r="O3" s="39" t="s">
        <v>455</v>
      </c>
      <c r="P3" s="39"/>
      <c r="Q3" s="39" t="s">
        <v>456</v>
      </c>
    </row>
    <row r="4" spans="1:19" s="41" customFormat="1" x14ac:dyDescent="0.25">
      <c r="A4" s="39" t="s">
        <v>285</v>
      </c>
      <c r="B4" s="39" t="s">
        <v>28</v>
      </c>
      <c r="C4" s="53">
        <v>14</v>
      </c>
      <c r="D4" s="39" t="s">
        <v>29</v>
      </c>
      <c r="E4" s="40" t="s">
        <v>21</v>
      </c>
      <c r="F4" s="40" t="s">
        <v>22</v>
      </c>
      <c r="G4" s="40" t="s">
        <v>413</v>
      </c>
      <c r="H4" s="40" t="s">
        <v>413</v>
      </c>
      <c r="I4" s="40"/>
      <c r="J4" s="40"/>
      <c r="K4" s="43">
        <f>IF(G4="Y",0,VLOOKUP($E4,'Use Case Effort'!$A$3:$E$8,2,FALSE))</f>
        <v>0</v>
      </c>
      <c r="L4" s="43">
        <f>IF(H4="Y",0,VLOOKUP($E4,'Use Case Effort'!$A$3:$E$8,3,FALSE))</f>
        <v>0</v>
      </c>
      <c r="M4" s="43">
        <f>IF(I4="Y",0,VLOOKUP($E4,'Use Case Effort'!$A$3:$E$8,4,FALSE))</f>
        <v>7</v>
      </c>
      <c r="N4" s="43">
        <f>IF(J4="Y",0,VLOOKUP($E4,'Use Case Effort'!$A$3:$E$8,5,FALSE))</f>
        <v>1</v>
      </c>
      <c r="O4" s="39" t="s">
        <v>30</v>
      </c>
      <c r="P4" s="39"/>
      <c r="Q4" s="39"/>
    </row>
    <row r="5" spans="1:19" s="41" customFormat="1" ht="45" x14ac:dyDescent="0.25">
      <c r="A5" s="39" t="s">
        <v>285</v>
      </c>
      <c r="B5" s="39" t="s">
        <v>28</v>
      </c>
      <c r="C5" s="53">
        <v>16</v>
      </c>
      <c r="D5" s="39" t="s">
        <v>32</v>
      </c>
      <c r="E5" s="40" t="s">
        <v>21</v>
      </c>
      <c r="F5" s="40" t="s">
        <v>22</v>
      </c>
      <c r="G5" s="40" t="s">
        <v>413</v>
      </c>
      <c r="H5" s="40" t="s">
        <v>413</v>
      </c>
      <c r="I5" s="40"/>
      <c r="J5" s="40"/>
      <c r="K5" s="43">
        <f>IF(G5="Y",0,VLOOKUP($E5,'Use Case Effort'!$A$3:$E$8,2,FALSE))</f>
        <v>0</v>
      </c>
      <c r="L5" s="43">
        <f>IF(H5="Y",0,VLOOKUP($E5,'Use Case Effort'!$A$3:$E$8,3,FALSE))</f>
        <v>0</v>
      </c>
      <c r="M5" s="43">
        <f>IF(I5="Y",0,VLOOKUP($E5,'Use Case Effort'!$A$3:$E$8,4,FALSE))</f>
        <v>7</v>
      </c>
      <c r="N5" s="43">
        <f>IF(J5="Y",0,VLOOKUP($E5,'Use Case Effort'!$A$3:$E$8,5,FALSE))</f>
        <v>1</v>
      </c>
      <c r="O5" s="39" t="s">
        <v>353</v>
      </c>
      <c r="P5" s="39"/>
      <c r="Q5" s="39"/>
    </row>
    <row r="6" spans="1:19" s="41" customFormat="1" x14ac:dyDescent="0.25">
      <c r="A6" s="39" t="s">
        <v>285</v>
      </c>
      <c r="B6" s="39" t="s">
        <v>18</v>
      </c>
      <c r="C6" s="53">
        <v>94</v>
      </c>
      <c r="D6" s="39" t="s">
        <v>151</v>
      </c>
      <c r="E6" s="40" t="s">
        <v>21</v>
      </c>
      <c r="F6" s="40" t="s">
        <v>22</v>
      </c>
      <c r="G6" s="40"/>
      <c r="H6" s="40"/>
      <c r="I6" s="40"/>
      <c r="J6" s="40"/>
      <c r="K6" s="43">
        <f>IF(G6="Y",0,VLOOKUP($E6,'Use Case Effort'!$A$3:$E$8,2,FALSE))</f>
        <v>1</v>
      </c>
      <c r="L6" s="43">
        <f>IF(H6="Y",0,VLOOKUP($E6,'Use Case Effort'!$A$3:$E$8,3,FALSE))</f>
        <v>2</v>
      </c>
      <c r="M6" s="43">
        <f>IF(I6="Y",0,VLOOKUP($E6,'Use Case Effort'!$A$3:$E$8,4,FALSE))</f>
        <v>7</v>
      </c>
      <c r="N6" s="43">
        <f>IF(J6="Y",0,VLOOKUP($E6,'Use Case Effort'!$A$3:$E$8,5,FALSE))</f>
        <v>1</v>
      </c>
      <c r="P6" s="39" t="s">
        <v>339</v>
      </c>
      <c r="Q6" s="39"/>
    </row>
    <row r="7" spans="1:19" s="41" customFormat="1" ht="30" x14ac:dyDescent="0.25">
      <c r="A7" s="42" t="s">
        <v>414</v>
      </c>
      <c r="B7" s="39" t="s">
        <v>142</v>
      </c>
      <c r="C7" s="53">
        <v>86</v>
      </c>
      <c r="D7" s="39" t="s">
        <v>482</v>
      </c>
      <c r="E7" s="40" t="s">
        <v>21</v>
      </c>
      <c r="F7" s="59" t="s">
        <v>22</v>
      </c>
      <c r="G7" s="40" t="s">
        <v>413</v>
      </c>
      <c r="H7" s="40"/>
      <c r="I7" s="40"/>
      <c r="J7" s="40"/>
      <c r="K7" s="43">
        <f>IF(G7="Y",0,VLOOKUP($E7,'Use Case Effort'!$A$3:$E$8,2,FALSE))</f>
        <v>0</v>
      </c>
      <c r="L7" s="43">
        <f>IF(H7="Y",0,VLOOKUP($E7,'Use Case Effort'!$A$3:$E$8,3,FALSE))</f>
        <v>2</v>
      </c>
      <c r="M7" s="43">
        <f>IF(I7="Y",0,VLOOKUP($E7,'Use Case Effort'!$A$3:$E$8,4,FALSE))</f>
        <v>7</v>
      </c>
      <c r="N7" s="43">
        <f>IF(J7="Y",0,VLOOKUP($E7,'Use Case Effort'!$A$3:$E$8,5,FALSE))</f>
        <v>1</v>
      </c>
      <c r="O7" s="41" t="s">
        <v>483</v>
      </c>
      <c r="P7" s="42"/>
      <c r="Q7" s="39"/>
    </row>
    <row r="8" spans="1:19" s="41" customFormat="1" ht="30" x14ac:dyDescent="0.25">
      <c r="A8" s="42" t="s">
        <v>414</v>
      </c>
      <c r="B8" s="39" t="s">
        <v>142</v>
      </c>
      <c r="C8" s="53">
        <v>19</v>
      </c>
      <c r="D8" s="39" t="s">
        <v>446</v>
      </c>
      <c r="E8" s="40" t="s">
        <v>21</v>
      </c>
      <c r="F8" s="59" t="s">
        <v>22</v>
      </c>
      <c r="G8" s="40" t="s">
        <v>413</v>
      </c>
      <c r="H8" s="40"/>
      <c r="I8" s="40"/>
      <c r="J8" s="40"/>
      <c r="K8" s="43">
        <f>IF(G8="Y",0,VLOOKUP($E8,'Use Case Effort'!$A$3:$E$8,2,FALSE))</f>
        <v>0</v>
      </c>
      <c r="L8" s="43">
        <f>IF(H8="Y",0,VLOOKUP($E8,'Use Case Effort'!$A$3:$E$8,3,FALSE))</f>
        <v>2</v>
      </c>
      <c r="M8" s="43">
        <f>IF(I8="Y",0,VLOOKUP($E8,'Use Case Effort'!$A$3:$E$8,4,FALSE))</f>
        <v>7</v>
      </c>
      <c r="N8" s="43">
        <f>IF(J8="Y",0,VLOOKUP($E8,'Use Case Effort'!$A$3:$E$8,5,FALSE))</f>
        <v>1</v>
      </c>
      <c r="P8" s="42" t="s">
        <v>420</v>
      </c>
      <c r="Q8" s="39"/>
    </row>
    <row r="9" spans="1:19" s="41" customFormat="1" ht="75" x14ac:dyDescent="0.25">
      <c r="A9" s="42" t="s">
        <v>414</v>
      </c>
      <c r="B9" s="42" t="s">
        <v>18</v>
      </c>
      <c r="C9" s="54">
        <v>6</v>
      </c>
      <c r="D9" s="42" t="s">
        <v>267</v>
      </c>
      <c r="E9" s="43" t="s">
        <v>60</v>
      </c>
      <c r="F9" s="43" t="s">
        <v>22</v>
      </c>
      <c r="G9" s="40" t="s">
        <v>413</v>
      </c>
      <c r="H9" s="40" t="s">
        <v>413</v>
      </c>
      <c r="I9" s="40"/>
      <c r="J9" s="40"/>
      <c r="K9" s="43">
        <f>IF(G9="Y",0,VLOOKUP($E9,'Use Case Effort'!$A$3:$E$8,2,FALSE))</f>
        <v>0</v>
      </c>
      <c r="L9" s="43">
        <f>IF(H9="Y",0,VLOOKUP($E9,'Use Case Effort'!$A$3:$E$8,3,FALSE))</f>
        <v>0</v>
      </c>
      <c r="M9" s="43">
        <f>IF(I9="Y",0,VLOOKUP($E9,'Use Case Effort'!$A$3:$E$8,4,FALSE))</f>
        <v>10</v>
      </c>
      <c r="N9" s="43">
        <f>IF(J9="Y",0,VLOOKUP($E9,'Use Case Effort'!$A$3:$E$8,5,FALSE))</f>
        <v>3</v>
      </c>
      <c r="O9" s="42" t="s">
        <v>266</v>
      </c>
      <c r="P9" s="42"/>
      <c r="Q9" s="39"/>
      <c r="S9" s="41" t="s">
        <v>462</v>
      </c>
    </row>
    <row r="10" spans="1:19" s="41" customFormat="1" ht="60" x14ac:dyDescent="0.25">
      <c r="A10" s="42" t="s">
        <v>414</v>
      </c>
      <c r="B10" s="42" t="s">
        <v>18</v>
      </c>
      <c r="C10" s="54">
        <v>5</v>
      </c>
      <c r="D10" s="42" t="s">
        <v>397</v>
      </c>
      <c r="E10" s="43" t="s">
        <v>60</v>
      </c>
      <c r="F10" s="43" t="s">
        <v>22</v>
      </c>
      <c r="G10" s="43"/>
      <c r="H10" s="43"/>
      <c r="I10" s="43"/>
      <c r="J10" s="43"/>
      <c r="K10" s="43">
        <f>IF(G10="Y",0,VLOOKUP($E10,'Use Case Effort'!$A$3:$E$8,2,FALSE))</f>
        <v>3</v>
      </c>
      <c r="L10" s="43">
        <f>IF(H10="Y",0,VLOOKUP($E10,'Use Case Effort'!$A$3:$E$8,3,FALSE))</f>
        <v>6</v>
      </c>
      <c r="M10" s="43">
        <f>IF(I10="Y",0,VLOOKUP($E10,'Use Case Effort'!$A$3:$E$8,4,FALSE))</f>
        <v>10</v>
      </c>
      <c r="N10" s="43">
        <f>IF(J10="Y",0,VLOOKUP($E10,'Use Case Effort'!$A$3:$E$8,5,FALSE))</f>
        <v>3</v>
      </c>
      <c r="O10" s="42" t="s">
        <v>293</v>
      </c>
      <c r="P10" s="42"/>
      <c r="Q10" s="39"/>
      <c r="S10" s="41" t="s">
        <v>463</v>
      </c>
    </row>
    <row r="11" spans="1:19" s="41" customFormat="1" ht="60" x14ac:dyDescent="0.25">
      <c r="A11" s="42" t="s">
        <v>414</v>
      </c>
      <c r="B11" s="42" t="s">
        <v>28</v>
      </c>
      <c r="C11" s="54">
        <v>2</v>
      </c>
      <c r="D11" s="42" t="s">
        <v>466</v>
      </c>
      <c r="E11" s="43" t="s">
        <v>21</v>
      </c>
      <c r="F11" s="59" t="s">
        <v>22</v>
      </c>
      <c r="G11" s="40" t="s">
        <v>413</v>
      </c>
      <c r="H11" s="40" t="s">
        <v>413</v>
      </c>
      <c r="I11" s="40"/>
      <c r="J11" s="40"/>
      <c r="K11" s="43">
        <f>IF(G11="Y",0,VLOOKUP($E11,'Use Case Effort'!$A$3:$E$8,2,FALSE))</f>
        <v>0</v>
      </c>
      <c r="L11" s="43">
        <f>IF(H11="Y",0,VLOOKUP($E11,'Use Case Effort'!$A$3:$E$8,3,FALSE))</f>
        <v>0</v>
      </c>
      <c r="M11" s="43">
        <f>IF(I11="Y",0,VLOOKUP($E11,'Use Case Effort'!$A$3:$E$8,4,FALSE))</f>
        <v>7</v>
      </c>
      <c r="N11" s="43">
        <f>IF(J11="Y",0,VLOOKUP($E11,'Use Case Effort'!$A$3:$E$8,5,FALSE))</f>
        <v>1</v>
      </c>
      <c r="O11" s="42" t="s">
        <v>467</v>
      </c>
      <c r="P11" s="42"/>
      <c r="Q11" s="39" t="s">
        <v>468</v>
      </c>
      <c r="S11" s="41" t="s">
        <v>462</v>
      </c>
    </row>
    <row r="12" spans="1:19" s="41" customFormat="1" ht="30" x14ac:dyDescent="0.25">
      <c r="A12" s="42" t="s">
        <v>414</v>
      </c>
      <c r="B12" s="42"/>
      <c r="C12" s="54">
        <v>82</v>
      </c>
      <c r="D12" s="42" t="s">
        <v>469</v>
      </c>
      <c r="E12" s="43" t="s">
        <v>309</v>
      </c>
      <c r="F12" s="59" t="s">
        <v>377</v>
      </c>
      <c r="G12" s="40" t="s">
        <v>413</v>
      </c>
      <c r="H12" s="40"/>
      <c r="I12" s="40"/>
      <c r="J12" s="40"/>
      <c r="K12" s="43"/>
      <c r="L12" s="43"/>
      <c r="M12" s="43"/>
      <c r="N12" s="43"/>
      <c r="O12" s="42" t="s">
        <v>471</v>
      </c>
      <c r="P12" s="42"/>
      <c r="Q12" s="39" t="s">
        <v>470</v>
      </c>
      <c r="S12" s="41" t="s">
        <v>462</v>
      </c>
    </row>
    <row r="13" spans="1:19" s="41" customFormat="1" ht="30" x14ac:dyDescent="0.25">
      <c r="A13" s="42" t="s">
        <v>414</v>
      </c>
      <c r="B13" s="42" t="s">
        <v>28</v>
      </c>
      <c r="C13" s="54">
        <v>3</v>
      </c>
      <c r="D13" s="42" t="s">
        <v>55</v>
      </c>
      <c r="E13" s="43" t="s">
        <v>21</v>
      </c>
      <c r="F13" s="43" t="s">
        <v>22</v>
      </c>
      <c r="G13" s="40" t="s">
        <v>413</v>
      </c>
      <c r="H13" s="40" t="s">
        <v>413</v>
      </c>
      <c r="I13" s="40"/>
      <c r="J13" s="40"/>
      <c r="K13" s="43">
        <f>IF(G13="Y",0,VLOOKUP($E13,'Use Case Effort'!$A$3:$E$8,2,FALSE))</f>
        <v>0</v>
      </c>
      <c r="L13" s="43">
        <f>IF(H13="Y",0,VLOOKUP($E13,'Use Case Effort'!$A$3:$E$8,3,FALSE))</f>
        <v>0</v>
      </c>
      <c r="M13" s="43">
        <f>IF(I13="Y",0,VLOOKUP($E13,'Use Case Effort'!$A$3:$E$8,4,FALSE))</f>
        <v>7</v>
      </c>
      <c r="N13" s="43">
        <f>IF(J13="Y",0,VLOOKUP($E13,'Use Case Effort'!$A$3:$E$8,5,FALSE))</f>
        <v>1</v>
      </c>
      <c r="O13" s="42" t="s">
        <v>260</v>
      </c>
      <c r="P13" s="42"/>
      <c r="Q13" s="39"/>
      <c r="S13" s="41" t="s">
        <v>463</v>
      </c>
    </row>
    <row r="14" spans="1:19" s="41" customFormat="1" ht="45" x14ac:dyDescent="0.25">
      <c r="A14" s="42" t="s">
        <v>414</v>
      </c>
      <c r="B14" s="42" t="s">
        <v>28</v>
      </c>
      <c r="C14" s="54">
        <v>1</v>
      </c>
      <c r="D14" s="42" t="s">
        <v>58</v>
      </c>
      <c r="E14" s="43" t="s">
        <v>21</v>
      </c>
      <c r="F14" s="43" t="s">
        <v>22</v>
      </c>
      <c r="G14" s="40" t="s">
        <v>413</v>
      </c>
      <c r="H14" s="40" t="s">
        <v>413</v>
      </c>
      <c r="I14" s="40"/>
      <c r="J14" s="40"/>
      <c r="K14" s="43">
        <f>IF(G14="Y",0,VLOOKUP($E14,'Use Case Effort'!$A$3:$E$8,2,FALSE))</f>
        <v>0</v>
      </c>
      <c r="L14" s="43">
        <f>IF(H14="Y",0,VLOOKUP($E14,'Use Case Effort'!$A$3:$E$8,3,FALSE))</f>
        <v>0</v>
      </c>
      <c r="M14" s="43">
        <f>IF(I14="Y",0,VLOOKUP($E14,'Use Case Effort'!$A$3:$E$8,4,FALSE))</f>
        <v>7</v>
      </c>
      <c r="N14" s="43">
        <f>IF(J14="Y",0,VLOOKUP($E14,'Use Case Effort'!$A$3:$E$8,5,FALSE))</f>
        <v>1</v>
      </c>
      <c r="O14" s="42" t="s">
        <v>262</v>
      </c>
      <c r="P14" s="42"/>
      <c r="Q14" s="39"/>
      <c r="S14" s="41" t="s">
        <v>463</v>
      </c>
    </row>
    <row r="15" spans="1:19" s="41" customFormat="1" ht="90" x14ac:dyDescent="0.25">
      <c r="A15" s="42" t="s">
        <v>414</v>
      </c>
      <c r="B15" s="39" t="s">
        <v>28</v>
      </c>
      <c r="C15" s="53">
        <v>9</v>
      </c>
      <c r="D15" s="39" t="s">
        <v>65</v>
      </c>
      <c r="E15" s="40" t="s">
        <v>60</v>
      </c>
      <c r="F15" s="40" t="s">
        <v>22</v>
      </c>
      <c r="G15" s="40" t="s">
        <v>413</v>
      </c>
      <c r="H15" s="40" t="s">
        <v>413</v>
      </c>
      <c r="I15" s="40"/>
      <c r="J15" s="40"/>
      <c r="K15" s="43">
        <f>IF(G15="Y",0,VLOOKUP($E15,'Use Case Effort'!$A$3:$E$8,2,FALSE))</f>
        <v>0</v>
      </c>
      <c r="L15" s="43">
        <f>IF(H15="Y",0,VLOOKUP($E15,'Use Case Effort'!$A$3:$E$8,3,FALSE))</f>
        <v>0</v>
      </c>
      <c r="M15" s="43">
        <f>IF(I15="Y",0,VLOOKUP($E15,'Use Case Effort'!$A$3:$E$8,4,FALSE))</f>
        <v>10</v>
      </c>
      <c r="N15" s="43">
        <f>IF(J15="Y",0,VLOOKUP($E15,'Use Case Effort'!$A$3:$E$8,5,FALSE))</f>
        <v>3</v>
      </c>
      <c r="O15" s="39" t="s">
        <v>354</v>
      </c>
      <c r="P15" s="42"/>
      <c r="Q15" s="39"/>
      <c r="S15" s="41" t="s">
        <v>463</v>
      </c>
    </row>
    <row r="16" spans="1:19" s="41" customFormat="1" ht="45" x14ac:dyDescent="0.25">
      <c r="A16" s="42" t="s">
        <v>414</v>
      </c>
      <c r="B16" s="39" t="s">
        <v>28</v>
      </c>
      <c r="C16" s="53">
        <v>12</v>
      </c>
      <c r="D16" s="39" t="s">
        <v>62</v>
      </c>
      <c r="E16" s="40" t="s">
        <v>21</v>
      </c>
      <c r="F16" s="40" t="s">
        <v>22</v>
      </c>
      <c r="G16" s="40" t="s">
        <v>413</v>
      </c>
      <c r="H16" s="40" t="s">
        <v>413</v>
      </c>
      <c r="I16" s="40"/>
      <c r="J16" s="40"/>
      <c r="K16" s="43">
        <f>IF(G16="Y",0,VLOOKUP($E16,'Use Case Effort'!$A$3:$E$8,2,FALSE))</f>
        <v>0</v>
      </c>
      <c r="L16" s="43">
        <f>IF(H16="Y",0,VLOOKUP($E16,'Use Case Effort'!$A$3:$E$8,3,FALSE))</f>
        <v>0</v>
      </c>
      <c r="M16" s="43">
        <f>IF(I16="Y",0,VLOOKUP($E16,'Use Case Effort'!$A$3:$E$8,4,FALSE))</f>
        <v>7</v>
      </c>
      <c r="N16" s="43">
        <f>IF(J16="Y",0,VLOOKUP($E16,'Use Case Effort'!$A$3:$E$8,5,FALSE))</f>
        <v>1</v>
      </c>
      <c r="O16" s="39" t="s">
        <v>265</v>
      </c>
      <c r="P16" s="42"/>
      <c r="Q16" s="39"/>
      <c r="S16" s="39" t="s">
        <v>464</v>
      </c>
    </row>
    <row r="17" spans="1:19" s="41" customFormat="1" ht="135" x14ac:dyDescent="0.25">
      <c r="A17" s="42" t="s">
        <v>414</v>
      </c>
      <c r="B17" s="39" t="s">
        <v>28</v>
      </c>
      <c r="C17" s="53">
        <v>17</v>
      </c>
      <c r="D17" s="39" t="s">
        <v>388</v>
      </c>
      <c r="E17" s="40" t="s">
        <v>60</v>
      </c>
      <c r="F17" s="40" t="s">
        <v>22</v>
      </c>
      <c r="G17" s="40" t="s">
        <v>413</v>
      </c>
      <c r="H17" s="40"/>
      <c r="I17" s="40"/>
      <c r="J17" s="40"/>
      <c r="K17" s="43">
        <f>IF(G17="Y",0,VLOOKUP($E17,'Use Case Effort'!$A$3:$E$8,2,FALSE))</f>
        <v>0</v>
      </c>
      <c r="L17" s="43">
        <f>IF(H17="Y",0,VLOOKUP($E17,'Use Case Effort'!$A$3:$E$8,3,FALSE))</f>
        <v>6</v>
      </c>
      <c r="M17" s="43">
        <f>IF(I17="Y",0,VLOOKUP($E17,'Use Case Effort'!$A$3:$E$8,4,FALSE))</f>
        <v>10</v>
      </c>
      <c r="N17" s="43">
        <f>IF(J17="Y",0,VLOOKUP($E17,'Use Case Effort'!$A$3:$E$8,5,FALSE))</f>
        <v>3</v>
      </c>
      <c r="O17" s="39" t="s">
        <v>355</v>
      </c>
      <c r="P17" s="42"/>
      <c r="S17" s="39" t="s">
        <v>465</v>
      </c>
    </row>
    <row r="18" spans="1:19" s="41" customFormat="1" ht="90" x14ac:dyDescent="0.25">
      <c r="A18" s="42" t="s">
        <v>414</v>
      </c>
      <c r="B18" s="39" t="s">
        <v>28</v>
      </c>
      <c r="C18" s="53">
        <v>21</v>
      </c>
      <c r="D18" s="39" t="s">
        <v>274</v>
      </c>
      <c r="E18" s="40" t="s">
        <v>60</v>
      </c>
      <c r="F18" s="40" t="s">
        <v>22</v>
      </c>
      <c r="G18" s="40" t="s">
        <v>413</v>
      </c>
      <c r="H18" s="40"/>
      <c r="I18" s="40"/>
      <c r="J18" s="40"/>
      <c r="K18" s="43">
        <f>IF(G18="Y",0,VLOOKUP($E18,'Use Case Effort'!$A$3:$E$8,2,FALSE))</f>
        <v>0</v>
      </c>
      <c r="L18" s="43">
        <f>IF(H18="Y",0,VLOOKUP($E18,'Use Case Effort'!$A$3:$E$8,3,FALSE))</f>
        <v>6</v>
      </c>
      <c r="M18" s="43">
        <f>IF(I18="Y",0,VLOOKUP($E18,'Use Case Effort'!$A$3:$E$8,4,FALSE))</f>
        <v>10</v>
      </c>
      <c r="N18" s="43">
        <f>IF(J18="Y",0,VLOOKUP($E18,'Use Case Effort'!$A$3:$E$8,5,FALSE))</f>
        <v>3</v>
      </c>
      <c r="O18" s="62" t="s">
        <v>311</v>
      </c>
      <c r="P18" s="39"/>
      <c r="Q18" s="39" t="s">
        <v>275</v>
      </c>
      <c r="S18" s="41" t="s">
        <v>463</v>
      </c>
    </row>
    <row r="19" spans="1:19" s="44" customFormat="1" ht="120" x14ac:dyDescent="0.25">
      <c r="A19" s="42" t="s">
        <v>414</v>
      </c>
      <c r="B19" s="42" t="s">
        <v>28</v>
      </c>
      <c r="C19" s="54">
        <v>13</v>
      </c>
      <c r="D19" s="42" t="s">
        <v>480</v>
      </c>
      <c r="E19" s="43" t="s">
        <v>21</v>
      </c>
      <c r="F19" s="43" t="s">
        <v>22</v>
      </c>
      <c r="G19" s="43" t="s">
        <v>413</v>
      </c>
      <c r="H19" s="43"/>
      <c r="I19" s="43"/>
      <c r="J19" s="43"/>
      <c r="K19" s="43">
        <f>IF(G19="Y",0,VLOOKUP($E19,'Use Case Effort'!$A$3:$E$8,2,FALSE))</f>
        <v>0</v>
      </c>
      <c r="L19" s="43">
        <f>IF(H19="Y",0,VLOOKUP($E19,'Use Case Effort'!$A$3:$E$8,3,FALSE))</f>
        <v>2</v>
      </c>
      <c r="M19" s="43">
        <f>IF(I19="Y",0,VLOOKUP($E19,'Use Case Effort'!$A$3:$E$8,4,FALSE))</f>
        <v>7</v>
      </c>
      <c r="N19" s="43">
        <f>IF(J19="Y",0,VLOOKUP($E19,'Use Case Effort'!$A$3:$E$8,5,FALSE))</f>
        <v>1</v>
      </c>
      <c r="O19" s="42" t="s">
        <v>479</v>
      </c>
      <c r="P19" s="42"/>
      <c r="Q19" s="42" t="s">
        <v>264</v>
      </c>
      <c r="S19" s="41" t="s">
        <v>463</v>
      </c>
    </row>
    <row r="20" spans="1:19" s="41" customFormat="1" ht="30" x14ac:dyDescent="0.25">
      <c r="A20" s="42" t="s">
        <v>414</v>
      </c>
      <c r="B20" s="39" t="s">
        <v>28</v>
      </c>
      <c r="C20" s="53">
        <v>11</v>
      </c>
      <c r="D20" s="39" t="s">
        <v>476</v>
      </c>
      <c r="E20" s="40" t="s">
        <v>60</v>
      </c>
      <c r="F20" s="40" t="s">
        <v>22</v>
      </c>
      <c r="G20" s="40" t="s">
        <v>413</v>
      </c>
      <c r="H20" s="40"/>
      <c r="I20" s="40"/>
      <c r="J20" s="40"/>
      <c r="K20" s="43">
        <f>IF(G20="Y",0,VLOOKUP($E20,'Use Case Effort'!$A$3:$E$8,2,FALSE))</f>
        <v>0</v>
      </c>
      <c r="L20" s="43">
        <f>IF(H20="Y",0,VLOOKUP($E20,'Use Case Effort'!$A$3:$E$8,3,FALSE))</f>
        <v>6</v>
      </c>
      <c r="M20" s="43">
        <f>IF(I20="Y",0,VLOOKUP($E20,'Use Case Effort'!$A$3:$E$8,4,FALSE))</f>
        <v>10</v>
      </c>
      <c r="N20" s="43">
        <f>IF(J20="Y",0,VLOOKUP($E20,'Use Case Effort'!$A$3:$E$8,5,FALSE))</f>
        <v>3</v>
      </c>
      <c r="O20" s="39"/>
      <c r="P20" s="39"/>
      <c r="Q20" s="39"/>
      <c r="S20" s="41" t="s">
        <v>463</v>
      </c>
    </row>
    <row r="21" spans="1:19" s="41" customFormat="1" ht="75" x14ac:dyDescent="0.25">
      <c r="A21" s="42" t="s">
        <v>414</v>
      </c>
      <c r="B21" s="39" t="s">
        <v>28</v>
      </c>
      <c r="C21" s="53">
        <v>30</v>
      </c>
      <c r="D21" s="39" t="s">
        <v>458</v>
      </c>
      <c r="E21" s="40" t="s">
        <v>60</v>
      </c>
      <c r="F21" s="40" t="s">
        <v>22</v>
      </c>
      <c r="G21" s="43" t="s">
        <v>413</v>
      </c>
      <c r="H21" s="43"/>
      <c r="I21" s="43"/>
      <c r="J21" s="43"/>
      <c r="K21" s="43">
        <f>IF(G21="Y",0,VLOOKUP($E21,'Use Case Effort'!$A$3:$E$8,2,FALSE))</f>
        <v>0</v>
      </c>
      <c r="L21" s="43">
        <f>IF(H21="Y",0,VLOOKUP($E21,'Use Case Effort'!$A$3:$E$8,3,FALSE))</f>
        <v>6</v>
      </c>
      <c r="M21" s="43">
        <f>IF(I21="Y",0,VLOOKUP($E21,'Use Case Effort'!$A$3:$E$8,4,FALSE))</f>
        <v>10</v>
      </c>
      <c r="N21" s="43">
        <f>IF(J21="Y",0,VLOOKUP($E21,'Use Case Effort'!$A$3:$E$8,5,FALSE))</f>
        <v>3</v>
      </c>
      <c r="O21" s="39" t="s">
        <v>77</v>
      </c>
      <c r="P21" s="39" t="s">
        <v>356</v>
      </c>
      <c r="Q21" s="39"/>
      <c r="S21" s="41" t="s">
        <v>463</v>
      </c>
    </row>
    <row r="22" spans="1:19" s="41" customFormat="1" ht="30" x14ac:dyDescent="0.25">
      <c r="A22" s="42" t="s">
        <v>414</v>
      </c>
      <c r="B22" s="39"/>
      <c r="C22" s="53">
        <v>85</v>
      </c>
      <c r="D22" s="39" t="s">
        <v>484</v>
      </c>
      <c r="E22" s="40" t="s">
        <v>60</v>
      </c>
      <c r="F22" s="40" t="s">
        <v>22</v>
      </c>
      <c r="G22" s="43" t="s">
        <v>413</v>
      </c>
      <c r="H22" s="43"/>
      <c r="I22" s="43"/>
      <c r="J22" s="43"/>
      <c r="K22" s="43">
        <f>IF(G22="Y",0,VLOOKUP($E22,'Use Case Effort'!$A$3:$E$8,2,FALSE))</f>
        <v>0</v>
      </c>
      <c r="L22" s="43">
        <f>IF(H22="Y",0,VLOOKUP($E22,'Use Case Effort'!$A$3:$E$8,3,FALSE))</f>
        <v>6</v>
      </c>
      <c r="M22" s="43">
        <f>IF(I22="Y",0,VLOOKUP($E22,'Use Case Effort'!$A$3:$E$8,4,FALSE))</f>
        <v>10</v>
      </c>
      <c r="N22" s="43">
        <f>IF(J22="Y",0,VLOOKUP($E22,'Use Case Effort'!$A$3:$E$8,5,FALSE))</f>
        <v>3</v>
      </c>
      <c r="O22" s="39"/>
      <c r="P22" s="39"/>
      <c r="Q22" s="39"/>
    </row>
    <row r="23" spans="1:19" s="41" customFormat="1" ht="75" x14ac:dyDescent="0.25">
      <c r="A23" s="42" t="s">
        <v>414</v>
      </c>
      <c r="B23" s="39" t="s">
        <v>28</v>
      </c>
      <c r="C23" s="53">
        <v>28</v>
      </c>
      <c r="D23" s="39" t="s">
        <v>282</v>
      </c>
      <c r="E23" s="40" t="s">
        <v>64</v>
      </c>
      <c r="F23" s="40" t="s">
        <v>22</v>
      </c>
      <c r="G23" s="40"/>
      <c r="H23" s="40"/>
      <c r="I23" s="40"/>
      <c r="J23" s="40"/>
      <c r="K23" s="43">
        <f>IF(G23="Y",0,VLOOKUP($E23,'Use Case Effort'!$A$3:$E$8,2,FALSE))</f>
        <v>5</v>
      </c>
      <c r="L23" s="43">
        <f>IF(H23="Y",0,VLOOKUP($E23,'Use Case Effort'!$A$3:$E$8,3,FALSE))</f>
        <v>10</v>
      </c>
      <c r="M23" s="43">
        <f>IF(I23="Y",0,VLOOKUP($E23,'Use Case Effort'!$A$3:$E$8,4,FALSE))</f>
        <v>20</v>
      </c>
      <c r="N23" s="43">
        <f>IF(J23="Y",0,VLOOKUP($E23,'Use Case Effort'!$A$3:$E$8,5,FALSE))</f>
        <v>5</v>
      </c>
      <c r="O23" s="39" t="s">
        <v>77</v>
      </c>
      <c r="P23" s="39" t="s">
        <v>279</v>
      </c>
      <c r="Q23" s="39"/>
    </row>
    <row r="24" spans="1:19" s="41" customFormat="1" ht="75" x14ac:dyDescent="0.25">
      <c r="A24" s="42" t="s">
        <v>414</v>
      </c>
      <c r="B24" s="39" t="s">
        <v>28</v>
      </c>
      <c r="C24" s="53">
        <v>29</v>
      </c>
      <c r="D24" s="39" t="s">
        <v>281</v>
      </c>
      <c r="E24" s="40" t="s">
        <v>64</v>
      </c>
      <c r="F24" s="40" t="s">
        <v>22</v>
      </c>
      <c r="G24" s="40"/>
      <c r="H24" s="40"/>
      <c r="I24" s="40"/>
      <c r="J24" s="40"/>
      <c r="K24" s="43">
        <f>IF(G24="Y",0,VLOOKUP($E24,'Use Case Effort'!$A$3:$E$8,2,FALSE))</f>
        <v>5</v>
      </c>
      <c r="L24" s="43">
        <f>IF(H24="Y",0,VLOOKUP($E24,'Use Case Effort'!$A$3:$E$8,3,FALSE))</f>
        <v>10</v>
      </c>
      <c r="M24" s="43">
        <f>IF(I24="Y",0,VLOOKUP($E24,'Use Case Effort'!$A$3:$E$8,4,FALSE))</f>
        <v>20</v>
      </c>
      <c r="N24" s="43">
        <f>IF(J24="Y",0,VLOOKUP($E24,'Use Case Effort'!$A$3:$E$8,5,FALSE))</f>
        <v>5</v>
      </c>
      <c r="O24" s="39" t="s">
        <v>77</v>
      </c>
      <c r="P24" s="39" t="s">
        <v>366</v>
      </c>
      <c r="Q24" s="39"/>
    </row>
    <row r="25" spans="1:19" s="41" customFormat="1" ht="30" x14ac:dyDescent="0.25">
      <c r="A25" s="42" t="s">
        <v>414</v>
      </c>
      <c r="B25" s="39"/>
      <c r="C25" s="53">
        <v>92</v>
      </c>
      <c r="D25" s="39" t="s">
        <v>490</v>
      </c>
      <c r="E25" s="40"/>
      <c r="F25" s="40" t="s">
        <v>377</v>
      </c>
      <c r="G25" s="40"/>
      <c r="H25" s="40"/>
      <c r="I25" s="40"/>
      <c r="J25" s="40"/>
      <c r="K25" s="43"/>
      <c r="L25" s="43"/>
      <c r="M25" s="43"/>
      <c r="N25" s="43"/>
      <c r="O25" s="39"/>
      <c r="P25" s="39"/>
      <c r="Q25" s="39"/>
    </row>
    <row r="26" spans="1:19" s="41" customFormat="1" ht="30" x14ac:dyDescent="0.25">
      <c r="A26" s="42" t="s">
        <v>414</v>
      </c>
      <c r="B26" s="39"/>
      <c r="C26" s="53">
        <v>90</v>
      </c>
      <c r="D26" s="39" t="s">
        <v>487</v>
      </c>
      <c r="E26" s="40"/>
      <c r="F26" s="40" t="s">
        <v>377</v>
      </c>
      <c r="G26" s="40"/>
      <c r="H26" s="40"/>
      <c r="I26" s="40"/>
      <c r="J26" s="40"/>
      <c r="K26" s="43"/>
      <c r="L26" s="43"/>
      <c r="M26" s="43"/>
      <c r="N26" s="43"/>
      <c r="O26" s="39"/>
      <c r="P26" s="39"/>
      <c r="Q26" s="39"/>
    </row>
    <row r="27" spans="1:19" s="41" customFormat="1" ht="30" x14ac:dyDescent="0.25">
      <c r="A27" s="42" t="s">
        <v>414</v>
      </c>
      <c r="B27" s="39"/>
      <c r="C27" s="53">
        <v>91</v>
      </c>
      <c r="D27" s="39" t="s">
        <v>489</v>
      </c>
      <c r="E27" s="40"/>
      <c r="F27" s="40" t="s">
        <v>377</v>
      </c>
      <c r="G27" s="40"/>
      <c r="H27" s="40"/>
      <c r="I27" s="40"/>
      <c r="J27" s="40"/>
      <c r="K27" s="43"/>
      <c r="L27" s="43"/>
      <c r="M27" s="43"/>
      <c r="N27" s="43"/>
      <c r="O27" s="39"/>
      <c r="P27" s="39"/>
      <c r="Q27" s="39"/>
    </row>
    <row r="28" spans="1:19" s="41" customFormat="1" ht="75" x14ac:dyDescent="0.25">
      <c r="A28" s="42" t="s">
        <v>414</v>
      </c>
      <c r="B28" s="39" t="s">
        <v>28</v>
      </c>
      <c r="C28" s="53">
        <v>31</v>
      </c>
      <c r="D28" s="39" t="s">
        <v>88</v>
      </c>
      <c r="E28" s="40" t="s">
        <v>64</v>
      </c>
      <c r="F28" s="40" t="s">
        <v>22</v>
      </c>
      <c r="G28" s="40"/>
      <c r="H28" s="40"/>
      <c r="I28" s="40"/>
      <c r="J28" s="40"/>
      <c r="K28" s="43">
        <f>IF(G28="Y",0,VLOOKUP($E28,'Use Case Effort'!$A$3:$E$8,2,FALSE))</f>
        <v>5</v>
      </c>
      <c r="L28" s="43">
        <f>IF(H28="Y",0,VLOOKUP($E28,'Use Case Effort'!$A$3:$E$8,3,FALSE))</f>
        <v>10</v>
      </c>
      <c r="M28" s="43">
        <f>IF(I28="Y",0,VLOOKUP($E28,'Use Case Effort'!$A$3:$E$8,4,FALSE))</f>
        <v>20</v>
      </c>
      <c r="N28" s="43">
        <f>IF(J28="Y",0,VLOOKUP($E28,'Use Case Effort'!$A$3:$E$8,5,FALSE))</f>
        <v>5</v>
      </c>
      <c r="O28" s="39" t="s">
        <v>77</v>
      </c>
      <c r="P28" s="39"/>
      <c r="Q28" s="39"/>
    </row>
    <row r="29" spans="1:19" s="41" customFormat="1" ht="75" x14ac:dyDescent="0.25">
      <c r="A29" s="42" t="s">
        <v>414</v>
      </c>
      <c r="B29" s="39" t="s">
        <v>28</v>
      </c>
      <c r="C29" s="53">
        <v>32</v>
      </c>
      <c r="D29" s="39" t="s">
        <v>344</v>
      </c>
      <c r="E29" s="40" t="s">
        <v>60</v>
      </c>
      <c r="F29" s="40" t="s">
        <v>22</v>
      </c>
      <c r="G29" s="43"/>
      <c r="H29" s="43"/>
      <c r="I29" s="43"/>
      <c r="J29" s="43"/>
      <c r="K29" s="43">
        <f>IF(G29="Y",0,VLOOKUP($E29,'Use Case Effort'!$A$3:$E$8,2,FALSE))</f>
        <v>3</v>
      </c>
      <c r="L29" s="43">
        <f>IF(H29="Y",0,VLOOKUP($E29,'Use Case Effort'!$A$3:$E$8,3,FALSE))</f>
        <v>6</v>
      </c>
      <c r="M29" s="43">
        <f>IF(I29="Y",0,VLOOKUP($E29,'Use Case Effort'!$A$3:$E$8,4,FALSE))</f>
        <v>10</v>
      </c>
      <c r="N29" s="43">
        <f>IF(J29="Y",0,VLOOKUP($E29,'Use Case Effort'!$A$3:$E$8,5,FALSE))</f>
        <v>3</v>
      </c>
      <c r="O29" s="39" t="s">
        <v>77</v>
      </c>
      <c r="P29" s="39" t="s">
        <v>345</v>
      </c>
      <c r="Q29" s="39"/>
    </row>
    <row r="30" spans="1:19" s="41" customFormat="1" ht="90" x14ac:dyDescent="0.25">
      <c r="A30" s="42" t="s">
        <v>414</v>
      </c>
      <c r="B30" s="39" t="s">
        <v>28</v>
      </c>
      <c r="C30" s="53">
        <v>10</v>
      </c>
      <c r="D30" s="39" t="s">
        <v>90</v>
      </c>
      <c r="E30" s="40" t="s">
        <v>60</v>
      </c>
      <c r="F30" s="40" t="s">
        <v>22</v>
      </c>
      <c r="G30" s="40"/>
      <c r="H30" s="40"/>
      <c r="I30" s="40"/>
      <c r="J30" s="40"/>
      <c r="K30" s="43">
        <f>IF(G30="Y",0,VLOOKUP($E30,'Use Case Effort'!$A$3:$E$8,2,FALSE))</f>
        <v>3</v>
      </c>
      <c r="L30" s="43">
        <f>IF(H30="Y",0,VLOOKUP($E30,'Use Case Effort'!$A$3:$E$8,3,FALSE))</f>
        <v>6</v>
      </c>
      <c r="M30" s="43">
        <f>IF(I30="Y",0,VLOOKUP($E30,'Use Case Effort'!$A$3:$E$8,4,FALSE))</f>
        <v>10</v>
      </c>
      <c r="N30" s="43">
        <f>IF(J30="Y",0,VLOOKUP($E30,'Use Case Effort'!$A$3:$E$8,5,FALSE))</f>
        <v>3</v>
      </c>
      <c r="O30" s="39" t="s">
        <v>261</v>
      </c>
      <c r="P30" s="39" t="s">
        <v>346</v>
      </c>
      <c r="Q30" s="39"/>
    </row>
    <row r="31" spans="1:19" s="41" customFormat="1" x14ac:dyDescent="0.25">
      <c r="A31" s="42" t="s">
        <v>370</v>
      </c>
      <c r="B31" s="39" t="s">
        <v>28</v>
      </c>
      <c r="C31" s="53">
        <v>33</v>
      </c>
      <c r="D31" s="39" t="s">
        <v>492</v>
      </c>
      <c r="E31" s="40" t="s">
        <v>60</v>
      </c>
      <c r="F31" s="40" t="s">
        <v>378</v>
      </c>
      <c r="G31" s="43"/>
      <c r="H31" s="43"/>
      <c r="I31" s="43"/>
      <c r="J31" s="43"/>
      <c r="K31" s="43"/>
      <c r="L31" s="43"/>
      <c r="M31" s="43"/>
      <c r="N31" s="43"/>
      <c r="O31" s="39" t="s">
        <v>98</v>
      </c>
      <c r="Q31" s="77"/>
    </row>
    <row r="32" spans="1:19" s="41" customFormat="1" ht="30" x14ac:dyDescent="0.25">
      <c r="A32" s="42" t="s">
        <v>414</v>
      </c>
      <c r="B32" s="39" t="s">
        <v>28</v>
      </c>
      <c r="C32" s="53">
        <v>34</v>
      </c>
      <c r="D32" s="39" t="s">
        <v>280</v>
      </c>
      <c r="E32" s="40" t="s">
        <v>60</v>
      </c>
      <c r="F32" s="40" t="s">
        <v>22</v>
      </c>
      <c r="G32" s="40"/>
      <c r="H32" s="40"/>
      <c r="I32" s="40"/>
      <c r="J32" s="40"/>
      <c r="K32" s="43">
        <f>IF(G32="Y",0,VLOOKUP($E32,'Use Case Effort'!$A$3:$E$8,2,FALSE))</f>
        <v>3</v>
      </c>
      <c r="L32" s="43">
        <f>IF(H32="Y",0,VLOOKUP($E32,'Use Case Effort'!$A$3:$E$8,3,FALSE))</f>
        <v>6</v>
      </c>
      <c r="M32" s="43">
        <f>IF(I32="Y",0,VLOOKUP($E32,'Use Case Effort'!$A$3:$E$8,4,FALSE))</f>
        <v>10</v>
      </c>
      <c r="N32" s="43">
        <f>IF(J32="Y",0,VLOOKUP($E32,'Use Case Effort'!$A$3:$E$8,5,FALSE))</f>
        <v>3</v>
      </c>
      <c r="O32" s="39" t="s">
        <v>100</v>
      </c>
      <c r="P32" s="39"/>
      <c r="Q32" s="39"/>
    </row>
    <row r="33" spans="1:19" s="41" customFormat="1" ht="30" x14ac:dyDescent="0.25">
      <c r="A33" s="42" t="s">
        <v>414</v>
      </c>
      <c r="B33" s="39"/>
      <c r="C33" s="53">
        <v>93</v>
      </c>
      <c r="D33" s="39" t="s">
        <v>491</v>
      </c>
      <c r="E33" s="40"/>
      <c r="F33" s="40" t="s">
        <v>377</v>
      </c>
      <c r="G33" s="40"/>
      <c r="H33" s="40"/>
      <c r="I33" s="40"/>
      <c r="J33" s="40"/>
      <c r="K33" s="43"/>
      <c r="L33" s="43"/>
      <c r="M33" s="43"/>
      <c r="N33" s="43"/>
      <c r="O33" s="39"/>
      <c r="P33" s="39"/>
      <c r="Q33" s="39"/>
    </row>
    <row r="34" spans="1:19" s="41" customFormat="1" ht="30" x14ac:dyDescent="0.25">
      <c r="A34" s="42" t="s">
        <v>414</v>
      </c>
      <c r="B34" s="39" t="s">
        <v>28</v>
      </c>
      <c r="C34" s="53">
        <v>78</v>
      </c>
      <c r="D34" s="39" t="s">
        <v>303</v>
      </c>
      <c r="E34" s="40" t="s">
        <v>60</v>
      </c>
      <c r="F34" s="59" t="s">
        <v>22</v>
      </c>
      <c r="G34" s="43"/>
      <c r="H34" s="43"/>
      <c r="I34" s="43"/>
      <c r="J34" s="43"/>
      <c r="K34" s="43">
        <f>IF(G34="Y",0,VLOOKUP($E34,'Use Case Effort'!$A$3:$E$8,2,FALSE))</f>
        <v>3</v>
      </c>
      <c r="L34" s="43">
        <f>IF(H34="Y",0,VLOOKUP($E34,'Use Case Effort'!$A$3:$E$8,3,FALSE))</f>
        <v>6</v>
      </c>
      <c r="M34" s="43">
        <f>IF(I34="Y",0,VLOOKUP($E34,'Use Case Effort'!$A$3:$E$8,4,FALSE))</f>
        <v>10</v>
      </c>
      <c r="N34" s="43">
        <f>IF(J34="Y",0,VLOOKUP($E34,'Use Case Effort'!$A$3:$E$8,5,FALSE))</f>
        <v>3</v>
      </c>
      <c r="O34" s="39" t="s">
        <v>304</v>
      </c>
      <c r="P34" s="42" t="s">
        <v>420</v>
      </c>
      <c r="Q34" s="39"/>
    </row>
    <row r="35" spans="1:19" s="41" customFormat="1" ht="30" x14ac:dyDescent="0.25">
      <c r="A35" s="39" t="s">
        <v>415</v>
      </c>
      <c r="B35" s="39"/>
      <c r="C35" s="53">
        <v>81</v>
      </c>
      <c r="D35" s="39" t="s">
        <v>472</v>
      </c>
      <c r="E35" s="40" t="s">
        <v>309</v>
      </c>
      <c r="F35" s="59" t="s">
        <v>22</v>
      </c>
      <c r="G35" s="43" t="s">
        <v>413</v>
      </c>
      <c r="H35" s="43"/>
      <c r="I35" s="43"/>
      <c r="J35" s="43"/>
      <c r="K35" s="43">
        <f>IF(G35="Y",0,VLOOKUP($E35,'Use Case Effort'!$A$3:$E$8,2,FALSE))</f>
        <v>0</v>
      </c>
      <c r="L35" s="43">
        <f>IF(H35="Y",0,VLOOKUP($E35,'Use Case Effort'!$A$3:$E$8,3,FALSE))</f>
        <v>1</v>
      </c>
      <c r="M35" s="43">
        <f>IF(I35="Y",0,VLOOKUP($E35,'Use Case Effort'!$A$3:$E$8,4,FALSE))</f>
        <v>3.5</v>
      </c>
      <c r="N35" s="43">
        <f>IF(J35="Y",0,VLOOKUP($E35,'Use Case Effort'!$A$3:$E$8,5,FALSE))</f>
        <v>0.5</v>
      </c>
      <c r="O35" s="39"/>
      <c r="P35" s="42"/>
      <c r="Q35" s="39" t="s">
        <v>470</v>
      </c>
      <c r="S35" s="41" t="s">
        <v>462</v>
      </c>
    </row>
    <row r="36" spans="1:19" s="41" customFormat="1" ht="45" x14ac:dyDescent="0.25">
      <c r="A36" s="39" t="s">
        <v>415</v>
      </c>
      <c r="B36" s="39" t="s">
        <v>28</v>
      </c>
      <c r="C36" s="53">
        <v>36</v>
      </c>
      <c r="D36" s="39" t="s">
        <v>347</v>
      </c>
      <c r="E36" s="40" t="s">
        <v>21</v>
      </c>
      <c r="F36" s="40" t="s">
        <v>22</v>
      </c>
      <c r="G36" s="43"/>
      <c r="H36" s="43"/>
      <c r="I36" s="43"/>
      <c r="J36" s="43"/>
      <c r="K36" s="43">
        <f>IF(G36="Y",0,VLOOKUP($E36,'Use Case Effort'!$A$3:$E$8,2,FALSE))</f>
        <v>1</v>
      </c>
      <c r="L36" s="43">
        <f>IF(H36="Y",0,VLOOKUP($E36,'Use Case Effort'!$A$3:$E$8,3,FALSE))</f>
        <v>2</v>
      </c>
      <c r="M36" s="43">
        <f>IF(I36="Y",0,VLOOKUP($E36,'Use Case Effort'!$A$3:$E$8,4,FALSE))</f>
        <v>7</v>
      </c>
      <c r="N36" s="43">
        <f>IF(J36="Y",0,VLOOKUP($E36,'Use Case Effort'!$A$3:$E$8,5,FALSE))</f>
        <v>1</v>
      </c>
      <c r="O36" s="39" t="s">
        <v>159</v>
      </c>
      <c r="P36" s="39"/>
      <c r="Q36" s="39"/>
    </row>
    <row r="37" spans="1:19" s="41" customFormat="1" ht="30" x14ac:dyDescent="0.25">
      <c r="A37" s="39" t="s">
        <v>415</v>
      </c>
      <c r="B37" s="39"/>
      <c r="C37" s="53">
        <v>37</v>
      </c>
      <c r="D37" s="39" t="s">
        <v>272</v>
      </c>
      <c r="E37" s="40" t="s">
        <v>21</v>
      </c>
      <c r="F37" s="40" t="s">
        <v>22</v>
      </c>
      <c r="G37" s="43"/>
      <c r="H37" s="43"/>
      <c r="I37" s="43"/>
      <c r="J37" s="43"/>
      <c r="K37" s="43">
        <f>IF(G37="Y",0,VLOOKUP($E37,'Use Case Effort'!$A$3:$E$8,2,FALSE))</f>
        <v>1</v>
      </c>
      <c r="L37" s="43">
        <f>IF(H37="Y",0,VLOOKUP($E37,'Use Case Effort'!$A$3:$E$8,3,FALSE))</f>
        <v>2</v>
      </c>
      <c r="M37" s="43">
        <f>IF(I37="Y",0,VLOOKUP($E37,'Use Case Effort'!$A$3:$E$8,4,FALSE))</f>
        <v>7</v>
      </c>
      <c r="N37" s="43">
        <f>IF(J37="Y",0,VLOOKUP($E37,'Use Case Effort'!$A$3:$E$8,5,FALSE))</f>
        <v>1</v>
      </c>
      <c r="O37" s="39"/>
      <c r="P37" s="39"/>
      <c r="Q37" s="42" t="s">
        <v>270</v>
      </c>
    </row>
    <row r="38" spans="1:19" s="103" customFormat="1" ht="30" x14ac:dyDescent="0.25">
      <c r="A38" s="98" t="s">
        <v>415</v>
      </c>
      <c r="B38" s="98"/>
      <c r="C38" s="99">
        <v>38</v>
      </c>
      <c r="D38" s="98" t="s">
        <v>273</v>
      </c>
      <c r="E38" s="100" t="s">
        <v>21</v>
      </c>
      <c r="F38" s="100" t="s">
        <v>22</v>
      </c>
      <c r="G38" s="101"/>
      <c r="H38" s="101"/>
      <c r="I38" s="101"/>
      <c r="J38" s="101"/>
      <c r="K38" s="101">
        <f>IF(G38="Y",0,VLOOKUP($E38,'Use Case Effort'!$A$3:$E$8,2,FALSE))</f>
        <v>1</v>
      </c>
      <c r="L38" s="101">
        <f>IF(H38="Y",0,VLOOKUP($E38,'Use Case Effort'!$A$3:$E$8,3,FALSE))</f>
        <v>2</v>
      </c>
      <c r="M38" s="101">
        <f>IF(I38="Y",0,VLOOKUP($E38,'Use Case Effort'!$A$3:$E$8,4,FALSE))</f>
        <v>7</v>
      </c>
      <c r="N38" s="101">
        <f>IF(J38="Y",0,VLOOKUP($E38,'Use Case Effort'!$A$3:$E$8,5,FALSE))</f>
        <v>1</v>
      </c>
      <c r="O38" s="98"/>
      <c r="P38" s="98"/>
      <c r="Q38" s="102" t="s">
        <v>270</v>
      </c>
    </row>
    <row r="39" spans="1:19" s="41" customFormat="1" ht="75" x14ac:dyDescent="0.25">
      <c r="A39" s="39" t="s">
        <v>415</v>
      </c>
      <c r="B39" s="39" t="s">
        <v>28</v>
      </c>
      <c r="C39" s="53">
        <v>39</v>
      </c>
      <c r="D39" s="39" t="s">
        <v>312</v>
      </c>
      <c r="E39" s="40" t="s">
        <v>60</v>
      </c>
      <c r="F39" s="40" t="s">
        <v>22</v>
      </c>
      <c r="G39" s="43"/>
      <c r="H39" s="43"/>
      <c r="I39" s="43"/>
      <c r="J39" s="43"/>
      <c r="K39" s="43">
        <f>IF(G39="Y",0,VLOOKUP($E39,'Use Case Effort'!$A$3:$E$8,2,FALSE))</f>
        <v>3</v>
      </c>
      <c r="L39" s="43">
        <f>IF(H39="Y",0,VLOOKUP($E39,'Use Case Effort'!$A$3:$E$8,3,FALSE))</f>
        <v>6</v>
      </c>
      <c r="M39" s="43">
        <f>IF(I39="Y",0,VLOOKUP($E39,'Use Case Effort'!$A$3:$E$8,4,FALSE))</f>
        <v>10</v>
      </c>
      <c r="N39" s="43">
        <f>IF(J39="Y",0,VLOOKUP($E39,'Use Case Effort'!$A$3:$E$8,5,FALSE))</f>
        <v>3</v>
      </c>
      <c r="O39" s="39" t="s">
        <v>77</v>
      </c>
      <c r="P39" s="39"/>
      <c r="Q39" s="39"/>
    </row>
    <row r="40" spans="1:19" s="41" customFormat="1" ht="30" x14ac:dyDescent="0.25">
      <c r="A40" s="39" t="s">
        <v>415</v>
      </c>
      <c r="B40" s="39"/>
      <c r="C40" s="53">
        <v>40</v>
      </c>
      <c r="D40" s="39" t="s">
        <v>348</v>
      </c>
      <c r="E40" s="40" t="s">
        <v>60</v>
      </c>
      <c r="F40" s="40" t="s">
        <v>22</v>
      </c>
      <c r="G40" s="43"/>
      <c r="H40" s="43"/>
      <c r="I40" s="43"/>
      <c r="J40" s="43"/>
      <c r="K40" s="43">
        <f>IF(G40="Y",0,VLOOKUP($E40,'Use Case Effort'!$A$3:$E$8,2,FALSE))</f>
        <v>3</v>
      </c>
      <c r="L40" s="43">
        <f>IF(H40="Y",0,VLOOKUP($E40,'Use Case Effort'!$A$3:$E$8,3,FALSE))</f>
        <v>6</v>
      </c>
      <c r="M40" s="43">
        <f>IF(I40="Y",0,VLOOKUP($E40,'Use Case Effort'!$A$3:$E$8,4,FALSE))</f>
        <v>10</v>
      </c>
      <c r="N40" s="43">
        <f>IF(J40="Y",0,VLOOKUP($E40,'Use Case Effort'!$A$3:$E$8,5,FALSE))</f>
        <v>3</v>
      </c>
      <c r="O40" s="39"/>
      <c r="P40" s="39" t="s">
        <v>349</v>
      </c>
      <c r="Q40" s="39"/>
    </row>
    <row r="41" spans="1:19" s="41" customFormat="1" ht="30" x14ac:dyDescent="0.25">
      <c r="A41" s="39" t="s">
        <v>415</v>
      </c>
      <c r="B41" s="39"/>
      <c r="C41" s="53">
        <v>41</v>
      </c>
      <c r="D41" s="39" t="s">
        <v>341</v>
      </c>
      <c r="E41" s="40" t="s">
        <v>309</v>
      </c>
      <c r="F41" s="40" t="s">
        <v>22</v>
      </c>
      <c r="G41" s="43"/>
      <c r="H41" s="43"/>
      <c r="I41" s="43"/>
      <c r="J41" s="43"/>
      <c r="K41" s="43">
        <f>IF(G41="Y",0,VLOOKUP($E41,'Use Case Effort'!$A$3:$E$8,2,FALSE))</f>
        <v>0.5</v>
      </c>
      <c r="L41" s="43">
        <f>IF(H41="Y",0,VLOOKUP($E41,'Use Case Effort'!$A$3:$E$8,3,FALSE))</f>
        <v>1</v>
      </c>
      <c r="M41" s="43">
        <f>IF(I41="Y",0,VLOOKUP($E41,'Use Case Effort'!$A$3:$E$8,4,FALSE))</f>
        <v>3.5</v>
      </c>
      <c r="N41" s="43">
        <f>IF(J41="Y",0,VLOOKUP($E41,'Use Case Effort'!$A$3:$E$8,5,FALSE))</f>
        <v>0.5</v>
      </c>
      <c r="O41" s="39"/>
      <c r="P41" s="39" t="s">
        <v>313</v>
      </c>
      <c r="Q41" s="39"/>
    </row>
    <row r="42" spans="1:19" s="41" customFormat="1" ht="75" x14ac:dyDescent="0.25">
      <c r="A42" s="39" t="s">
        <v>415</v>
      </c>
      <c r="B42" s="39" t="s">
        <v>28</v>
      </c>
      <c r="C42" s="53">
        <v>43</v>
      </c>
      <c r="D42" s="39" t="s">
        <v>286</v>
      </c>
      <c r="E42" s="40" t="s">
        <v>60</v>
      </c>
      <c r="F42" s="40" t="s">
        <v>22</v>
      </c>
      <c r="G42" s="43"/>
      <c r="H42" s="43"/>
      <c r="I42" s="43"/>
      <c r="J42" s="43"/>
      <c r="K42" s="43">
        <f>IF(G42="Y",0,VLOOKUP($E42,'Use Case Effort'!$A$3:$E$8,2,FALSE))</f>
        <v>3</v>
      </c>
      <c r="L42" s="43">
        <f>IF(H42="Y",0,VLOOKUP($E42,'Use Case Effort'!$A$3:$E$8,3,FALSE))</f>
        <v>6</v>
      </c>
      <c r="M42" s="43">
        <f>IF(I42="Y",0,VLOOKUP($E42,'Use Case Effort'!$A$3:$E$8,4,FALSE))</f>
        <v>10</v>
      </c>
      <c r="N42" s="43">
        <f>IF(J42="Y",0,VLOOKUP($E42,'Use Case Effort'!$A$3:$E$8,5,FALSE))</f>
        <v>3</v>
      </c>
      <c r="O42" s="39" t="s">
        <v>77</v>
      </c>
      <c r="P42" s="39"/>
      <c r="Q42" s="39"/>
    </row>
    <row r="43" spans="1:19" s="41" customFormat="1" ht="30" x14ac:dyDescent="0.25">
      <c r="A43" s="39" t="s">
        <v>415</v>
      </c>
      <c r="B43" s="39"/>
      <c r="C43" s="53">
        <v>44</v>
      </c>
      <c r="D43" s="39" t="s">
        <v>315</v>
      </c>
      <c r="E43" s="40" t="s">
        <v>60</v>
      </c>
      <c r="F43" s="40" t="s">
        <v>22</v>
      </c>
      <c r="G43" s="43"/>
      <c r="H43" s="43"/>
      <c r="I43" s="43"/>
      <c r="J43" s="43"/>
      <c r="K43" s="43">
        <f>IF(G43="Y",0,VLOOKUP($E43,'Use Case Effort'!$A$3:$E$8,2,FALSE))</f>
        <v>3</v>
      </c>
      <c r="L43" s="43">
        <f>IF(H43="Y",0,VLOOKUP($E43,'Use Case Effort'!$A$3:$E$8,3,FALSE))</f>
        <v>6</v>
      </c>
      <c r="M43" s="43">
        <f>IF(I43="Y",0,VLOOKUP($E43,'Use Case Effort'!$A$3:$E$8,4,FALSE))</f>
        <v>10</v>
      </c>
      <c r="N43" s="43">
        <f>IF(J43="Y",0,VLOOKUP($E43,'Use Case Effort'!$A$3:$E$8,5,FALSE))</f>
        <v>3</v>
      </c>
      <c r="O43" s="39"/>
      <c r="P43" s="39"/>
      <c r="Q43" s="39"/>
    </row>
    <row r="44" spans="1:19" s="41" customFormat="1" ht="30" x14ac:dyDescent="0.25">
      <c r="A44" s="39" t="s">
        <v>415</v>
      </c>
      <c r="B44" s="39"/>
      <c r="C44" s="53">
        <v>49</v>
      </c>
      <c r="D44" s="39" t="s">
        <v>287</v>
      </c>
      <c r="E44" s="40" t="s">
        <v>60</v>
      </c>
      <c r="F44" s="40" t="s">
        <v>22</v>
      </c>
      <c r="G44" s="43"/>
      <c r="H44" s="43"/>
      <c r="I44" s="43"/>
      <c r="J44" s="43"/>
      <c r="K44" s="43">
        <f>IF(G44="Y",0,VLOOKUP($E44,'Use Case Effort'!$A$3:$E$8,2,FALSE))</f>
        <v>3</v>
      </c>
      <c r="L44" s="43">
        <f>IF(H44="Y",0,VLOOKUP($E44,'Use Case Effort'!$A$3:$E$8,3,FALSE))</f>
        <v>6</v>
      </c>
      <c r="M44" s="43">
        <f>IF(I44="Y",0,VLOOKUP($E44,'Use Case Effort'!$A$3:$E$8,4,FALSE))</f>
        <v>10</v>
      </c>
      <c r="N44" s="43">
        <f>IF(J44="Y",0,VLOOKUP($E44,'Use Case Effort'!$A$3:$E$8,5,FALSE))</f>
        <v>3</v>
      </c>
      <c r="O44" s="39"/>
      <c r="P44" s="39"/>
      <c r="Q44" s="39"/>
    </row>
    <row r="45" spans="1:19" s="41" customFormat="1" ht="30" x14ac:dyDescent="0.25">
      <c r="A45" s="39" t="s">
        <v>415</v>
      </c>
      <c r="B45" s="39"/>
      <c r="C45" s="53">
        <v>50</v>
      </c>
      <c r="D45" s="39" t="s">
        <v>357</v>
      </c>
      <c r="E45" s="40" t="s">
        <v>60</v>
      </c>
      <c r="F45" s="40" t="s">
        <v>22</v>
      </c>
      <c r="G45" s="43"/>
      <c r="H45" s="43"/>
      <c r="I45" s="43"/>
      <c r="J45" s="43"/>
      <c r="K45" s="43">
        <f>IF(G45="Y",0,VLOOKUP($E45,'Use Case Effort'!$A$3:$E$8,2,FALSE))</f>
        <v>3</v>
      </c>
      <c r="L45" s="43">
        <f>IF(H45="Y",0,VLOOKUP($E45,'Use Case Effort'!$A$3:$E$8,3,FALSE))</f>
        <v>6</v>
      </c>
      <c r="M45" s="43">
        <f>IF(I45="Y",0,VLOOKUP($E45,'Use Case Effort'!$A$3:$E$8,4,FALSE))</f>
        <v>10</v>
      </c>
      <c r="N45" s="43">
        <f>IF(J45="Y",0,VLOOKUP($E45,'Use Case Effort'!$A$3:$E$8,5,FALSE))</f>
        <v>3</v>
      </c>
      <c r="O45" s="39"/>
      <c r="P45" s="39"/>
      <c r="Q45" s="39"/>
    </row>
    <row r="46" spans="1:19" s="41" customFormat="1" ht="30" x14ac:dyDescent="0.25">
      <c r="A46" s="39" t="s">
        <v>415</v>
      </c>
      <c r="B46" s="39"/>
      <c r="C46" s="53">
        <v>51</v>
      </c>
      <c r="D46" s="39" t="s">
        <v>358</v>
      </c>
      <c r="E46" s="40" t="s">
        <v>60</v>
      </c>
      <c r="F46" s="40" t="s">
        <v>22</v>
      </c>
      <c r="G46" s="43"/>
      <c r="H46" s="43"/>
      <c r="I46" s="43"/>
      <c r="J46" s="43"/>
      <c r="K46" s="43">
        <f>IF(G46="Y",0,VLOOKUP($E46,'Use Case Effort'!$A$3:$E$8,2,FALSE))</f>
        <v>3</v>
      </c>
      <c r="L46" s="43">
        <f>IF(H46="Y",0,VLOOKUP($E46,'Use Case Effort'!$A$3:$E$8,3,FALSE))</f>
        <v>6</v>
      </c>
      <c r="M46" s="43">
        <f>IF(I46="Y",0,VLOOKUP($E46,'Use Case Effort'!$A$3:$E$8,4,FALSE))</f>
        <v>10</v>
      </c>
      <c r="N46" s="43">
        <f>IF(J46="Y",0,VLOOKUP($E46,'Use Case Effort'!$A$3:$E$8,5,FALSE))</f>
        <v>3</v>
      </c>
      <c r="O46" s="39"/>
      <c r="P46" s="39"/>
      <c r="Q46" s="39"/>
    </row>
    <row r="47" spans="1:19" s="41" customFormat="1" ht="30" x14ac:dyDescent="0.25">
      <c r="A47" s="39" t="s">
        <v>415</v>
      </c>
      <c r="B47" s="39"/>
      <c r="C47" s="53">
        <v>48</v>
      </c>
      <c r="D47" s="39" t="s">
        <v>314</v>
      </c>
      <c r="E47" s="40" t="s">
        <v>60</v>
      </c>
      <c r="F47" s="40" t="s">
        <v>22</v>
      </c>
      <c r="G47" s="40"/>
      <c r="H47" s="40"/>
      <c r="I47" s="40"/>
      <c r="J47" s="40"/>
      <c r="K47" s="43">
        <f>IF(G47="Y",0,VLOOKUP($E47,'Use Case Effort'!$A$3:$E$8,2,FALSE))</f>
        <v>3</v>
      </c>
      <c r="L47" s="43">
        <f>IF(H47="Y",0,VLOOKUP($E47,'Use Case Effort'!$A$3:$E$8,3,FALSE))</f>
        <v>6</v>
      </c>
      <c r="M47" s="43">
        <f>IF(I47="Y",0,VLOOKUP($E47,'Use Case Effort'!$A$3:$E$8,4,FALSE))</f>
        <v>10</v>
      </c>
      <c r="N47" s="43">
        <f>IF(J47="Y",0,VLOOKUP($E47,'Use Case Effort'!$A$3:$E$8,5,FALSE))</f>
        <v>3</v>
      </c>
      <c r="O47" s="39"/>
      <c r="P47" s="39"/>
      <c r="Q47" s="39"/>
    </row>
    <row r="48" spans="1:19" s="41" customFormat="1" ht="45" x14ac:dyDescent="0.25">
      <c r="A48" s="39" t="s">
        <v>415</v>
      </c>
      <c r="B48" s="39" t="s">
        <v>28</v>
      </c>
      <c r="C48" s="53">
        <v>46</v>
      </c>
      <c r="D48" s="39" t="s">
        <v>350</v>
      </c>
      <c r="E48" s="40" t="s">
        <v>60</v>
      </c>
      <c r="F48" s="40" t="s">
        <v>22</v>
      </c>
      <c r="G48" s="40"/>
      <c r="H48" s="40"/>
      <c r="I48" s="40"/>
      <c r="J48" s="40"/>
      <c r="K48" s="43">
        <f>IF(G48="Y",0,VLOOKUP($E48,'Use Case Effort'!$A$3:$E$8,2,FALSE))</f>
        <v>3</v>
      </c>
      <c r="L48" s="43">
        <f>IF(H48="Y",0,VLOOKUP($E48,'Use Case Effort'!$A$3:$E$8,3,FALSE))</f>
        <v>6</v>
      </c>
      <c r="M48" s="43">
        <f>IF(I48="Y",0,VLOOKUP($E48,'Use Case Effort'!$A$3:$E$8,4,FALSE))</f>
        <v>10</v>
      </c>
      <c r="N48" s="43">
        <f>IF(J48="Y",0,VLOOKUP($E48,'Use Case Effort'!$A$3:$E$8,5,FALSE))</f>
        <v>3</v>
      </c>
      <c r="O48" s="39" t="s">
        <v>352</v>
      </c>
      <c r="P48" s="39" t="s">
        <v>351</v>
      </c>
      <c r="Q48" s="39"/>
    </row>
    <row r="49" spans="1:17" s="41" customFormat="1" ht="30" x14ac:dyDescent="0.25">
      <c r="A49" s="39" t="s">
        <v>415</v>
      </c>
      <c r="B49" s="39" t="s">
        <v>28</v>
      </c>
      <c r="C49" s="53">
        <v>52</v>
      </c>
      <c r="D49" s="39" t="s">
        <v>288</v>
      </c>
      <c r="E49" s="40" t="s">
        <v>60</v>
      </c>
      <c r="F49" s="40" t="s">
        <v>22</v>
      </c>
      <c r="G49" s="40"/>
      <c r="H49" s="40"/>
      <c r="I49" s="40"/>
      <c r="J49" s="40"/>
      <c r="K49" s="43">
        <f>IF(G49="Y",0,VLOOKUP($E49,'Use Case Effort'!$A$3:$E$8,2,FALSE))</f>
        <v>3</v>
      </c>
      <c r="L49" s="43">
        <f>IF(H49="Y",0,VLOOKUP($E49,'Use Case Effort'!$A$3:$E$8,3,FALSE))</f>
        <v>6</v>
      </c>
      <c r="M49" s="43">
        <f>IF(I49="Y",0,VLOOKUP($E49,'Use Case Effort'!$A$3:$E$8,4,FALSE))</f>
        <v>10</v>
      </c>
      <c r="N49" s="43">
        <f>IF(J49="Y",0,VLOOKUP($E49,'Use Case Effort'!$A$3:$E$8,5,FALSE))</f>
        <v>3</v>
      </c>
      <c r="O49" s="39" t="s">
        <v>100</v>
      </c>
      <c r="P49" s="39"/>
      <c r="Q49" s="39"/>
    </row>
    <row r="50" spans="1:17" s="41" customFormat="1" ht="30" x14ac:dyDescent="0.25">
      <c r="A50" s="39" t="s">
        <v>415</v>
      </c>
      <c r="B50" s="39"/>
      <c r="C50" s="53">
        <v>53</v>
      </c>
      <c r="D50" s="39" t="s">
        <v>289</v>
      </c>
      <c r="E50" s="40" t="s">
        <v>21</v>
      </c>
      <c r="F50" s="40" t="s">
        <v>22</v>
      </c>
      <c r="G50" s="40"/>
      <c r="H50" s="40"/>
      <c r="I50" s="40"/>
      <c r="J50" s="40"/>
      <c r="K50" s="43">
        <f>IF(G50="Y",0,VLOOKUP($E50,'Use Case Effort'!$A$3:$E$8,2,FALSE))</f>
        <v>1</v>
      </c>
      <c r="L50" s="43">
        <f>IF(H50="Y",0,VLOOKUP($E50,'Use Case Effort'!$A$3:$E$8,3,FALSE))</f>
        <v>2</v>
      </c>
      <c r="M50" s="43">
        <f>IF(I50="Y",0,VLOOKUP($E50,'Use Case Effort'!$A$3:$E$8,4,FALSE))</f>
        <v>7</v>
      </c>
      <c r="N50" s="43">
        <f>IF(J50="Y",0,VLOOKUP($E50,'Use Case Effort'!$A$3:$E$8,5,FALSE))</f>
        <v>1</v>
      </c>
      <c r="O50" s="39"/>
      <c r="P50" s="39"/>
      <c r="Q50" s="39"/>
    </row>
    <row r="51" spans="1:17" s="60" customFormat="1" ht="90" x14ac:dyDescent="0.25">
      <c r="A51" s="39" t="s">
        <v>416</v>
      </c>
      <c r="B51" s="57"/>
      <c r="C51" s="58">
        <v>54</v>
      </c>
      <c r="D51" s="57" t="s">
        <v>294</v>
      </c>
      <c r="E51" s="59" t="s">
        <v>60</v>
      </c>
      <c r="F51" s="40" t="s">
        <v>22</v>
      </c>
      <c r="G51" s="59"/>
      <c r="H51" s="59"/>
      <c r="I51" s="59"/>
      <c r="J51" s="59"/>
      <c r="K51" s="43">
        <f>IF(G51="Y",0,VLOOKUP($E51,'Use Case Effort'!$A$3:$E$8,2,FALSE))</f>
        <v>3</v>
      </c>
      <c r="L51" s="43">
        <f>IF(H51="Y",0,VLOOKUP($E51,'Use Case Effort'!$A$3:$E$8,3,FALSE))</f>
        <v>6</v>
      </c>
      <c r="M51" s="43">
        <f>IF(I51="Y",0,VLOOKUP($E51,'Use Case Effort'!$A$3:$E$8,4,FALSE))</f>
        <v>10</v>
      </c>
      <c r="N51" s="43">
        <f>IF(J51="Y",0,VLOOKUP($E51,'Use Case Effort'!$A$3:$E$8,5,FALSE))</f>
        <v>3</v>
      </c>
      <c r="O51" s="61" t="s">
        <v>295</v>
      </c>
      <c r="P51" s="57"/>
      <c r="Q51" s="57"/>
    </row>
    <row r="52" spans="1:17" s="41" customFormat="1" ht="75" x14ac:dyDescent="0.25">
      <c r="A52" s="39" t="s">
        <v>416</v>
      </c>
      <c r="B52" s="39" t="s">
        <v>28</v>
      </c>
      <c r="C52" s="53">
        <v>55</v>
      </c>
      <c r="D52" s="39" t="s">
        <v>296</v>
      </c>
      <c r="E52" s="40" t="s">
        <v>60</v>
      </c>
      <c r="F52" s="40" t="s">
        <v>22</v>
      </c>
      <c r="G52" s="40"/>
      <c r="H52" s="40"/>
      <c r="I52" s="40"/>
      <c r="J52" s="40"/>
      <c r="K52" s="43">
        <f>IF(G52="Y",0,VLOOKUP($E52,'Use Case Effort'!$A$3:$E$8,2,FALSE))</f>
        <v>3</v>
      </c>
      <c r="L52" s="43">
        <f>IF(H52="Y",0,VLOOKUP($E52,'Use Case Effort'!$A$3:$E$8,3,FALSE))</f>
        <v>6</v>
      </c>
      <c r="M52" s="43">
        <f>IF(I52="Y",0,VLOOKUP($E52,'Use Case Effort'!$A$3:$E$8,4,FALSE))</f>
        <v>10</v>
      </c>
      <c r="N52" s="43">
        <f>IF(J52="Y",0,VLOOKUP($E52,'Use Case Effort'!$A$3:$E$8,5,FALSE))</f>
        <v>3</v>
      </c>
      <c r="O52" s="39" t="s">
        <v>297</v>
      </c>
      <c r="P52" s="39"/>
      <c r="Q52" s="39"/>
    </row>
    <row r="53" spans="1:17" s="41" customFormat="1" x14ac:dyDescent="0.25">
      <c r="A53" s="39" t="s">
        <v>416</v>
      </c>
      <c r="B53" s="39"/>
      <c r="C53" s="53">
        <v>57</v>
      </c>
      <c r="D53" s="39" t="s">
        <v>298</v>
      </c>
      <c r="E53" s="40" t="s">
        <v>60</v>
      </c>
      <c r="F53" s="40" t="s">
        <v>22</v>
      </c>
      <c r="G53" s="43"/>
      <c r="H53" s="43"/>
      <c r="I53" s="43"/>
      <c r="J53" s="43"/>
      <c r="K53" s="43">
        <f>IF(G53="Y",0,VLOOKUP($E53,'Use Case Effort'!$A$3:$E$8,2,FALSE))</f>
        <v>3</v>
      </c>
      <c r="L53" s="43">
        <f>IF(H53="Y",0,VLOOKUP($E53,'Use Case Effort'!$A$3:$E$8,3,FALSE))</f>
        <v>6</v>
      </c>
      <c r="M53" s="43">
        <f>IF(I53="Y",0,VLOOKUP($E53,'Use Case Effort'!$A$3:$E$8,4,FALSE))</f>
        <v>10</v>
      </c>
      <c r="N53" s="43">
        <f>IF(J53="Y",0,VLOOKUP($E53,'Use Case Effort'!$A$3:$E$8,5,FALSE))</f>
        <v>3</v>
      </c>
      <c r="O53" s="62"/>
      <c r="P53" s="39"/>
      <c r="Q53" s="39"/>
    </row>
    <row r="54" spans="1:17" s="41" customFormat="1" ht="75" x14ac:dyDescent="0.25">
      <c r="A54" s="39" t="s">
        <v>416</v>
      </c>
      <c r="B54" s="39" t="s">
        <v>28</v>
      </c>
      <c r="C54" s="53">
        <v>58</v>
      </c>
      <c r="D54" s="39" t="s">
        <v>167</v>
      </c>
      <c r="E54" s="40" t="s">
        <v>60</v>
      </c>
      <c r="F54" s="40" t="s">
        <v>22</v>
      </c>
      <c r="G54" s="43"/>
      <c r="H54" s="43"/>
      <c r="I54" s="43"/>
      <c r="J54" s="43"/>
      <c r="K54" s="43">
        <f>IF(G54="Y",0,VLOOKUP($E54,'Use Case Effort'!$A$3:$E$8,2,FALSE))</f>
        <v>3</v>
      </c>
      <c r="L54" s="43">
        <f>IF(H54="Y",0,VLOOKUP($E54,'Use Case Effort'!$A$3:$E$8,3,FALSE))</f>
        <v>6</v>
      </c>
      <c r="M54" s="43">
        <f>IF(I54="Y",0,VLOOKUP($E54,'Use Case Effort'!$A$3:$E$8,4,FALSE))</f>
        <v>10</v>
      </c>
      <c r="N54" s="43">
        <f>IF(J54="Y",0,VLOOKUP($E54,'Use Case Effort'!$A$3:$E$8,5,FALSE))</f>
        <v>3</v>
      </c>
      <c r="O54" s="39" t="s">
        <v>77</v>
      </c>
      <c r="P54" s="39"/>
      <c r="Q54" s="39"/>
    </row>
    <row r="55" spans="1:17" s="41" customFormat="1" x14ac:dyDescent="0.25">
      <c r="A55" s="39" t="s">
        <v>416</v>
      </c>
      <c r="B55" s="39"/>
      <c r="C55" s="53">
        <v>60</v>
      </c>
      <c r="D55" s="39" t="s">
        <v>301</v>
      </c>
      <c r="E55" s="40" t="s">
        <v>60</v>
      </c>
      <c r="F55" s="40" t="s">
        <v>22</v>
      </c>
      <c r="G55" s="40"/>
      <c r="H55" s="40"/>
      <c r="I55" s="40"/>
      <c r="J55" s="40"/>
      <c r="K55" s="43">
        <f>IF(G55="Y",0,VLOOKUP($E55,'Use Case Effort'!$A$3:$E$8,2,FALSE))</f>
        <v>3</v>
      </c>
      <c r="L55" s="43">
        <f>IF(H55="Y",0,VLOOKUP($E55,'Use Case Effort'!$A$3:$E$8,3,FALSE))</f>
        <v>6</v>
      </c>
      <c r="M55" s="43">
        <f>IF(I55="Y",0,VLOOKUP($E55,'Use Case Effort'!$A$3:$E$8,4,FALSE))</f>
        <v>10</v>
      </c>
      <c r="N55" s="43">
        <f>IF(J55="Y",0,VLOOKUP($E55,'Use Case Effort'!$A$3:$E$8,5,FALSE))</f>
        <v>3</v>
      </c>
      <c r="O55" s="39"/>
      <c r="Q55" s="39"/>
    </row>
    <row r="56" spans="1:17" s="41" customFormat="1" x14ac:dyDescent="0.25">
      <c r="A56" s="39" t="s">
        <v>416</v>
      </c>
      <c r="B56" s="39"/>
      <c r="C56" s="53">
        <v>61</v>
      </c>
      <c r="D56" s="39" t="s">
        <v>302</v>
      </c>
      <c r="E56" s="40" t="s">
        <v>21</v>
      </c>
      <c r="F56" s="40" t="s">
        <v>22</v>
      </c>
      <c r="G56" s="40"/>
      <c r="H56" s="40"/>
      <c r="I56" s="40"/>
      <c r="J56" s="40"/>
      <c r="K56" s="43">
        <f>IF(G56="Y",0,VLOOKUP($E56,'Use Case Effort'!$A$3:$E$8,2,FALSE))</f>
        <v>1</v>
      </c>
      <c r="L56" s="43">
        <f>IF(H56="Y",0,VLOOKUP($E56,'Use Case Effort'!$A$3:$E$8,3,FALSE))</f>
        <v>2</v>
      </c>
      <c r="M56" s="43">
        <f>IF(I56="Y",0,VLOOKUP($E56,'Use Case Effort'!$A$3:$E$8,4,FALSE))</f>
        <v>7</v>
      </c>
      <c r="N56" s="43">
        <f>IF(J56="Y",0,VLOOKUP($E56,'Use Case Effort'!$A$3:$E$8,5,FALSE))</f>
        <v>1</v>
      </c>
      <c r="O56" s="39"/>
      <c r="Q56" s="39"/>
    </row>
    <row r="57" spans="1:17" s="41" customFormat="1" ht="249" customHeight="1" x14ac:dyDescent="0.25">
      <c r="A57" s="39" t="s">
        <v>24</v>
      </c>
      <c r="B57" s="42" t="s">
        <v>101</v>
      </c>
      <c r="C57" s="54">
        <v>4</v>
      </c>
      <c r="D57" s="42" t="s">
        <v>268</v>
      </c>
      <c r="E57" s="43" t="s">
        <v>64</v>
      </c>
      <c r="F57" s="43" t="s">
        <v>22</v>
      </c>
      <c r="G57" s="43"/>
      <c r="H57" s="43"/>
      <c r="I57" s="43"/>
      <c r="J57" s="43"/>
      <c r="K57" s="43">
        <f>IF(G57="Y",0,VLOOKUP($E57,'Use Case Effort'!$A$3:$E$8,2,FALSE))</f>
        <v>5</v>
      </c>
      <c r="L57" s="43">
        <f>IF(H57="Y",0,VLOOKUP($E57,'Use Case Effort'!$A$3:$E$8,3,FALSE))</f>
        <v>10</v>
      </c>
      <c r="M57" s="43">
        <f>IF(I57="Y",0,VLOOKUP($E57,'Use Case Effort'!$A$3:$E$8,4,FALSE))</f>
        <v>20</v>
      </c>
      <c r="N57" s="43">
        <f>IF(J57="Y",0,VLOOKUP($E57,'Use Case Effort'!$A$3:$E$8,5,FALSE))</f>
        <v>5</v>
      </c>
      <c r="O57" s="42" t="s">
        <v>317</v>
      </c>
      <c r="P57" s="42" t="s">
        <v>263</v>
      </c>
      <c r="Q57" s="39"/>
    </row>
    <row r="58" spans="1:17" s="41" customFormat="1" ht="30" x14ac:dyDescent="0.25">
      <c r="A58" s="39" t="s">
        <v>24</v>
      </c>
      <c r="B58" s="39" t="s">
        <v>18</v>
      </c>
      <c r="C58" s="53">
        <v>79</v>
      </c>
      <c r="D58" s="39" t="s">
        <v>336</v>
      </c>
      <c r="E58" s="40" t="s">
        <v>60</v>
      </c>
      <c r="F58" s="59" t="s">
        <v>22</v>
      </c>
      <c r="G58" s="43"/>
      <c r="H58" s="43"/>
      <c r="I58" s="43"/>
      <c r="J58" s="43"/>
      <c r="K58" s="43">
        <f>IF(G58="Y",0,VLOOKUP($E58,'Use Case Effort'!$A$3:$E$8,2,FALSE))</f>
        <v>3</v>
      </c>
      <c r="L58" s="43">
        <f>IF(H58="Y",0,VLOOKUP($E58,'Use Case Effort'!$A$3:$E$8,3,FALSE))</f>
        <v>6</v>
      </c>
      <c r="M58" s="43">
        <f>IF(I58="Y",0,VLOOKUP($E58,'Use Case Effort'!$A$3:$E$8,4,FALSE))</f>
        <v>10</v>
      </c>
      <c r="N58" s="43">
        <f>IF(J58="Y",0,VLOOKUP($E58,'Use Case Effort'!$A$3:$E$8,5,FALSE))</f>
        <v>3</v>
      </c>
      <c r="O58" s="39"/>
      <c r="P58" s="39"/>
      <c r="Q58" s="77" t="s">
        <v>418</v>
      </c>
    </row>
    <row r="59" spans="1:17" s="41" customFormat="1" ht="90" x14ac:dyDescent="0.25">
      <c r="A59" s="39" t="s">
        <v>24</v>
      </c>
      <c r="B59" s="39"/>
      <c r="C59" s="53">
        <v>80</v>
      </c>
      <c r="D59" s="39" t="s">
        <v>337</v>
      </c>
      <c r="E59" s="40" t="s">
        <v>60</v>
      </c>
      <c r="F59" s="59" t="s">
        <v>22</v>
      </c>
      <c r="G59" s="43"/>
      <c r="H59" s="43"/>
      <c r="I59" s="43"/>
      <c r="J59" s="43"/>
      <c r="K59" s="43">
        <f>IF(G59="Y",0,VLOOKUP($E59,'Use Case Effort'!$A$3:$E$8,2,FALSE))</f>
        <v>3</v>
      </c>
      <c r="L59" s="43">
        <f>IF(H59="Y",0,VLOOKUP($E59,'Use Case Effort'!$A$3:$E$8,3,FALSE))</f>
        <v>6</v>
      </c>
      <c r="M59" s="43">
        <f>IF(I59="Y",0,VLOOKUP($E59,'Use Case Effort'!$A$3:$E$8,4,FALSE))</f>
        <v>10</v>
      </c>
      <c r="N59" s="43">
        <f>IF(J59="Y",0,VLOOKUP($E59,'Use Case Effort'!$A$3:$E$8,5,FALSE))</f>
        <v>3</v>
      </c>
      <c r="O59" s="39"/>
      <c r="P59" s="39"/>
      <c r="Q59" s="76" t="s">
        <v>404</v>
      </c>
    </row>
    <row r="60" spans="1:17" s="60" customFormat="1" x14ac:dyDescent="0.25">
      <c r="A60" s="39" t="s">
        <v>24</v>
      </c>
      <c r="B60" s="57"/>
      <c r="C60" s="58">
        <v>64</v>
      </c>
      <c r="D60" s="57" t="s">
        <v>318</v>
      </c>
      <c r="E60" s="59" t="s">
        <v>21</v>
      </c>
      <c r="F60" s="59" t="s">
        <v>22</v>
      </c>
      <c r="G60" s="59"/>
      <c r="H60" s="59"/>
      <c r="I60" s="59"/>
      <c r="J60" s="59"/>
      <c r="K60" s="43">
        <f>IF(G60="Y",0,VLOOKUP($E60,'Use Case Effort'!$A$3:$E$8,2,FALSE))</f>
        <v>1</v>
      </c>
      <c r="L60" s="43">
        <f>IF(H60="Y",0,VLOOKUP($E60,'Use Case Effort'!$A$3:$E$8,3,FALSE))</f>
        <v>2</v>
      </c>
      <c r="M60" s="43">
        <f>IF(I60="Y",0,VLOOKUP($E60,'Use Case Effort'!$A$3:$E$8,4,FALSE))</f>
        <v>7</v>
      </c>
      <c r="N60" s="43">
        <f>IF(J60="Y",0,VLOOKUP($E60,'Use Case Effort'!$A$3:$E$8,5,FALSE))</f>
        <v>1</v>
      </c>
      <c r="O60" s="61"/>
      <c r="P60" s="63"/>
      <c r="Q60" s="57"/>
    </row>
    <row r="61" spans="1:17" s="60" customFormat="1" x14ac:dyDescent="0.25">
      <c r="A61" s="39" t="s">
        <v>24</v>
      </c>
      <c r="B61" s="57"/>
      <c r="C61" s="58">
        <v>65</v>
      </c>
      <c r="D61" s="57" t="s">
        <v>319</v>
      </c>
      <c r="E61" s="59" t="s">
        <v>21</v>
      </c>
      <c r="F61" s="59" t="s">
        <v>22</v>
      </c>
      <c r="G61" s="59"/>
      <c r="H61" s="59"/>
      <c r="I61" s="59"/>
      <c r="J61" s="59"/>
      <c r="K61" s="43">
        <f>IF(G61="Y",0,VLOOKUP($E61,'Use Case Effort'!$A$3:$E$8,2,FALSE))</f>
        <v>1</v>
      </c>
      <c r="L61" s="43">
        <f>IF(H61="Y",0,VLOOKUP($E61,'Use Case Effort'!$A$3:$E$8,3,FALSE))</f>
        <v>2</v>
      </c>
      <c r="M61" s="43">
        <f>IF(I61="Y",0,VLOOKUP($E61,'Use Case Effort'!$A$3:$E$8,4,FALSE))</f>
        <v>7</v>
      </c>
      <c r="N61" s="43">
        <f>IF(J61="Y",0,VLOOKUP($E61,'Use Case Effort'!$A$3:$E$8,5,FALSE))</f>
        <v>1</v>
      </c>
      <c r="O61" s="61"/>
      <c r="P61" s="63"/>
      <c r="Q61" s="57"/>
    </row>
    <row r="62" spans="1:17" s="60" customFormat="1" x14ac:dyDescent="0.25">
      <c r="A62" s="39" t="s">
        <v>24</v>
      </c>
      <c r="B62" s="57"/>
      <c r="C62" s="58">
        <v>66</v>
      </c>
      <c r="D62" s="57" t="s">
        <v>321</v>
      </c>
      <c r="E62" s="59" t="s">
        <v>21</v>
      </c>
      <c r="F62" s="59" t="s">
        <v>22</v>
      </c>
      <c r="G62" s="59"/>
      <c r="H62" s="59"/>
      <c r="I62" s="59"/>
      <c r="J62" s="59"/>
      <c r="K62" s="43">
        <f>IF(G62="Y",0,VLOOKUP($E62,'Use Case Effort'!$A$3:$E$8,2,FALSE))</f>
        <v>1</v>
      </c>
      <c r="L62" s="43">
        <f>IF(H62="Y",0,VLOOKUP($E62,'Use Case Effort'!$A$3:$E$8,3,FALSE))</f>
        <v>2</v>
      </c>
      <c r="M62" s="43">
        <f>IF(I62="Y",0,VLOOKUP($E62,'Use Case Effort'!$A$3:$E$8,4,FALSE))</f>
        <v>7</v>
      </c>
      <c r="N62" s="43">
        <f>IF(J62="Y",0,VLOOKUP($E62,'Use Case Effort'!$A$3:$E$8,5,FALSE))</f>
        <v>1</v>
      </c>
      <c r="O62" s="61"/>
      <c r="P62" s="63"/>
      <c r="Q62" s="57"/>
    </row>
    <row r="63" spans="1:17" s="60" customFormat="1" x14ac:dyDescent="0.25">
      <c r="A63" s="39" t="s">
        <v>24</v>
      </c>
      <c r="B63" s="57"/>
      <c r="C63" s="58">
        <v>67</v>
      </c>
      <c r="D63" s="57" t="s">
        <v>320</v>
      </c>
      <c r="E63" s="59" t="s">
        <v>21</v>
      </c>
      <c r="F63" s="59" t="s">
        <v>22</v>
      </c>
      <c r="G63" s="59"/>
      <c r="H63" s="59"/>
      <c r="I63" s="59"/>
      <c r="J63" s="59"/>
      <c r="K63" s="43">
        <f>IF(G63="Y",0,VLOOKUP($E63,'Use Case Effort'!$A$3:$E$8,2,FALSE))</f>
        <v>1</v>
      </c>
      <c r="L63" s="43">
        <f>IF(H63="Y",0,VLOOKUP($E63,'Use Case Effort'!$A$3:$E$8,3,FALSE))</f>
        <v>2</v>
      </c>
      <c r="M63" s="43">
        <f>IF(I63="Y",0,VLOOKUP($E63,'Use Case Effort'!$A$3:$E$8,4,FALSE))</f>
        <v>7</v>
      </c>
      <c r="N63" s="43">
        <f>IF(J63="Y",0,VLOOKUP($E63,'Use Case Effort'!$A$3:$E$8,5,FALSE))</f>
        <v>1</v>
      </c>
      <c r="O63" s="61"/>
      <c r="P63" s="63"/>
      <c r="Q63" s="57"/>
    </row>
    <row r="64" spans="1:17" s="60" customFormat="1" x14ac:dyDescent="0.25">
      <c r="A64" s="39" t="s">
        <v>24</v>
      </c>
      <c r="B64" s="57"/>
      <c r="C64" s="58">
        <v>68</v>
      </c>
      <c r="D64" s="57" t="s">
        <v>322</v>
      </c>
      <c r="E64" s="59" t="s">
        <v>60</v>
      </c>
      <c r="F64" s="59" t="s">
        <v>22</v>
      </c>
      <c r="G64" s="59"/>
      <c r="H64" s="59"/>
      <c r="I64" s="59"/>
      <c r="J64" s="59"/>
      <c r="K64" s="43">
        <f>IF(G64="Y",0,VLOOKUP($E64,'Use Case Effort'!$A$3:$E$8,2,FALSE))</f>
        <v>3</v>
      </c>
      <c r="L64" s="43">
        <f>IF(H64="Y",0,VLOOKUP($E64,'Use Case Effort'!$A$3:$E$8,3,FALSE))</f>
        <v>6</v>
      </c>
      <c r="M64" s="43">
        <f>IF(I64="Y",0,VLOOKUP($E64,'Use Case Effort'!$A$3:$E$8,4,FALSE))</f>
        <v>10</v>
      </c>
      <c r="N64" s="43">
        <f>IF(J64="Y",0,VLOOKUP($E64,'Use Case Effort'!$A$3:$E$8,5,FALSE))</f>
        <v>3</v>
      </c>
      <c r="O64" s="61"/>
      <c r="P64" s="63"/>
      <c r="Q64" s="57"/>
    </row>
    <row r="65" spans="1:17" s="41" customFormat="1" x14ac:dyDescent="0.25">
      <c r="A65" s="39" t="s">
        <v>24</v>
      </c>
      <c r="B65" s="39" t="s">
        <v>28</v>
      </c>
      <c r="C65" s="53">
        <v>26</v>
      </c>
      <c r="D65" s="39" t="s">
        <v>359</v>
      </c>
      <c r="E65" s="40" t="s">
        <v>60</v>
      </c>
      <c r="F65" s="59" t="s">
        <v>22</v>
      </c>
      <c r="G65" s="43"/>
      <c r="H65" s="43"/>
      <c r="I65" s="43"/>
      <c r="J65" s="43"/>
      <c r="K65" s="43">
        <f>IF(G65="Y",0,VLOOKUP($E65,'Use Case Effort'!$A$3:$E$8,2,FALSE))</f>
        <v>3</v>
      </c>
      <c r="L65" s="43">
        <f>IF(H65="Y",0,VLOOKUP($E65,'Use Case Effort'!$A$3:$E$8,3,FALSE))</f>
        <v>6</v>
      </c>
      <c r="M65" s="43">
        <f>IF(I65="Y",0,VLOOKUP($E65,'Use Case Effort'!$A$3:$E$8,4,FALSE))</f>
        <v>10</v>
      </c>
      <c r="N65" s="43">
        <f>IF(J65="Y",0,VLOOKUP($E65,'Use Case Effort'!$A$3:$E$8,5,FALSE))</f>
        <v>3</v>
      </c>
      <c r="O65" s="39"/>
      <c r="P65" s="39" t="s">
        <v>323</v>
      </c>
      <c r="Q65" s="39"/>
    </row>
    <row r="66" spans="1:17" s="41" customFormat="1" x14ac:dyDescent="0.25">
      <c r="A66" s="39" t="s">
        <v>24</v>
      </c>
      <c r="B66" s="39"/>
      <c r="C66" s="53">
        <v>69</v>
      </c>
      <c r="D66" s="39" t="s">
        <v>324</v>
      </c>
      <c r="E66" s="40" t="s">
        <v>308</v>
      </c>
      <c r="F66" s="59" t="s">
        <v>22</v>
      </c>
      <c r="G66" s="43"/>
      <c r="H66" s="43"/>
      <c r="I66" s="43"/>
      <c r="J66" s="43"/>
      <c r="K66" s="43">
        <f>IF(G66="Y",0,VLOOKUP($E66,'Use Case Effort'!$A$3:$E$8,2,FALSE))</f>
        <v>8</v>
      </c>
      <c r="L66" s="43">
        <f>IF(H66="Y",0,VLOOKUP($E66,'Use Case Effort'!$A$3:$E$8,3,FALSE))</f>
        <v>14</v>
      </c>
      <c r="M66" s="43">
        <f>IF(I66="Y",0,VLOOKUP($E66,'Use Case Effort'!$A$3:$E$8,4,FALSE))</f>
        <v>80</v>
      </c>
      <c r="N66" s="43">
        <f>IF(J66="Y",0,VLOOKUP($E66,'Use Case Effort'!$A$3:$E$8,5,FALSE))</f>
        <v>7</v>
      </c>
      <c r="O66" s="39"/>
      <c r="P66" s="39"/>
      <c r="Q66" s="39"/>
    </row>
    <row r="67" spans="1:17" s="41" customFormat="1" x14ac:dyDescent="0.25">
      <c r="A67" s="39" t="s">
        <v>24</v>
      </c>
      <c r="B67" s="39"/>
      <c r="C67" s="53">
        <v>97</v>
      </c>
      <c r="D67" s="39" t="s">
        <v>494</v>
      </c>
      <c r="E67" s="40"/>
      <c r="F67" s="59"/>
      <c r="G67" s="43"/>
      <c r="H67" s="43"/>
      <c r="I67" s="43"/>
      <c r="J67" s="43"/>
      <c r="K67" s="43"/>
      <c r="L67" s="43"/>
      <c r="M67" s="43"/>
      <c r="N67" s="43"/>
      <c r="O67" s="39"/>
      <c r="P67" s="39"/>
      <c r="Q67" s="39"/>
    </row>
    <row r="68" spans="1:17" s="41" customFormat="1" x14ac:dyDescent="0.25">
      <c r="A68" s="39" t="s">
        <v>24</v>
      </c>
      <c r="B68" s="39"/>
      <c r="C68" s="53">
        <v>70</v>
      </c>
      <c r="D68" s="39" t="s">
        <v>325</v>
      </c>
      <c r="E68" s="40" t="s">
        <v>309</v>
      </c>
      <c r="F68" s="59" t="s">
        <v>22</v>
      </c>
      <c r="G68" s="43"/>
      <c r="H68" s="43"/>
      <c r="I68" s="43"/>
      <c r="J68" s="43"/>
      <c r="K68" s="43">
        <f>IF(G68="Y",0,VLOOKUP($E68,'Use Case Effort'!$A$3:$E$8,2,FALSE))</f>
        <v>0.5</v>
      </c>
      <c r="L68" s="43">
        <f>IF(H68="Y",0,VLOOKUP($E68,'Use Case Effort'!$A$3:$E$8,3,FALSE))</f>
        <v>1</v>
      </c>
      <c r="M68" s="43">
        <f>IF(I68="Y",0,VLOOKUP($E68,'Use Case Effort'!$A$3:$E$8,4,FALSE))</f>
        <v>3.5</v>
      </c>
      <c r="N68" s="43">
        <f>IF(J68="Y",0,VLOOKUP($E68,'Use Case Effort'!$A$3:$E$8,5,FALSE))</f>
        <v>0.5</v>
      </c>
      <c r="O68" s="39"/>
      <c r="P68" s="39"/>
      <c r="Q68" s="39"/>
    </row>
    <row r="69" spans="1:17" s="41" customFormat="1" x14ac:dyDescent="0.25">
      <c r="A69" s="39" t="s">
        <v>24</v>
      </c>
      <c r="B69" s="39"/>
      <c r="C69" s="53">
        <v>71</v>
      </c>
      <c r="D69" s="39" t="s">
        <v>326</v>
      </c>
      <c r="E69" s="40" t="s">
        <v>60</v>
      </c>
      <c r="F69" s="59" t="s">
        <v>22</v>
      </c>
      <c r="G69" s="43"/>
      <c r="H69" s="43"/>
      <c r="I69" s="43"/>
      <c r="J69" s="43"/>
      <c r="K69" s="43">
        <f>IF(G69="Y",0,VLOOKUP($E69,'Use Case Effort'!$A$3:$E$8,2,FALSE))</f>
        <v>3</v>
      </c>
      <c r="L69" s="43">
        <f>IF(H69="Y",0,VLOOKUP($E69,'Use Case Effort'!$A$3:$E$8,3,FALSE))</f>
        <v>6</v>
      </c>
      <c r="M69" s="43">
        <f>IF(I69="Y",0,VLOOKUP($E69,'Use Case Effort'!$A$3:$E$8,4,FALSE))</f>
        <v>10</v>
      </c>
      <c r="N69" s="43">
        <f>IF(J69="Y",0,VLOOKUP($E69,'Use Case Effort'!$A$3:$E$8,5,FALSE))</f>
        <v>3</v>
      </c>
      <c r="O69" s="39"/>
      <c r="P69" s="39"/>
      <c r="Q69" s="39"/>
    </row>
    <row r="70" spans="1:17" s="41" customFormat="1" ht="30" x14ac:dyDescent="0.25">
      <c r="A70" s="39" t="s">
        <v>24</v>
      </c>
      <c r="B70" s="39" t="s">
        <v>101</v>
      </c>
      <c r="C70" s="53">
        <v>72</v>
      </c>
      <c r="D70" s="39" t="s">
        <v>327</v>
      </c>
      <c r="E70" s="40" t="s">
        <v>60</v>
      </c>
      <c r="F70" s="59" t="s">
        <v>22</v>
      </c>
      <c r="G70" s="43"/>
      <c r="H70" s="43"/>
      <c r="I70" s="43"/>
      <c r="J70" s="43"/>
      <c r="K70" s="43">
        <f>IF(G70="Y",0,VLOOKUP($E70,'Use Case Effort'!$A$3:$E$8,2,FALSE))</f>
        <v>3</v>
      </c>
      <c r="L70" s="43">
        <f>IF(H70="Y",0,VLOOKUP($E70,'Use Case Effort'!$A$3:$E$8,3,FALSE))</f>
        <v>6</v>
      </c>
      <c r="M70" s="43">
        <f>IF(I70="Y",0,VLOOKUP($E70,'Use Case Effort'!$A$3:$E$8,4,FALSE))</f>
        <v>10</v>
      </c>
      <c r="N70" s="43">
        <f>IF(J70="Y",0,VLOOKUP($E70,'Use Case Effort'!$A$3:$E$8,5,FALSE))</f>
        <v>3</v>
      </c>
      <c r="O70" s="39"/>
      <c r="P70" s="39" t="s">
        <v>131</v>
      </c>
      <c r="Q70" s="39"/>
    </row>
    <row r="71" spans="1:17" s="41" customFormat="1" ht="45" x14ac:dyDescent="0.25">
      <c r="A71" s="39" t="s">
        <v>24</v>
      </c>
      <c r="B71" s="39" t="s">
        <v>101</v>
      </c>
      <c r="C71" s="53">
        <v>73</v>
      </c>
      <c r="D71" s="39" t="s">
        <v>360</v>
      </c>
      <c r="E71" s="40" t="s">
        <v>60</v>
      </c>
      <c r="F71" s="59" t="s">
        <v>22</v>
      </c>
      <c r="G71" s="40"/>
      <c r="H71" s="40"/>
      <c r="I71" s="40"/>
      <c r="J71" s="40"/>
      <c r="K71" s="43">
        <f>IF(G71="Y",0,VLOOKUP($E71,'Use Case Effort'!$A$3:$E$8,2,FALSE))</f>
        <v>3</v>
      </c>
      <c r="L71" s="43">
        <f>IF(H71="Y",0,VLOOKUP($E71,'Use Case Effort'!$A$3:$E$8,3,FALSE))</f>
        <v>6</v>
      </c>
      <c r="M71" s="43">
        <f>IF(I71="Y",0,VLOOKUP($E71,'Use Case Effort'!$A$3:$E$8,4,FALSE))</f>
        <v>10</v>
      </c>
      <c r="N71" s="43">
        <f>IF(J71="Y",0,VLOOKUP($E71,'Use Case Effort'!$A$3:$E$8,5,FALSE))</f>
        <v>3</v>
      </c>
      <c r="O71" s="39"/>
      <c r="P71" s="39" t="s">
        <v>133</v>
      </c>
      <c r="Q71" s="39"/>
    </row>
    <row r="72" spans="1:17" s="41" customFormat="1" ht="45" x14ac:dyDescent="0.25">
      <c r="A72" s="39" t="s">
        <v>24</v>
      </c>
      <c r="B72" s="39" t="s">
        <v>101</v>
      </c>
      <c r="C72" s="53">
        <v>63</v>
      </c>
      <c r="D72" s="39" t="s">
        <v>328</v>
      </c>
      <c r="E72" s="40" t="s">
        <v>60</v>
      </c>
      <c r="F72" s="59" t="s">
        <v>22</v>
      </c>
      <c r="G72" s="43"/>
      <c r="H72" s="43"/>
      <c r="I72" s="43"/>
      <c r="J72" s="43"/>
      <c r="K72" s="43">
        <f>IF(G72="Y",0,VLOOKUP($E72,'Use Case Effort'!$A$3:$E$8,2,FALSE))</f>
        <v>3</v>
      </c>
      <c r="L72" s="43">
        <f>IF(H72="Y",0,VLOOKUP($E72,'Use Case Effort'!$A$3:$E$8,3,FALSE))</f>
        <v>6</v>
      </c>
      <c r="M72" s="43">
        <f>IF(I72="Y",0,VLOOKUP($E72,'Use Case Effort'!$A$3:$E$8,4,FALSE))</f>
        <v>10</v>
      </c>
      <c r="N72" s="43">
        <f>IF(J72="Y",0,VLOOKUP($E72,'Use Case Effort'!$A$3:$E$8,5,FALSE))</f>
        <v>3</v>
      </c>
      <c r="O72" s="39" t="s">
        <v>135</v>
      </c>
      <c r="P72" s="39" t="s">
        <v>361</v>
      </c>
      <c r="Q72" s="39"/>
    </row>
    <row r="73" spans="1:17" s="41" customFormat="1" ht="45" x14ac:dyDescent="0.25">
      <c r="A73" s="39" t="s">
        <v>24</v>
      </c>
      <c r="B73" s="39"/>
      <c r="C73" s="53">
        <v>95</v>
      </c>
      <c r="D73" s="39" t="s">
        <v>362</v>
      </c>
      <c r="E73" s="40" t="s">
        <v>60</v>
      </c>
      <c r="F73" s="59" t="s">
        <v>22</v>
      </c>
      <c r="G73" s="43"/>
      <c r="H73" s="43"/>
      <c r="I73" s="43"/>
      <c r="J73" s="43"/>
      <c r="K73" s="43">
        <f>IF(G73="Y",0,VLOOKUP($E73,'Use Case Effort'!$A$3:$E$8,2,FALSE))</f>
        <v>3</v>
      </c>
      <c r="L73" s="43">
        <f>IF(H73="Y",0,VLOOKUP($E73,'Use Case Effort'!$A$3:$E$8,3,FALSE))</f>
        <v>6</v>
      </c>
      <c r="M73" s="43">
        <f>IF(I73="Y",0,VLOOKUP($E73,'Use Case Effort'!$A$3:$E$8,4,FALSE))</f>
        <v>10</v>
      </c>
      <c r="N73" s="43">
        <f>IF(J73="Y",0,VLOOKUP($E73,'Use Case Effort'!$A$3:$E$8,5,FALSE))</f>
        <v>3</v>
      </c>
      <c r="O73" s="39"/>
      <c r="P73" s="39"/>
      <c r="Q73" s="39"/>
    </row>
    <row r="74" spans="1:17" s="41" customFormat="1" ht="45" x14ac:dyDescent="0.25">
      <c r="A74" s="39" t="s">
        <v>24</v>
      </c>
      <c r="B74" s="39"/>
      <c r="C74" s="53">
        <v>76</v>
      </c>
      <c r="D74" s="39" t="s">
        <v>419</v>
      </c>
      <c r="E74" s="40" t="s">
        <v>64</v>
      </c>
      <c r="F74" s="59" t="s">
        <v>22</v>
      </c>
      <c r="G74" s="40"/>
      <c r="H74" s="40"/>
      <c r="I74" s="40"/>
      <c r="J74" s="40"/>
      <c r="K74" s="43">
        <f>IF(G74="Y",0,VLOOKUP($E74,'Use Case Effort'!$A$3:$E$8,2,FALSE))</f>
        <v>5</v>
      </c>
      <c r="L74" s="43">
        <f>IF(H74="Y",0,VLOOKUP($E74,'Use Case Effort'!$A$3:$E$8,3,FALSE))</f>
        <v>10</v>
      </c>
      <c r="M74" s="43">
        <f>IF(I74="Y",0,VLOOKUP($E74,'Use Case Effort'!$A$3:$E$8,4,FALSE))</f>
        <v>20</v>
      </c>
      <c r="N74" s="43">
        <f>IF(J74="Y",0,VLOOKUP($E74,'Use Case Effort'!$A$3:$E$8,5,FALSE))</f>
        <v>5</v>
      </c>
      <c r="O74" s="39"/>
      <c r="P74" s="39"/>
      <c r="Q74" s="39"/>
    </row>
    <row r="75" spans="1:17" s="41" customFormat="1" x14ac:dyDescent="0.25">
      <c r="A75" s="39" t="s">
        <v>375</v>
      </c>
      <c r="B75" s="39"/>
      <c r="C75" s="53">
        <v>84</v>
      </c>
      <c r="D75" s="97" t="s">
        <v>477</v>
      </c>
      <c r="E75" s="40" t="s">
        <v>21</v>
      </c>
      <c r="F75" s="59" t="s">
        <v>377</v>
      </c>
      <c r="G75" s="40" t="s">
        <v>413</v>
      </c>
      <c r="H75" s="40"/>
      <c r="I75" s="40"/>
      <c r="J75" s="40"/>
      <c r="K75" s="43">
        <f>IF(G75="Y",0,VLOOKUP($E75,'Use Case Effort'!$A$3:$E$8,2,FALSE))</f>
        <v>0</v>
      </c>
      <c r="L75" s="43">
        <f>IF(H75="Y",0,VLOOKUP($E75,'Use Case Effort'!$A$3:$E$8,3,FALSE))</f>
        <v>2</v>
      </c>
      <c r="M75" s="43">
        <f>IF(I75="Y",0,VLOOKUP($E75,'Use Case Effort'!$A$3:$E$8,4,FALSE))</f>
        <v>7</v>
      </c>
      <c r="N75" s="43">
        <f>IF(J75="Y",0,VLOOKUP($E75,'Use Case Effort'!$A$3:$E$8,5,FALSE))</f>
        <v>1</v>
      </c>
      <c r="O75" s="39" t="s">
        <v>478</v>
      </c>
      <c r="P75" s="39"/>
      <c r="Q75" s="39"/>
    </row>
    <row r="76" spans="1:17" s="41" customFormat="1" ht="45" x14ac:dyDescent="0.25">
      <c r="A76" s="39" t="s">
        <v>375</v>
      </c>
      <c r="B76" s="39" t="s">
        <v>101</v>
      </c>
      <c r="C76" s="53">
        <v>99</v>
      </c>
      <c r="D76" s="39" t="s">
        <v>331</v>
      </c>
      <c r="E76" s="40" t="s">
        <v>60</v>
      </c>
      <c r="F76" s="59" t="s">
        <v>22</v>
      </c>
      <c r="G76" s="43"/>
      <c r="H76" s="43"/>
      <c r="I76" s="43"/>
      <c r="J76" s="43"/>
      <c r="K76" s="43">
        <f>IF(G76="Y",0,VLOOKUP($E76,'Use Case Effort'!$A$3:$E$8,2,FALSE))</f>
        <v>3</v>
      </c>
      <c r="L76" s="43">
        <f>IF(H76="Y",0,VLOOKUP($E76,'Use Case Effort'!$A$3:$E$8,3,FALSE))</f>
        <v>6</v>
      </c>
      <c r="M76" s="43">
        <f>IF(I76="Y",0,VLOOKUP($E76,'Use Case Effort'!$A$3:$E$8,4,FALSE))</f>
        <v>10</v>
      </c>
      <c r="N76" s="43">
        <f>IF(J76="Y",0,VLOOKUP($E76,'Use Case Effort'!$A$3:$E$8,5,FALSE))</f>
        <v>3</v>
      </c>
      <c r="O76" s="39"/>
      <c r="P76" s="39"/>
      <c r="Q76" s="39"/>
    </row>
    <row r="77" spans="1:17" s="41" customFormat="1" ht="30" x14ac:dyDescent="0.25">
      <c r="A77" s="39" t="s">
        <v>375</v>
      </c>
      <c r="B77" s="39" t="s">
        <v>170</v>
      </c>
      <c r="C77" s="53">
        <v>98</v>
      </c>
      <c r="D77" s="39" t="s">
        <v>343</v>
      </c>
      <c r="E77" s="40" t="s">
        <v>60</v>
      </c>
      <c r="F77" s="59" t="s">
        <v>22</v>
      </c>
      <c r="G77" s="43"/>
      <c r="H77" s="43"/>
      <c r="I77" s="43"/>
      <c r="J77" s="43"/>
      <c r="K77" s="43">
        <f>IF(G77="Y",0,VLOOKUP($E77,'Use Case Effort'!$A$3:$E$8,2,FALSE))</f>
        <v>3</v>
      </c>
      <c r="L77" s="43">
        <f>IF(H77="Y",0,VLOOKUP($E77,'Use Case Effort'!$A$3:$E$8,3,FALSE))</f>
        <v>6</v>
      </c>
      <c r="M77" s="43">
        <f>IF(I77="Y",0,VLOOKUP($E77,'Use Case Effort'!$A$3:$E$8,4,FALSE))</f>
        <v>10</v>
      </c>
      <c r="N77" s="43">
        <f>IF(J77="Y",0,VLOOKUP($E77,'Use Case Effort'!$A$3:$E$8,5,FALSE))</f>
        <v>3</v>
      </c>
      <c r="O77" s="39"/>
      <c r="P77" s="39" t="s">
        <v>306</v>
      </c>
      <c r="Q77" s="39"/>
    </row>
    <row r="78" spans="1:17" s="41" customFormat="1" ht="45" x14ac:dyDescent="0.25">
      <c r="A78" s="39" t="s">
        <v>375</v>
      </c>
      <c r="B78" s="39"/>
      <c r="C78" s="53"/>
      <c r="D78" s="39" t="s">
        <v>364</v>
      </c>
      <c r="E78" s="40" t="s">
        <v>60</v>
      </c>
      <c r="F78" s="59" t="s">
        <v>22</v>
      </c>
      <c r="G78" s="43"/>
      <c r="H78" s="43"/>
      <c r="I78" s="43"/>
      <c r="J78" s="43"/>
      <c r="K78" s="43">
        <f>IF(G78="Y",0,VLOOKUP($E78,'Use Case Effort'!$A$3:$E$8,2,FALSE))</f>
        <v>3</v>
      </c>
      <c r="L78" s="43">
        <f>IF(H78="Y",0,VLOOKUP($E78,'Use Case Effort'!$A$3:$E$8,3,FALSE))</f>
        <v>6</v>
      </c>
      <c r="M78" s="43">
        <f>IF(I78="Y",0,VLOOKUP($E78,'Use Case Effort'!$A$3:$E$8,4,FALSE))</f>
        <v>10</v>
      </c>
      <c r="N78" s="43">
        <f>IF(J78="Y",0,VLOOKUP($E78,'Use Case Effort'!$A$3:$E$8,5,FALSE))</f>
        <v>3</v>
      </c>
      <c r="O78" s="39"/>
      <c r="P78" s="39"/>
      <c r="Q78" s="76" t="s">
        <v>406</v>
      </c>
    </row>
    <row r="79" spans="1:17" s="41" customFormat="1" x14ac:dyDescent="0.25">
      <c r="A79" s="39" t="s">
        <v>192</v>
      </c>
      <c r="B79" s="39" t="s">
        <v>142</v>
      </c>
      <c r="C79" s="53">
        <v>101</v>
      </c>
      <c r="D79" s="39" t="s">
        <v>290</v>
      </c>
      <c r="E79" s="40" t="s">
        <v>310</v>
      </c>
      <c r="F79" s="59" t="s">
        <v>22</v>
      </c>
      <c r="G79" s="43"/>
      <c r="H79" s="43"/>
      <c r="I79" s="43"/>
      <c r="J79" s="43"/>
      <c r="K79" s="43">
        <f>IF(G79="Y",0,VLOOKUP($E79,'Use Case Effort'!$A$3:$E$8,2,FALSE))</f>
        <v>21</v>
      </c>
      <c r="L79" s="43">
        <f>IF(H79="Y",0,VLOOKUP($E79,'Use Case Effort'!$A$3:$E$8,3,FALSE))</f>
        <v>18</v>
      </c>
      <c r="M79" s="43">
        <f>IF(I79="Y",0,VLOOKUP($E79,'Use Case Effort'!$A$3:$E$8,4,FALSE))</f>
        <v>160</v>
      </c>
      <c r="N79" s="43">
        <f>IF(J79="Y",0,VLOOKUP($E79,'Use Case Effort'!$A$3:$E$8,5,FALSE))</f>
        <v>9</v>
      </c>
      <c r="O79" s="39"/>
      <c r="P79" s="39" t="s">
        <v>196</v>
      </c>
      <c r="Q79" s="39"/>
    </row>
    <row r="80" spans="1:17" s="41" customFormat="1" ht="30" x14ac:dyDescent="0.25">
      <c r="A80" s="39" t="s">
        <v>192</v>
      </c>
      <c r="B80" s="39" t="s">
        <v>142</v>
      </c>
      <c r="C80" s="53">
        <v>74</v>
      </c>
      <c r="D80" s="39" t="s">
        <v>342</v>
      </c>
      <c r="E80" s="40" t="s">
        <v>308</v>
      </c>
      <c r="F80" s="59" t="s">
        <v>22</v>
      </c>
      <c r="G80" s="43"/>
      <c r="H80" s="43"/>
      <c r="I80" s="43"/>
      <c r="J80" s="43"/>
      <c r="K80" s="43">
        <f>IF(G80="Y",0,VLOOKUP($E80,'Use Case Effort'!$A$3:$E$8,2,FALSE))</f>
        <v>8</v>
      </c>
      <c r="L80" s="43">
        <f>IF(H80="Y",0,VLOOKUP($E80,'Use Case Effort'!$A$3:$E$8,3,FALSE))</f>
        <v>14</v>
      </c>
      <c r="M80" s="43">
        <f>IF(I80="Y",0,VLOOKUP($E80,'Use Case Effort'!$A$3:$E$8,4,FALSE))</f>
        <v>80</v>
      </c>
      <c r="N80" s="43">
        <f>IF(J80="Y",0,VLOOKUP($E80,'Use Case Effort'!$A$3:$E$8,5,FALSE))</f>
        <v>7</v>
      </c>
      <c r="O80" s="39" t="s">
        <v>199</v>
      </c>
      <c r="P80" s="39" t="s">
        <v>196</v>
      </c>
      <c r="Q80" s="39"/>
    </row>
    <row r="81" spans="1:17" s="41" customFormat="1" ht="30" x14ac:dyDescent="0.25">
      <c r="A81" s="39" t="s">
        <v>192</v>
      </c>
      <c r="B81" s="39" t="s">
        <v>142</v>
      </c>
      <c r="C81" s="53">
        <v>75</v>
      </c>
      <c r="D81" s="39" t="s">
        <v>291</v>
      </c>
      <c r="E81" s="40" t="s">
        <v>310</v>
      </c>
      <c r="F81" s="59" t="s">
        <v>22</v>
      </c>
      <c r="G81" s="40"/>
      <c r="H81" s="40"/>
      <c r="I81" s="40"/>
      <c r="J81" s="40"/>
      <c r="K81" s="43">
        <f>IF(G81="Y",0,VLOOKUP($E81,'Use Case Effort'!$A$3:$E$8,2,FALSE))</f>
        <v>21</v>
      </c>
      <c r="L81" s="43">
        <f>IF(H81="Y",0,VLOOKUP($E81,'Use Case Effort'!$A$3:$E$8,3,FALSE))</f>
        <v>18</v>
      </c>
      <c r="M81" s="43">
        <f>IF(I81="Y",0,VLOOKUP($E81,'Use Case Effort'!$A$3:$E$8,4,FALSE))</f>
        <v>160</v>
      </c>
      <c r="N81" s="43">
        <f>IF(J81="Y",0,VLOOKUP($E81,'Use Case Effort'!$A$3:$E$8,5,FALSE))</f>
        <v>9</v>
      </c>
      <c r="O81" s="39" t="s">
        <v>199</v>
      </c>
      <c r="P81" s="39" t="s">
        <v>196</v>
      </c>
      <c r="Q81" s="39"/>
    </row>
    <row r="82" spans="1:17" s="41" customFormat="1" x14ac:dyDescent="0.25">
      <c r="A82" s="39" t="s">
        <v>375</v>
      </c>
      <c r="B82" s="39"/>
      <c r="C82" s="53">
        <v>100</v>
      </c>
      <c r="D82" s="39" t="s">
        <v>495</v>
      </c>
      <c r="E82" s="40"/>
      <c r="F82" s="59"/>
      <c r="G82" s="40"/>
      <c r="H82" s="40"/>
      <c r="I82" s="40"/>
      <c r="J82" s="40"/>
      <c r="K82" s="43"/>
      <c r="L82" s="43"/>
      <c r="M82" s="43"/>
      <c r="N82" s="43"/>
      <c r="O82" s="39"/>
      <c r="P82" s="39"/>
      <c r="Q82" s="39"/>
    </row>
    <row r="83" spans="1:17" s="48" customFormat="1" x14ac:dyDescent="0.25">
      <c r="A83" s="46"/>
      <c r="B83" s="46"/>
      <c r="C83" s="55"/>
      <c r="D83" s="46"/>
      <c r="E83" s="47"/>
      <c r="F83" s="47"/>
      <c r="G83" s="47"/>
      <c r="H83" s="47"/>
      <c r="I83" s="47"/>
      <c r="J83" s="47"/>
      <c r="K83" s="43"/>
      <c r="L83" s="43"/>
      <c r="M83" s="43"/>
      <c r="N83" s="43"/>
      <c r="O83" s="46"/>
      <c r="P83" s="46"/>
      <c r="Q83" s="46"/>
    </row>
    <row r="84" spans="1:17" s="48" customFormat="1" x14ac:dyDescent="0.25">
      <c r="A84" s="65"/>
      <c r="B84" s="65"/>
      <c r="C84" s="66"/>
      <c r="D84" s="65" t="s">
        <v>340</v>
      </c>
      <c r="E84" s="67"/>
      <c r="F84" s="67"/>
      <c r="G84" s="67"/>
      <c r="H84" s="67"/>
      <c r="I84" s="67"/>
      <c r="J84" s="67"/>
      <c r="K84" s="67"/>
      <c r="L84" s="67"/>
      <c r="M84" s="67"/>
      <c r="N84" s="67"/>
      <c r="O84" s="65"/>
      <c r="P84" s="65"/>
      <c r="Q84" s="65"/>
    </row>
    <row r="85" spans="1:17" s="48" customFormat="1" x14ac:dyDescent="0.25">
      <c r="A85" s="46"/>
      <c r="B85" s="46"/>
      <c r="C85" s="55"/>
      <c r="D85" s="46"/>
      <c r="E85" s="47"/>
      <c r="F85" s="47"/>
      <c r="G85" s="47"/>
      <c r="H85" s="47"/>
      <c r="I85" s="47"/>
      <c r="J85" s="47"/>
      <c r="K85" s="47"/>
      <c r="L85" s="47"/>
      <c r="M85" s="47"/>
      <c r="N85" s="47"/>
      <c r="O85" s="46"/>
      <c r="P85" s="46"/>
      <c r="Q85" s="46"/>
    </row>
    <row r="86" spans="1:17" s="48" customFormat="1" x14ac:dyDescent="0.25">
      <c r="A86" s="46"/>
      <c r="B86" s="46"/>
      <c r="C86" s="55"/>
      <c r="D86" s="56" t="s">
        <v>292</v>
      </c>
      <c r="E86" s="47"/>
      <c r="F86" s="47"/>
      <c r="G86" s="47"/>
      <c r="H86" s="47"/>
      <c r="I86" s="47"/>
      <c r="J86" s="47"/>
      <c r="K86" s="47"/>
      <c r="L86" s="47"/>
      <c r="M86" s="47"/>
      <c r="N86" s="47"/>
      <c r="O86" s="46"/>
      <c r="P86" s="46"/>
      <c r="Q86" s="46"/>
    </row>
    <row r="87" spans="1:17" s="41" customFormat="1" ht="30" x14ac:dyDescent="0.25">
      <c r="A87" s="42" t="s">
        <v>414</v>
      </c>
      <c r="B87" s="39"/>
      <c r="C87" s="53">
        <v>87</v>
      </c>
      <c r="D87" s="39" t="s">
        <v>486</v>
      </c>
      <c r="E87" s="40"/>
      <c r="F87" s="40" t="s">
        <v>379</v>
      </c>
      <c r="G87" s="40"/>
      <c r="H87" s="40"/>
      <c r="I87" s="40"/>
      <c r="J87" s="40"/>
      <c r="K87" s="43"/>
      <c r="L87" s="43"/>
      <c r="M87" s="43"/>
      <c r="N87" s="43"/>
      <c r="O87" s="39"/>
      <c r="P87" s="39"/>
      <c r="Q87" s="39"/>
    </row>
    <row r="88" spans="1:17" s="41" customFormat="1" ht="30" x14ac:dyDescent="0.25">
      <c r="A88" s="42" t="s">
        <v>414</v>
      </c>
      <c r="B88" s="39"/>
      <c r="C88" s="53">
        <v>88</v>
      </c>
      <c r="D88" s="39" t="s">
        <v>488</v>
      </c>
      <c r="E88" s="40"/>
      <c r="F88" s="40" t="s">
        <v>379</v>
      </c>
      <c r="G88" s="40"/>
      <c r="H88" s="40"/>
      <c r="I88" s="40"/>
      <c r="J88" s="40"/>
      <c r="K88" s="43"/>
      <c r="L88" s="43"/>
      <c r="M88" s="43"/>
      <c r="N88" s="43"/>
      <c r="O88" s="39"/>
      <c r="P88" s="39"/>
      <c r="Q88" s="39"/>
    </row>
    <row r="89" spans="1:17" s="96" customFormat="1" ht="45" x14ac:dyDescent="0.25">
      <c r="A89" s="93"/>
      <c r="B89" s="93"/>
      <c r="C89" s="94">
        <v>83</v>
      </c>
      <c r="D89" s="93" t="s">
        <v>474</v>
      </c>
      <c r="E89" s="95"/>
      <c r="F89" s="95" t="s">
        <v>378</v>
      </c>
      <c r="G89" s="95"/>
      <c r="H89" s="95"/>
      <c r="I89" s="95"/>
      <c r="J89" s="95"/>
      <c r="K89" s="95"/>
      <c r="L89" s="95"/>
      <c r="M89" s="95"/>
      <c r="N89" s="95"/>
      <c r="O89" s="93"/>
      <c r="P89" s="93"/>
      <c r="Q89" s="93" t="s">
        <v>475</v>
      </c>
    </row>
    <row r="90" spans="1:17" s="41" customFormat="1" ht="45" x14ac:dyDescent="0.25">
      <c r="A90" s="39" t="s">
        <v>373</v>
      </c>
      <c r="B90" s="39" t="s">
        <v>170</v>
      </c>
      <c r="C90" s="53"/>
      <c r="D90" s="39" t="s">
        <v>332</v>
      </c>
      <c r="E90" s="40" t="s">
        <v>60</v>
      </c>
      <c r="F90" s="59" t="s">
        <v>379</v>
      </c>
      <c r="G90" s="40"/>
      <c r="H90" s="40"/>
      <c r="I90" s="40"/>
      <c r="J90" s="40"/>
      <c r="K90" s="40"/>
      <c r="L90" s="40"/>
      <c r="M90" s="40"/>
      <c r="N90" s="40"/>
      <c r="O90" s="39" t="s">
        <v>174</v>
      </c>
      <c r="P90" s="39" t="s">
        <v>333</v>
      </c>
      <c r="Q90" s="76" t="s">
        <v>417</v>
      </c>
    </row>
    <row r="91" spans="1:17" s="41" customFormat="1" ht="60" x14ac:dyDescent="0.25">
      <c r="A91" s="39" t="s">
        <v>371</v>
      </c>
      <c r="B91" s="39"/>
      <c r="C91" s="53">
        <v>59</v>
      </c>
      <c r="D91" s="39" t="s">
        <v>299</v>
      </c>
      <c r="E91" s="40" t="s">
        <v>60</v>
      </c>
      <c r="F91" s="40" t="s">
        <v>378</v>
      </c>
      <c r="G91" s="40"/>
      <c r="H91" s="40"/>
      <c r="I91" s="40"/>
      <c r="J91" s="40"/>
      <c r="K91" s="40"/>
      <c r="L91" s="40"/>
      <c r="M91" s="40"/>
      <c r="N91" s="40"/>
      <c r="O91" s="39"/>
      <c r="Q91" s="77" t="s">
        <v>398</v>
      </c>
    </row>
    <row r="92" spans="1:17" s="41" customFormat="1" ht="60" x14ac:dyDescent="0.25">
      <c r="A92" s="39" t="s">
        <v>369</v>
      </c>
      <c r="B92" s="39"/>
      <c r="C92" s="53">
        <v>47</v>
      </c>
      <c r="D92" s="39" t="s">
        <v>300</v>
      </c>
      <c r="E92" s="40" t="s">
        <v>60</v>
      </c>
      <c r="F92" s="40" t="s">
        <v>378</v>
      </c>
      <c r="G92" s="40"/>
      <c r="H92" s="40"/>
      <c r="I92" s="40"/>
      <c r="J92" s="40"/>
      <c r="K92" s="40"/>
      <c r="L92" s="40"/>
      <c r="M92" s="40"/>
      <c r="N92" s="40"/>
      <c r="O92" s="39"/>
      <c r="Q92" s="77" t="s">
        <v>398</v>
      </c>
    </row>
    <row r="93" spans="1:17" s="60" customFormat="1" ht="90" x14ac:dyDescent="0.25">
      <c r="A93" s="39" t="s">
        <v>24</v>
      </c>
      <c r="B93" s="57"/>
      <c r="C93" s="58">
        <v>62</v>
      </c>
      <c r="D93" s="57" t="s">
        <v>454</v>
      </c>
      <c r="E93" s="59" t="s">
        <v>60</v>
      </c>
      <c r="F93" s="59" t="s">
        <v>378</v>
      </c>
      <c r="G93" s="59"/>
      <c r="H93" s="59"/>
      <c r="I93" s="59"/>
      <c r="J93" s="59"/>
      <c r="K93" s="59"/>
      <c r="L93" s="59"/>
      <c r="M93" s="59"/>
      <c r="N93" s="59"/>
      <c r="O93" s="61" t="s">
        <v>316</v>
      </c>
      <c r="Q93" s="76" t="s">
        <v>407</v>
      </c>
    </row>
    <row r="94" spans="1:17" s="41" customFormat="1" ht="75" x14ac:dyDescent="0.25">
      <c r="A94" s="39" t="s">
        <v>373</v>
      </c>
      <c r="B94" s="39" t="s">
        <v>170</v>
      </c>
      <c r="C94" s="53">
        <v>104</v>
      </c>
      <c r="D94" s="39" t="s">
        <v>334</v>
      </c>
      <c r="E94" s="40" t="s">
        <v>60</v>
      </c>
      <c r="F94" s="40" t="s">
        <v>378</v>
      </c>
      <c r="G94" s="43"/>
      <c r="H94" s="43"/>
      <c r="I94" s="43"/>
      <c r="J94" s="43"/>
      <c r="K94" s="43"/>
      <c r="L94" s="43"/>
      <c r="M94" s="43"/>
      <c r="N94" s="43"/>
      <c r="O94" s="39" t="s">
        <v>177</v>
      </c>
      <c r="P94" s="39"/>
      <c r="Q94" s="76" t="s">
        <v>402</v>
      </c>
    </row>
    <row r="95" spans="1:17" s="41" customFormat="1" ht="150" x14ac:dyDescent="0.25">
      <c r="A95" s="39" t="s">
        <v>373</v>
      </c>
      <c r="B95" s="39" t="s">
        <v>101</v>
      </c>
      <c r="C95" s="53"/>
      <c r="D95" s="39" t="s">
        <v>115</v>
      </c>
      <c r="E95" s="40" t="s">
        <v>64</v>
      </c>
      <c r="F95" s="40" t="s">
        <v>378</v>
      </c>
      <c r="G95" s="40"/>
      <c r="H95" s="40"/>
      <c r="I95" s="40"/>
      <c r="J95" s="40"/>
      <c r="K95" s="40"/>
      <c r="L95" s="40"/>
      <c r="M95" s="40"/>
      <c r="N95" s="40"/>
      <c r="O95" s="39" t="s">
        <v>116</v>
      </c>
      <c r="P95" s="39" t="s">
        <v>117</v>
      </c>
      <c r="Q95" s="76" t="s">
        <v>408</v>
      </c>
    </row>
    <row r="96" spans="1:17" s="41" customFormat="1" ht="60" x14ac:dyDescent="0.25">
      <c r="A96" s="39" t="s">
        <v>372</v>
      </c>
      <c r="B96" s="42"/>
      <c r="C96" s="54"/>
      <c r="D96" s="42" t="s">
        <v>283</v>
      </c>
      <c r="E96" s="43" t="s">
        <v>60</v>
      </c>
      <c r="F96" s="43" t="s">
        <v>378</v>
      </c>
      <c r="G96" s="43"/>
      <c r="H96" s="43"/>
      <c r="I96" s="43"/>
      <c r="J96" s="43"/>
      <c r="K96" s="43"/>
      <c r="L96" s="43"/>
      <c r="M96" s="43"/>
      <c r="N96" s="43"/>
      <c r="O96" s="42" t="s">
        <v>284</v>
      </c>
      <c r="Q96" s="76" t="s">
        <v>400</v>
      </c>
    </row>
    <row r="97" spans="1:17" s="41" customFormat="1" ht="60" x14ac:dyDescent="0.25">
      <c r="A97" s="39" t="s">
        <v>373</v>
      </c>
      <c r="B97" s="39"/>
      <c r="C97" s="53">
        <v>103</v>
      </c>
      <c r="D97" s="39" t="s">
        <v>363</v>
      </c>
      <c r="E97" s="40" t="s">
        <v>60</v>
      </c>
      <c r="F97" s="40" t="s">
        <v>378</v>
      </c>
      <c r="G97" s="40"/>
      <c r="H97" s="40"/>
      <c r="I97" s="40"/>
      <c r="J97" s="40"/>
      <c r="K97" s="40"/>
      <c r="L97" s="40"/>
      <c r="M97" s="40"/>
      <c r="N97" s="40"/>
      <c r="O97" s="39"/>
      <c r="P97" s="39"/>
      <c r="Q97" s="76" t="s">
        <v>401</v>
      </c>
    </row>
    <row r="98" spans="1:17" s="41" customFormat="1" ht="45" x14ac:dyDescent="0.25">
      <c r="A98" s="39" t="s">
        <v>372</v>
      </c>
      <c r="B98" s="39" t="s">
        <v>28</v>
      </c>
      <c r="C98" s="53"/>
      <c r="D98" s="39" t="s">
        <v>179</v>
      </c>
      <c r="E98" s="40" t="s">
        <v>60</v>
      </c>
      <c r="F98" s="40" t="s">
        <v>378</v>
      </c>
      <c r="G98" s="43"/>
      <c r="H98" s="43"/>
      <c r="I98" s="43"/>
      <c r="J98" s="43"/>
      <c r="K98" s="43"/>
      <c r="L98" s="43"/>
      <c r="M98" s="43"/>
      <c r="N98" s="43"/>
      <c r="O98" s="45" t="s">
        <v>180</v>
      </c>
      <c r="Q98" s="76" t="s">
        <v>399</v>
      </c>
    </row>
    <row r="99" spans="1:17" s="41" customFormat="1" ht="60" x14ac:dyDescent="0.25">
      <c r="A99" s="39" t="s">
        <v>374</v>
      </c>
      <c r="B99" s="39"/>
      <c r="C99" s="53"/>
      <c r="D99" s="39" t="s">
        <v>338</v>
      </c>
      <c r="E99" s="40" t="s">
        <v>64</v>
      </c>
      <c r="F99" s="40" t="s">
        <v>378</v>
      </c>
      <c r="G99" s="43"/>
      <c r="H99" s="43"/>
      <c r="I99" s="43"/>
      <c r="J99" s="43"/>
      <c r="K99" s="43"/>
      <c r="L99" s="43"/>
      <c r="M99" s="43"/>
      <c r="N99" s="43"/>
      <c r="O99" s="39"/>
      <c r="P99" s="39"/>
      <c r="Q99" s="76" t="s">
        <v>403</v>
      </c>
    </row>
    <row r="100" spans="1:17" s="41" customFormat="1" ht="60" x14ac:dyDescent="0.25">
      <c r="A100" s="42" t="s">
        <v>370</v>
      </c>
      <c r="B100" s="39" t="s">
        <v>28</v>
      </c>
      <c r="C100" s="53">
        <v>96</v>
      </c>
      <c r="D100" s="39" t="s">
        <v>493</v>
      </c>
      <c r="E100" s="40" t="s">
        <v>60</v>
      </c>
      <c r="F100" s="40" t="s">
        <v>378</v>
      </c>
      <c r="G100" s="43"/>
      <c r="H100" s="43"/>
      <c r="I100" s="43"/>
      <c r="J100" s="43"/>
      <c r="K100" s="43"/>
      <c r="L100" s="43"/>
      <c r="M100" s="43"/>
      <c r="N100" s="43"/>
      <c r="O100" s="39" t="s">
        <v>98</v>
      </c>
      <c r="Q100" s="77" t="s">
        <v>398</v>
      </c>
    </row>
    <row r="101" spans="1:17" s="41" customFormat="1" ht="30" x14ac:dyDescent="0.25">
      <c r="A101" s="39" t="s">
        <v>375</v>
      </c>
      <c r="B101" s="39"/>
      <c r="C101" s="53">
        <v>102</v>
      </c>
      <c r="D101" s="39" t="s">
        <v>405</v>
      </c>
      <c r="E101" s="40" t="s">
        <v>64</v>
      </c>
      <c r="F101" s="40" t="s">
        <v>378</v>
      </c>
      <c r="G101" s="43"/>
      <c r="H101" s="43"/>
      <c r="I101" s="43"/>
      <c r="J101" s="43"/>
      <c r="K101" s="43"/>
      <c r="L101" s="43"/>
      <c r="M101" s="43"/>
      <c r="N101" s="43"/>
      <c r="O101" s="39"/>
      <c r="P101" s="39"/>
      <c r="Q101" s="39"/>
    </row>
    <row r="102" spans="1:17" s="41" customFormat="1" ht="60" x14ac:dyDescent="0.25">
      <c r="A102" s="39" t="s">
        <v>381</v>
      </c>
      <c r="B102" s="39"/>
      <c r="C102" s="53"/>
      <c r="D102" s="39" t="s">
        <v>276</v>
      </c>
      <c r="E102" s="40" t="s">
        <v>21</v>
      </c>
      <c r="F102" s="40" t="s">
        <v>380</v>
      </c>
      <c r="G102" s="40"/>
      <c r="H102" s="40"/>
      <c r="I102" s="40"/>
      <c r="J102" s="40"/>
      <c r="K102" s="40"/>
      <c r="L102" s="40"/>
      <c r="M102" s="40"/>
      <c r="N102" s="40"/>
      <c r="O102" s="39" t="s">
        <v>271</v>
      </c>
      <c r="P102" s="42" t="s">
        <v>269</v>
      </c>
      <c r="Q102" s="42" t="s">
        <v>270</v>
      </c>
    </row>
    <row r="103" spans="1:17" s="41" customFormat="1" ht="45" x14ac:dyDescent="0.25">
      <c r="A103" s="39" t="s">
        <v>381</v>
      </c>
      <c r="B103" s="39"/>
      <c r="C103" s="53"/>
      <c r="D103" s="39" t="s">
        <v>277</v>
      </c>
      <c r="E103" s="40" t="s">
        <v>21</v>
      </c>
      <c r="F103" s="40" t="s">
        <v>380</v>
      </c>
      <c r="G103" s="40"/>
      <c r="H103" s="40"/>
      <c r="I103" s="40"/>
      <c r="J103" s="40"/>
      <c r="K103" s="40"/>
      <c r="L103" s="40"/>
      <c r="M103" s="40"/>
      <c r="N103" s="40"/>
      <c r="O103" s="39" t="s">
        <v>271</v>
      </c>
      <c r="P103" s="42" t="s">
        <v>278</v>
      </c>
      <c r="Q103" s="42"/>
    </row>
    <row r="104" spans="1:17" s="41" customFormat="1" ht="45" x14ac:dyDescent="0.25">
      <c r="A104" s="39" t="s">
        <v>381</v>
      </c>
      <c r="B104" s="39" t="s">
        <v>28</v>
      </c>
      <c r="C104" s="53"/>
      <c r="D104" s="39" t="s">
        <v>168</v>
      </c>
      <c r="E104" s="40" t="s">
        <v>64</v>
      </c>
      <c r="F104" s="40" t="s">
        <v>380</v>
      </c>
      <c r="G104" s="40"/>
      <c r="H104" s="40"/>
      <c r="I104" s="40"/>
      <c r="J104" s="40"/>
      <c r="K104" s="40"/>
      <c r="L104" s="40"/>
      <c r="M104" s="40"/>
      <c r="N104" s="40"/>
      <c r="O104" s="39" t="s">
        <v>169</v>
      </c>
      <c r="P104" s="39" t="s">
        <v>307</v>
      </c>
      <c r="Q104" s="39"/>
    </row>
    <row r="105" spans="1:17" s="41" customFormat="1" x14ac:dyDescent="0.25">
      <c r="A105" s="39" t="s">
        <v>381</v>
      </c>
      <c r="B105" s="39"/>
      <c r="C105" s="53">
        <v>105</v>
      </c>
      <c r="D105" s="39" t="s">
        <v>496</v>
      </c>
      <c r="E105" s="40"/>
      <c r="F105" s="40"/>
      <c r="G105" s="40"/>
      <c r="H105" s="40"/>
      <c r="I105" s="40"/>
      <c r="J105" s="40"/>
      <c r="K105" s="40"/>
      <c r="L105" s="40"/>
      <c r="M105" s="40"/>
      <c r="N105" s="40"/>
      <c r="O105" s="39"/>
      <c r="P105" s="39"/>
      <c r="Q105" s="39"/>
    </row>
    <row r="106" spans="1:17" s="41" customFormat="1" x14ac:dyDescent="0.25">
      <c r="A106" s="39" t="s">
        <v>381</v>
      </c>
      <c r="B106" s="39"/>
      <c r="C106" s="53">
        <v>106</v>
      </c>
      <c r="D106" s="39" t="s">
        <v>497</v>
      </c>
      <c r="E106" s="40"/>
      <c r="F106" s="40"/>
      <c r="G106" s="40"/>
      <c r="H106" s="40"/>
      <c r="I106" s="40"/>
      <c r="J106" s="40"/>
      <c r="K106" s="40"/>
      <c r="L106" s="40"/>
      <c r="M106" s="40"/>
      <c r="N106" s="40"/>
      <c r="O106" s="39"/>
      <c r="P106" s="39"/>
      <c r="Q106" s="39"/>
    </row>
    <row r="107" spans="1:17" s="41" customFormat="1" x14ac:dyDescent="0.25">
      <c r="A107" s="39"/>
      <c r="B107" s="39"/>
      <c r="C107" s="53"/>
      <c r="D107" s="39"/>
      <c r="E107" s="40"/>
      <c r="F107" s="40"/>
      <c r="G107" s="40"/>
      <c r="H107" s="40"/>
      <c r="I107" s="40"/>
      <c r="J107" s="40"/>
      <c r="K107" s="40"/>
      <c r="L107" s="40"/>
      <c r="M107" s="40"/>
      <c r="N107" s="40"/>
      <c r="O107" s="39"/>
      <c r="P107" s="39"/>
      <c r="Q107" s="39"/>
    </row>
    <row r="108" spans="1:17" s="48" customFormat="1" x14ac:dyDescent="0.25">
      <c r="A108" s="46"/>
      <c r="B108" s="46"/>
      <c r="C108" s="55"/>
      <c r="D108" s="46"/>
      <c r="E108" s="47"/>
      <c r="F108" s="47"/>
      <c r="G108" s="47"/>
      <c r="H108" s="47"/>
      <c r="I108" s="47"/>
      <c r="J108" s="47"/>
      <c r="K108" s="47"/>
      <c r="L108" s="47"/>
      <c r="M108" s="47"/>
      <c r="N108" s="47"/>
      <c r="O108" s="46"/>
      <c r="P108" s="46"/>
      <c r="Q108" s="46"/>
    </row>
    <row r="109" spans="1:17" s="48" customFormat="1" x14ac:dyDescent="0.25">
      <c r="A109" s="46"/>
      <c r="B109" s="46"/>
      <c r="C109" s="55"/>
      <c r="D109" s="56" t="s">
        <v>330</v>
      </c>
      <c r="E109" s="47"/>
      <c r="F109" s="47"/>
      <c r="G109" s="47"/>
      <c r="H109" s="47"/>
      <c r="I109" s="47"/>
      <c r="J109" s="47"/>
      <c r="K109" s="47"/>
      <c r="L109" s="47"/>
      <c r="M109" s="47"/>
      <c r="N109" s="47"/>
      <c r="O109" s="46"/>
      <c r="P109" s="46"/>
      <c r="Q109" s="46"/>
    </row>
    <row r="110" spans="1:17" s="41" customFormat="1" ht="60" x14ac:dyDescent="0.25">
      <c r="A110" s="39" t="s">
        <v>381</v>
      </c>
      <c r="B110" s="39" t="s">
        <v>101</v>
      </c>
      <c r="C110" s="53"/>
      <c r="D110" s="39" t="s">
        <v>120</v>
      </c>
      <c r="E110" s="40" t="s">
        <v>60</v>
      </c>
      <c r="F110" s="40" t="s">
        <v>380</v>
      </c>
      <c r="G110" s="40"/>
      <c r="H110" s="40"/>
      <c r="I110" s="40"/>
      <c r="J110" s="40"/>
      <c r="K110" s="40"/>
      <c r="L110" s="40"/>
      <c r="M110" s="40"/>
      <c r="N110" s="40"/>
      <c r="O110" s="39" t="s">
        <v>305</v>
      </c>
      <c r="P110" s="39" t="s">
        <v>329</v>
      </c>
      <c r="Q110" s="39"/>
    </row>
    <row r="111" spans="1:17" s="41" customFormat="1" ht="45" x14ac:dyDescent="0.25">
      <c r="A111" s="39" t="s">
        <v>381</v>
      </c>
      <c r="B111" s="39" t="s">
        <v>142</v>
      </c>
      <c r="C111" s="53"/>
      <c r="D111" s="39" t="s">
        <v>201</v>
      </c>
      <c r="E111" s="40" t="s">
        <v>60</v>
      </c>
      <c r="F111" s="40" t="s">
        <v>380</v>
      </c>
      <c r="G111" s="43"/>
      <c r="H111" s="43"/>
      <c r="I111" s="43"/>
      <c r="J111" s="43"/>
      <c r="K111" s="43"/>
      <c r="L111" s="43"/>
      <c r="M111" s="43"/>
      <c r="N111" s="43"/>
      <c r="O111" s="39" t="s">
        <v>365</v>
      </c>
      <c r="P111" s="39" t="s">
        <v>335</v>
      </c>
      <c r="Q111" s="39"/>
    </row>
    <row r="112" spans="1:17" s="48" customFormat="1" x14ac:dyDescent="0.25">
      <c r="A112" s="46"/>
      <c r="B112" s="46"/>
      <c r="C112" s="55"/>
      <c r="D112" s="46"/>
      <c r="E112" s="47"/>
      <c r="F112" s="47"/>
      <c r="G112" s="47"/>
      <c r="H112" s="47"/>
      <c r="I112" s="47"/>
      <c r="J112" s="47"/>
      <c r="K112" s="47"/>
      <c r="L112" s="47"/>
      <c r="M112" s="47"/>
      <c r="N112" s="47"/>
      <c r="O112" s="46"/>
      <c r="P112" s="46"/>
      <c r="Q112" s="46"/>
    </row>
    <row r="113" spans="1:17" s="48" customFormat="1" x14ac:dyDescent="0.25">
      <c r="A113" s="46"/>
      <c r="B113" s="46"/>
      <c r="C113" s="55"/>
      <c r="D113" s="46"/>
      <c r="E113" s="47"/>
      <c r="F113" s="47"/>
      <c r="G113" s="47"/>
      <c r="H113" s="47"/>
      <c r="I113" s="47"/>
      <c r="J113" s="47"/>
      <c r="K113" s="47"/>
      <c r="L113" s="47"/>
      <c r="M113" s="47"/>
      <c r="N113" s="47"/>
      <c r="O113" s="46"/>
      <c r="P113" s="46"/>
      <c r="Q113" s="46"/>
    </row>
    <row r="114" spans="1:17" s="48" customFormat="1" x14ac:dyDescent="0.25">
      <c r="A114" s="46"/>
      <c r="B114" s="46"/>
      <c r="C114" s="55"/>
      <c r="D114" s="46"/>
      <c r="E114" s="47"/>
      <c r="F114" s="47"/>
      <c r="G114" s="47"/>
      <c r="H114" s="47"/>
      <c r="I114" s="47"/>
      <c r="J114" s="47"/>
      <c r="K114" s="47"/>
      <c r="L114" s="47"/>
      <c r="M114" s="47"/>
      <c r="N114" s="47"/>
      <c r="O114" s="46"/>
      <c r="P114" s="46"/>
      <c r="Q114" s="46"/>
    </row>
    <row r="115" spans="1:17" s="48" customFormat="1" x14ac:dyDescent="0.25">
      <c r="A115" s="46"/>
      <c r="B115" s="46"/>
      <c r="C115" s="55"/>
      <c r="D115" s="46"/>
      <c r="E115" s="47"/>
      <c r="F115" s="47"/>
      <c r="G115" s="47"/>
      <c r="H115" s="47"/>
      <c r="I115" s="47"/>
      <c r="J115" s="47"/>
      <c r="K115" s="47"/>
      <c r="L115" s="47"/>
      <c r="M115" s="47"/>
      <c r="N115" s="47"/>
      <c r="O115" s="46"/>
      <c r="P115" s="46"/>
      <c r="Q115" s="46"/>
    </row>
    <row r="116" spans="1:17" s="48" customFormat="1" x14ac:dyDescent="0.25">
      <c r="A116" s="46"/>
      <c r="B116" s="46"/>
      <c r="C116" s="55"/>
      <c r="D116" s="46"/>
      <c r="E116" s="47"/>
      <c r="F116" s="47"/>
      <c r="G116" s="47"/>
      <c r="H116" s="47"/>
      <c r="I116" s="47"/>
      <c r="J116" s="47"/>
      <c r="K116" s="47"/>
      <c r="L116" s="47"/>
      <c r="M116" s="47"/>
      <c r="N116" s="47"/>
      <c r="O116" s="46"/>
      <c r="P116" s="46"/>
      <c r="Q116" s="46"/>
    </row>
    <row r="117" spans="1:17" s="48" customFormat="1" x14ac:dyDescent="0.25">
      <c r="A117" s="46"/>
      <c r="B117" s="46"/>
      <c r="C117" s="55"/>
      <c r="D117" s="46"/>
      <c r="E117" s="47"/>
      <c r="F117" s="47"/>
      <c r="G117" s="47"/>
      <c r="H117" s="47"/>
      <c r="I117" s="47"/>
      <c r="J117" s="47"/>
      <c r="K117" s="47"/>
      <c r="L117" s="47"/>
      <c r="M117" s="47"/>
      <c r="N117" s="47"/>
      <c r="O117" s="46"/>
      <c r="P117" s="46"/>
      <c r="Q117" s="46"/>
    </row>
    <row r="118" spans="1:17" s="48" customFormat="1" x14ac:dyDescent="0.25">
      <c r="A118" s="46"/>
      <c r="B118" s="46"/>
      <c r="C118" s="55"/>
      <c r="D118" s="46"/>
      <c r="E118" s="47"/>
      <c r="F118" s="47"/>
      <c r="G118" s="47"/>
      <c r="H118" s="47"/>
      <c r="I118" s="47"/>
      <c r="J118" s="47"/>
      <c r="K118" s="47"/>
      <c r="L118" s="47"/>
      <c r="M118" s="47"/>
      <c r="N118" s="47"/>
      <c r="O118" s="46"/>
      <c r="P118" s="46"/>
      <c r="Q118" s="46"/>
    </row>
    <row r="119" spans="1:17" s="48" customFormat="1" x14ac:dyDescent="0.25">
      <c r="A119" s="46"/>
      <c r="B119" s="46"/>
      <c r="C119" s="55"/>
      <c r="D119" s="46"/>
      <c r="E119" s="47"/>
      <c r="F119" s="47"/>
      <c r="G119" s="47"/>
      <c r="H119" s="47"/>
      <c r="I119" s="47"/>
      <c r="J119" s="47"/>
      <c r="K119" s="47"/>
      <c r="L119" s="47"/>
      <c r="M119" s="47"/>
      <c r="N119" s="47"/>
      <c r="O119" s="46"/>
      <c r="P119" s="46"/>
      <c r="Q119" s="46"/>
    </row>
    <row r="120" spans="1:17" s="48" customFormat="1" x14ac:dyDescent="0.25">
      <c r="A120" s="46"/>
      <c r="B120" s="46"/>
      <c r="C120" s="55"/>
      <c r="D120" s="46"/>
      <c r="E120" s="47"/>
      <c r="F120" s="47"/>
      <c r="G120" s="47"/>
      <c r="H120" s="47"/>
      <c r="I120" s="47"/>
      <c r="J120" s="47"/>
      <c r="K120" s="47"/>
      <c r="L120" s="47"/>
      <c r="M120" s="47"/>
      <c r="N120" s="47"/>
      <c r="O120" s="46"/>
      <c r="P120" s="46"/>
      <c r="Q120" s="46"/>
    </row>
    <row r="121" spans="1:17" s="48" customFormat="1" x14ac:dyDescent="0.25">
      <c r="A121" s="46"/>
      <c r="B121" s="46"/>
      <c r="C121" s="55"/>
      <c r="D121" s="46"/>
      <c r="E121" s="47"/>
      <c r="F121" s="47"/>
      <c r="G121" s="47"/>
      <c r="H121" s="47"/>
      <c r="I121" s="47"/>
      <c r="J121" s="47"/>
      <c r="K121" s="47"/>
      <c r="L121" s="47"/>
      <c r="M121" s="47"/>
      <c r="N121" s="47"/>
      <c r="O121" s="46"/>
      <c r="P121" s="46"/>
      <c r="Q121" s="46"/>
    </row>
    <row r="122" spans="1:17" s="48" customFormat="1" x14ac:dyDescent="0.25">
      <c r="A122" s="46"/>
      <c r="B122" s="46"/>
      <c r="C122" s="55"/>
      <c r="D122" s="46"/>
      <c r="E122" s="47"/>
      <c r="F122" s="47"/>
      <c r="G122" s="47"/>
      <c r="H122" s="47"/>
      <c r="I122" s="47"/>
      <c r="J122" s="47"/>
      <c r="K122" s="47"/>
      <c r="L122" s="47"/>
      <c r="M122" s="47"/>
      <c r="N122" s="47"/>
      <c r="O122" s="46"/>
      <c r="P122" s="46"/>
      <c r="Q122" s="46"/>
    </row>
    <row r="123" spans="1:17" s="48" customFormat="1" x14ac:dyDescent="0.25">
      <c r="A123" s="46"/>
      <c r="B123" s="46"/>
      <c r="C123" s="55"/>
      <c r="D123" s="46"/>
      <c r="E123" s="47"/>
      <c r="F123" s="47"/>
      <c r="G123" s="47"/>
      <c r="H123" s="47"/>
      <c r="I123" s="47"/>
      <c r="J123" s="47"/>
      <c r="K123" s="47"/>
      <c r="L123" s="47"/>
      <c r="M123" s="47"/>
      <c r="N123" s="47"/>
      <c r="O123" s="46"/>
      <c r="P123" s="46"/>
      <c r="Q123" s="46"/>
    </row>
    <row r="124" spans="1:17" s="48" customFormat="1" x14ac:dyDescent="0.25">
      <c r="A124" s="46"/>
      <c r="B124" s="46"/>
      <c r="C124" s="55"/>
      <c r="D124" s="46"/>
      <c r="E124" s="47"/>
      <c r="F124" s="47"/>
      <c r="G124" s="47"/>
      <c r="H124" s="47"/>
      <c r="I124" s="47"/>
      <c r="J124" s="47"/>
      <c r="K124" s="47"/>
      <c r="L124" s="47"/>
      <c r="M124" s="47"/>
      <c r="N124" s="47"/>
      <c r="O124" s="46"/>
      <c r="P124" s="46"/>
      <c r="Q124" s="46"/>
    </row>
    <row r="125" spans="1:17" s="48" customFormat="1" x14ac:dyDescent="0.25">
      <c r="A125" s="46"/>
      <c r="B125" s="46"/>
      <c r="C125" s="55"/>
      <c r="D125" s="46"/>
      <c r="E125" s="47"/>
      <c r="F125" s="47"/>
      <c r="G125" s="47"/>
      <c r="H125" s="47"/>
      <c r="I125" s="47"/>
      <c r="J125" s="47"/>
      <c r="K125" s="47"/>
      <c r="L125" s="47"/>
      <c r="M125" s="47"/>
      <c r="N125" s="47"/>
      <c r="O125" s="46"/>
      <c r="P125" s="46"/>
      <c r="Q125" s="46"/>
    </row>
    <row r="126" spans="1:17" s="48" customFormat="1" x14ac:dyDescent="0.25">
      <c r="A126" s="46"/>
      <c r="B126" s="46"/>
      <c r="C126" s="55"/>
      <c r="D126" s="46"/>
      <c r="E126" s="47"/>
      <c r="F126" s="47"/>
      <c r="G126" s="47"/>
      <c r="H126" s="47"/>
      <c r="I126" s="47"/>
      <c r="J126" s="47"/>
      <c r="K126" s="47"/>
      <c r="L126" s="47"/>
      <c r="M126" s="47"/>
      <c r="N126" s="47"/>
      <c r="O126" s="46"/>
      <c r="P126" s="46"/>
      <c r="Q126" s="46"/>
    </row>
    <row r="127" spans="1:17" s="48" customFormat="1" x14ac:dyDescent="0.25">
      <c r="A127" s="46"/>
      <c r="B127" s="46"/>
      <c r="C127" s="55"/>
      <c r="D127" s="46"/>
      <c r="E127" s="47"/>
      <c r="F127" s="47"/>
      <c r="G127" s="47"/>
      <c r="H127" s="47"/>
      <c r="I127" s="47"/>
      <c r="J127" s="47"/>
      <c r="K127" s="47"/>
      <c r="L127" s="47"/>
      <c r="M127" s="47"/>
      <c r="N127" s="47"/>
      <c r="O127" s="46"/>
      <c r="P127" s="46"/>
      <c r="Q127" s="46"/>
    </row>
    <row r="128" spans="1:17" s="48" customFormat="1" x14ac:dyDescent="0.25">
      <c r="A128" s="46"/>
      <c r="B128" s="46"/>
      <c r="C128" s="55"/>
      <c r="D128" s="46"/>
      <c r="E128" s="47"/>
      <c r="F128" s="47"/>
      <c r="G128" s="47"/>
      <c r="H128" s="47"/>
      <c r="I128" s="47"/>
      <c r="J128" s="47"/>
      <c r="K128" s="47"/>
      <c r="L128" s="47"/>
      <c r="M128" s="47"/>
      <c r="N128" s="47"/>
      <c r="O128" s="46"/>
      <c r="P128" s="46"/>
      <c r="Q128" s="46"/>
    </row>
    <row r="129" spans="1:17" s="48" customFormat="1" x14ac:dyDescent="0.25">
      <c r="A129" s="46"/>
      <c r="B129" s="46"/>
      <c r="C129" s="55"/>
      <c r="D129" s="46"/>
      <c r="E129" s="47"/>
      <c r="F129" s="47"/>
      <c r="G129" s="47"/>
      <c r="H129" s="47"/>
      <c r="I129" s="47"/>
      <c r="J129" s="47"/>
      <c r="K129" s="47"/>
      <c r="L129" s="47"/>
      <c r="M129" s="47"/>
      <c r="N129" s="47"/>
      <c r="O129" s="46"/>
      <c r="P129" s="46"/>
      <c r="Q129" s="46"/>
    </row>
    <row r="130" spans="1:17" s="48" customFormat="1" x14ac:dyDescent="0.25">
      <c r="A130" s="46"/>
      <c r="B130" s="46"/>
      <c r="C130" s="55"/>
      <c r="D130" s="46"/>
      <c r="E130" s="47"/>
      <c r="F130" s="47"/>
      <c r="G130" s="47"/>
      <c r="H130" s="47"/>
      <c r="I130" s="47"/>
      <c r="J130" s="47"/>
      <c r="K130" s="47"/>
      <c r="L130" s="47"/>
      <c r="M130" s="47"/>
      <c r="N130" s="47"/>
      <c r="O130" s="46"/>
      <c r="P130" s="46"/>
      <c r="Q130" s="46"/>
    </row>
    <row r="131" spans="1:17" s="48" customFormat="1" x14ac:dyDescent="0.25">
      <c r="A131" s="46"/>
      <c r="B131" s="46"/>
      <c r="C131" s="55"/>
      <c r="D131" s="46"/>
      <c r="E131" s="47"/>
      <c r="F131" s="47"/>
      <c r="G131" s="47"/>
      <c r="H131" s="47"/>
      <c r="I131" s="47"/>
      <c r="J131" s="47"/>
      <c r="K131" s="47"/>
      <c r="L131" s="47"/>
      <c r="M131" s="47"/>
      <c r="N131" s="47"/>
      <c r="O131" s="46"/>
      <c r="P131" s="46"/>
      <c r="Q131" s="46"/>
    </row>
    <row r="132" spans="1:17" s="48" customFormat="1" x14ac:dyDescent="0.25">
      <c r="A132" s="46"/>
      <c r="B132" s="46"/>
      <c r="C132" s="55"/>
      <c r="D132" s="46"/>
      <c r="E132" s="47"/>
      <c r="F132" s="47"/>
      <c r="G132" s="47"/>
      <c r="H132" s="47"/>
      <c r="I132" s="47"/>
      <c r="J132" s="47"/>
      <c r="K132" s="47"/>
      <c r="L132" s="47"/>
      <c r="M132" s="47"/>
      <c r="N132" s="47"/>
      <c r="O132" s="46"/>
      <c r="P132" s="46"/>
      <c r="Q132" s="46"/>
    </row>
    <row r="133" spans="1:17" s="48" customFormat="1" x14ac:dyDescent="0.25">
      <c r="A133" s="46"/>
      <c r="B133" s="46"/>
      <c r="C133" s="55"/>
      <c r="D133" s="46"/>
      <c r="E133" s="47"/>
      <c r="F133" s="47"/>
      <c r="G133" s="47"/>
      <c r="H133" s="47"/>
      <c r="I133" s="47"/>
      <c r="J133" s="47"/>
      <c r="K133" s="47"/>
      <c r="L133" s="47"/>
      <c r="M133" s="47"/>
      <c r="N133" s="47"/>
      <c r="O133" s="46"/>
      <c r="P133" s="46"/>
      <c r="Q133" s="46"/>
    </row>
    <row r="134" spans="1:17" s="48" customFormat="1" x14ac:dyDescent="0.25">
      <c r="A134" s="46"/>
      <c r="B134" s="46"/>
      <c r="C134" s="55"/>
      <c r="D134" s="46"/>
      <c r="E134" s="47"/>
      <c r="F134" s="47"/>
      <c r="G134" s="47"/>
      <c r="H134" s="47"/>
      <c r="I134" s="47"/>
      <c r="J134" s="47"/>
      <c r="K134" s="47"/>
      <c r="L134" s="47"/>
      <c r="M134" s="47"/>
      <c r="N134" s="47"/>
      <c r="O134" s="46"/>
      <c r="P134" s="46"/>
      <c r="Q134" s="46"/>
    </row>
    <row r="135" spans="1:17" s="48" customFormat="1" x14ac:dyDescent="0.25">
      <c r="A135" s="46"/>
      <c r="B135" s="46"/>
      <c r="C135" s="55"/>
      <c r="D135" s="46"/>
      <c r="E135" s="47"/>
      <c r="F135" s="47"/>
      <c r="G135" s="47"/>
      <c r="H135" s="47"/>
      <c r="I135" s="47"/>
      <c r="J135" s="47"/>
      <c r="K135" s="47"/>
      <c r="L135" s="47"/>
      <c r="M135" s="47"/>
      <c r="N135" s="47"/>
      <c r="O135" s="46"/>
      <c r="P135" s="46"/>
      <c r="Q135" s="46"/>
    </row>
    <row r="136" spans="1:17" s="48" customFormat="1" x14ac:dyDescent="0.25">
      <c r="A136" s="46"/>
      <c r="B136" s="46"/>
      <c r="C136" s="55"/>
      <c r="D136" s="46"/>
      <c r="E136" s="47"/>
      <c r="F136" s="47"/>
      <c r="G136" s="47"/>
      <c r="H136" s="47"/>
      <c r="I136" s="47"/>
      <c r="J136" s="47"/>
      <c r="K136" s="47"/>
      <c r="L136" s="47"/>
      <c r="M136" s="47"/>
      <c r="N136" s="47"/>
      <c r="O136" s="46"/>
      <c r="P136" s="46"/>
      <c r="Q136" s="46"/>
    </row>
    <row r="137" spans="1:17" s="48" customFormat="1" x14ac:dyDescent="0.25">
      <c r="A137" s="46"/>
      <c r="B137" s="46"/>
      <c r="C137" s="55"/>
      <c r="D137" s="46"/>
      <c r="E137" s="47"/>
      <c r="F137" s="47"/>
      <c r="G137" s="47"/>
      <c r="H137" s="47"/>
      <c r="I137" s="47"/>
      <c r="J137" s="47"/>
      <c r="K137" s="47"/>
      <c r="L137" s="47"/>
      <c r="M137" s="47"/>
      <c r="N137" s="47"/>
      <c r="O137" s="46"/>
      <c r="P137" s="46"/>
      <c r="Q137" s="46"/>
    </row>
    <row r="138" spans="1:17" s="48" customFormat="1" x14ac:dyDescent="0.25">
      <c r="A138" s="46"/>
      <c r="B138" s="46"/>
      <c r="C138" s="55"/>
      <c r="D138" s="46"/>
      <c r="E138" s="47"/>
      <c r="F138" s="47"/>
      <c r="G138" s="47"/>
      <c r="H138" s="47"/>
      <c r="I138" s="47"/>
      <c r="J138" s="47"/>
      <c r="K138" s="47"/>
      <c r="L138" s="47"/>
      <c r="M138" s="47"/>
      <c r="N138" s="47"/>
      <c r="O138" s="46"/>
      <c r="P138" s="46"/>
      <c r="Q138" s="46"/>
    </row>
    <row r="139" spans="1:17" s="48" customFormat="1" x14ac:dyDescent="0.25">
      <c r="A139" s="46"/>
      <c r="B139" s="46"/>
      <c r="C139" s="55"/>
      <c r="D139" s="46"/>
      <c r="E139" s="47"/>
      <c r="F139" s="47"/>
      <c r="G139" s="47"/>
      <c r="H139" s="47"/>
      <c r="I139" s="47"/>
      <c r="J139" s="47"/>
      <c r="K139" s="47"/>
      <c r="L139" s="47"/>
      <c r="M139" s="47"/>
      <c r="N139" s="47"/>
      <c r="O139" s="46"/>
      <c r="P139" s="46"/>
      <c r="Q139" s="46"/>
    </row>
    <row r="140" spans="1:17" s="48" customFormat="1" x14ac:dyDescent="0.25">
      <c r="A140" s="46"/>
      <c r="B140" s="46"/>
      <c r="C140" s="55"/>
      <c r="D140" s="46"/>
      <c r="E140" s="47"/>
      <c r="F140" s="47"/>
      <c r="G140" s="47"/>
      <c r="H140" s="47"/>
      <c r="I140" s="47"/>
      <c r="J140" s="47"/>
      <c r="K140" s="47"/>
      <c r="L140" s="47"/>
      <c r="M140" s="47"/>
      <c r="N140" s="47"/>
      <c r="O140" s="46"/>
      <c r="P140" s="46"/>
      <c r="Q140" s="46"/>
    </row>
    <row r="141" spans="1:17" s="48" customFormat="1" x14ac:dyDescent="0.25">
      <c r="A141" s="46"/>
      <c r="B141" s="46"/>
      <c r="C141" s="55"/>
      <c r="D141" s="46"/>
      <c r="E141" s="47"/>
      <c r="F141" s="47"/>
      <c r="G141" s="47"/>
      <c r="H141" s="47"/>
      <c r="I141" s="47"/>
      <c r="J141" s="47"/>
      <c r="K141" s="47"/>
      <c r="L141" s="47"/>
      <c r="M141" s="47"/>
      <c r="N141" s="47"/>
      <c r="O141" s="46"/>
      <c r="P141" s="46"/>
      <c r="Q141" s="46"/>
    </row>
    <row r="142" spans="1:17" s="48" customFormat="1" x14ac:dyDescent="0.25">
      <c r="A142" s="46"/>
      <c r="B142" s="46"/>
      <c r="C142" s="55"/>
      <c r="D142" s="46"/>
      <c r="E142" s="47"/>
      <c r="F142" s="47"/>
      <c r="G142" s="47"/>
      <c r="H142" s="47"/>
      <c r="I142" s="47"/>
      <c r="J142" s="47"/>
      <c r="K142" s="47"/>
      <c r="L142" s="47"/>
      <c r="M142" s="47"/>
      <c r="N142" s="47"/>
      <c r="O142" s="46"/>
      <c r="P142" s="46"/>
      <c r="Q142" s="46"/>
    </row>
    <row r="143" spans="1:17" s="48" customFormat="1" x14ac:dyDescent="0.25">
      <c r="A143" s="46"/>
      <c r="B143" s="46"/>
      <c r="C143" s="55"/>
      <c r="D143" s="46"/>
      <c r="E143" s="47"/>
      <c r="F143" s="47"/>
      <c r="G143" s="47"/>
      <c r="H143" s="47"/>
      <c r="I143" s="47"/>
      <c r="J143" s="47"/>
      <c r="K143" s="47"/>
      <c r="L143" s="47"/>
      <c r="M143" s="47"/>
      <c r="N143" s="47"/>
      <c r="O143" s="46"/>
      <c r="P143" s="46"/>
      <c r="Q143" s="46"/>
    </row>
    <row r="144" spans="1:17" s="48" customFormat="1" x14ac:dyDescent="0.25">
      <c r="A144" s="46"/>
      <c r="B144" s="46"/>
      <c r="C144" s="55"/>
      <c r="D144" s="46"/>
      <c r="E144" s="47"/>
      <c r="F144" s="47"/>
      <c r="G144" s="47"/>
      <c r="H144" s="47"/>
      <c r="I144" s="47"/>
      <c r="J144" s="47"/>
      <c r="K144" s="47"/>
      <c r="L144" s="47"/>
      <c r="M144" s="47"/>
      <c r="N144" s="47"/>
      <c r="O144" s="46"/>
      <c r="P144" s="46"/>
      <c r="Q144" s="46"/>
    </row>
    <row r="145" spans="1:17" s="48" customFormat="1" x14ac:dyDescent="0.25">
      <c r="A145" s="46"/>
      <c r="B145" s="46"/>
      <c r="C145" s="55"/>
      <c r="D145" s="46"/>
      <c r="E145" s="47"/>
      <c r="F145" s="47"/>
      <c r="G145" s="47"/>
      <c r="H145" s="47"/>
      <c r="I145" s="47"/>
      <c r="J145" s="47"/>
      <c r="K145" s="47"/>
      <c r="L145" s="47"/>
      <c r="M145" s="47"/>
      <c r="N145" s="47"/>
      <c r="O145" s="46"/>
      <c r="P145" s="46"/>
      <c r="Q145" s="46"/>
    </row>
    <row r="146" spans="1:17" s="48" customFormat="1" x14ac:dyDescent="0.25">
      <c r="A146" s="46"/>
      <c r="B146" s="46"/>
      <c r="C146" s="55"/>
      <c r="D146" s="46"/>
      <c r="E146" s="47"/>
      <c r="F146" s="47"/>
      <c r="G146" s="47"/>
      <c r="H146" s="47"/>
      <c r="I146" s="47"/>
      <c r="J146" s="47"/>
      <c r="K146" s="47"/>
      <c r="L146" s="47"/>
      <c r="M146" s="47"/>
      <c r="N146" s="47"/>
      <c r="O146" s="46"/>
      <c r="P146" s="46"/>
      <c r="Q146" s="46"/>
    </row>
    <row r="147" spans="1:17" s="48" customFormat="1" x14ac:dyDescent="0.25">
      <c r="A147" s="46"/>
      <c r="B147" s="46"/>
      <c r="C147" s="55"/>
      <c r="D147" s="46"/>
      <c r="E147" s="47"/>
      <c r="F147" s="47"/>
      <c r="G147" s="47"/>
      <c r="H147" s="47"/>
      <c r="I147" s="47"/>
      <c r="J147" s="47"/>
      <c r="K147" s="47"/>
      <c r="L147" s="47"/>
      <c r="M147" s="47"/>
      <c r="N147" s="47"/>
      <c r="O147" s="46"/>
      <c r="P147" s="46"/>
      <c r="Q147" s="46"/>
    </row>
    <row r="148" spans="1:17" s="48" customFormat="1" x14ac:dyDescent="0.25">
      <c r="A148" s="46"/>
      <c r="B148" s="46"/>
      <c r="C148" s="55"/>
      <c r="D148" s="46"/>
      <c r="E148" s="47"/>
      <c r="F148" s="47"/>
      <c r="G148" s="47"/>
      <c r="H148" s="47"/>
      <c r="I148" s="47"/>
      <c r="J148" s="47"/>
      <c r="K148" s="47"/>
      <c r="L148" s="47"/>
      <c r="M148" s="47"/>
      <c r="N148" s="47"/>
      <c r="O148" s="46"/>
      <c r="P148" s="46"/>
      <c r="Q148" s="46"/>
    </row>
    <row r="149" spans="1:17" s="48" customFormat="1" x14ac:dyDescent="0.25">
      <c r="A149" s="46"/>
      <c r="B149" s="46"/>
      <c r="C149" s="55"/>
      <c r="D149" s="46"/>
      <c r="E149" s="47"/>
      <c r="F149" s="47"/>
      <c r="G149" s="47"/>
      <c r="H149" s="47"/>
      <c r="I149" s="47"/>
      <c r="J149" s="47"/>
      <c r="K149" s="47"/>
      <c r="L149" s="47"/>
      <c r="M149" s="47"/>
      <c r="N149" s="47"/>
      <c r="O149" s="46"/>
      <c r="P149" s="46"/>
      <c r="Q149" s="46"/>
    </row>
    <row r="150" spans="1:17" s="48" customFormat="1" x14ac:dyDescent="0.25">
      <c r="A150" s="46"/>
      <c r="B150" s="46"/>
      <c r="C150" s="55"/>
      <c r="D150" s="46"/>
      <c r="E150" s="47"/>
      <c r="F150" s="47"/>
      <c r="G150" s="47"/>
      <c r="H150" s="47"/>
      <c r="I150" s="47"/>
      <c r="J150" s="47"/>
      <c r="K150" s="47"/>
      <c r="L150" s="47"/>
      <c r="M150" s="47"/>
      <c r="N150" s="47"/>
      <c r="O150" s="46"/>
      <c r="P150" s="46"/>
      <c r="Q150" s="46"/>
    </row>
    <row r="151" spans="1:17" s="48" customFormat="1" x14ac:dyDescent="0.25">
      <c r="A151" s="46"/>
      <c r="B151" s="46"/>
      <c r="C151" s="55"/>
      <c r="D151" s="46"/>
      <c r="E151" s="47"/>
      <c r="F151" s="47"/>
      <c r="G151" s="47"/>
      <c r="H151" s="47"/>
      <c r="I151" s="47"/>
      <c r="J151" s="47"/>
      <c r="K151" s="47"/>
      <c r="L151" s="47"/>
      <c r="M151" s="47"/>
      <c r="N151" s="47"/>
      <c r="O151" s="46"/>
      <c r="P151" s="46"/>
      <c r="Q151" s="46"/>
    </row>
    <row r="152" spans="1:17" s="48" customFormat="1" x14ac:dyDescent="0.25">
      <c r="A152" s="46"/>
      <c r="B152" s="46"/>
      <c r="C152" s="55"/>
      <c r="D152" s="46"/>
      <c r="E152" s="47"/>
      <c r="F152" s="47"/>
      <c r="G152" s="47"/>
      <c r="H152" s="47"/>
      <c r="I152" s="47"/>
      <c r="J152" s="47"/>
      <c r="K152" s="47"/>
      <c r="L152" s="47"/>
      <c r="M152" s="47"/>
      <c r="N152" s="47"/>
      <c r="O152" s="46"/>
      <c r="P152" s="46"/>
      <c r="Q152" s="46"/>
    </row>
    <row r="153" spans="1:17" s="48" customFormat="1" x14ac:dyDescent="0.25">
      <c r="A153" s="46"/>
      <c r="B153" s="46"/>
      <c r="C153" s="55"/>
      <c r="D153" s="46"/>
      <c r="E153" s="47"/>
      <c r="F153" s="47"/>
      <c r="G153" s="47"/>
      <c r="H153" s="47"/>
      <c r="I153" s="47"/>
      <c r="J153" s="47"/>
      <c r="K153" s="47"/>
      <c r="L153" s="47"/>
      <c r="M153" s="47"/>
      <c r="N153" s="47"/>
      <c r="O153" s="46"/>
      <c r="P153" s="46"/>
      <c r="Q153" s="46"/>
    </row>
    <row r="154" spans="1:17" s="48" customFormat="1" x14ac:dyDescent="0.25">
      <c r="A154" s="46"/>
      <c r="B154" s="46"/>
      <c r="C154" s="55"/>
      <c r="D154" s="46"/>
      <c r="E154" s="47"/>
      <c r="F154" s="47"/>
      <c r="G154" s="47"/>
      <c r="H154" s="47"/>
      <c r="I154" s="47"/>
      <c r="J154" s="47"/>
      <c r="K154" s="47"/>
      <c r="L154" s="47"/>
      <c r="M154" s="47"/>
      <c r="N154" s="47"/>
      <c r="O154" s="46"/>
      <c r="P154" s="46"/>
      <c r="Q154" s="46"/>
    </row>
    <row r="155" spans="1:17" s="48" customFormat="1" x14ac:dyDescent="0.25">
      <c r="A155" s="46"/>
      <c r="B155" s="46"/>
      <c r="C155" s="55"/>
      <c r="D155" s="46"/>
      <c r="E155" s="47"/>
      <c r="F155" s="47"/>
      <c r="G155" s="47"/>
      <c r="H155" s="47"/>
      <c r="I155" s="47"/>
      <c r="J155" s="47"/>
      <c r="K155" s="47"/>
      <c r="L155" s="47"/>
      <c r="M155" s="47"/>
      <c r="N155" s="47"/>
      <c r="O155" s="46"/>
      <c r="P155" s="46"/>
      <c r="Q155" s="46"/>
    </row>
    <row r="156" spans="1:17" s="48" customFormat="1" x14ac:dyDescent="0.25">
      <c r="A156" s="46"/>
      <c r="B156" s="46"/>
      <c r="C156" s="55"/>
      <c r="D156" s="46"/>
      <c r="E156" s="47"/>
      <c r="F156" s="47"/>
      <c r="G156" s="47"/>
      <c r="H156" s="47"/>
      <c r="I156" s="47"/>
      <c r="J156" s="47"/>
      <c r="K156" s="47"/>
      <c r="L156" s="47"/>
      <c r="M156" s="47"/>
      <c r="N156" s="47"/>
      <c r="O156" s="46"/>
      <c r="P156" s="46"/>
      <c r="Q156" s="46"/>
    </row>
    <row r="157" spans="1:17" s="48" customFormat="1" x14ac:dyDescent="0.25">
      <c r="A157" s="46"/>
      <c r="B157" s="46"/>
      <c r="C157" s="55"/>
      <c r="D157" s="46"/>
      <c r="E157" s="47"/>
      <c r="F157" s="47"/>
      <c r="G157" s="47"/>
      <c r="H157" s="47"/>
      <c r="I157" s="47"/>
      <c r="J157" s="47"/>
      <c r="K157" s="47"/>
      <c r="L157" s="47"/>
      <c r="M157" s="47"/>
      <c r="N157" s="47"/>
      <c r="O157" s="46"/>
      <c r="P157" s="46"/>
      <c r="Q157" s="46"/>
    </row>
    <row r="158" spans="1:17" s="48" customFormat="1" x14ac:dyDescent="0.25">
      <c r="A158" s="46"/>
      <c r="B158" s="46"/>
      <c r="C158" s="55"/>
      <c r="D158" s="46"/>
      <c r="E158" s="47"/>
      <c r="F158" s="47"/>
      <c r="G158" s="47"/>
      <c r="H158" s="47"/>
      <c r="I158" s="47"/>
      <c r="J158" s="47"/>
      <c r="K158" s="47"/>
      <c r="L158" s="47"/>
      <c r="M158" s="47"/>
      <c r="N158" s="47"/>
      <c r="O158" s="46"/>
      <c r="P158" s="46"/>
      <c r="Q158" s="46"/>
    </row>
    <row r="159" spans="1:17" s="48" customFormat="1" x14ac:dyDescent="0.25">
      <c r="A159" s="46"/>
      <c r="B159" s="46"/>
      <c r="C159" s="55"/>
      <c r="D159" s="46"/>
      <c r="E159" s="47"/>
      <c r="F159" s="47"/>
      <c r="G159" s="47"/>
      <c r="H159" s="47"/>
      <c r="I159" s="47"/>
      <c r="J159" s="47"/>
      <c r="K159" s="47"/>
      <c r="L159" s="47"/>
      <c r="M159" s="47"/>
      <c r="N159" s="47"/>
      <c r="O159" s="46"/>
      <c r="P159" s="46"/>
      <c r="Q159" s="46"/>
    </row>
    <row r="160" spans="1:17" s="48" customFormat="1" x14ac:dyDescent="0.25">
      <c r="A160" s="46"/>
      <c r="B160" s="46"/>
      <c r="C160" s="55"/>
      <c r="D160" s="46"/>
      <c r="E160" s="47"/>
      <c r="F160" s="47"/>
      <c r="G160" s="47"/>
      <c r="H160" s="47"/>
      <c r="I160" s="47"/>
      <c r="J160" s="47"/>
      <c r="K160" s="47"/>
      <c r="L160" s="47"/>
      <c r="M160" s="47"/>
      <c r="N160" s="47"/>
      <c r="O160" s="46"/>
      <c r="P160" s="46"/>
      <c r="Q160" s="46"/>
    </row>
    <row r="161" spans="1:17" s="48" customFormat="1" x14ac:dyDescent="0.25">
      <c r="A161" s="46"/>
      <c r="B161" s="46"/>
      <c r="C161" s="55"/>
      <c r="D161" s="46"/>
      <c r="E161" s="47"/>
      <c r="F161" s="47"/>
      <c r="G161" s="47"/>
      <c r="H161" s="47"/>
      <c r="I161" s="47"/>
      <c r="J161" s="47"/>
      <c r="K161" s="47"/>
      <c r="L161" s="47"/>
      <c r="M161" s="47"/>
      <c r="N161" s="47"/>
      <c r="O161" s="46"/>
      <c r="P161" s="46"/>
      <c r="Q161" s="46"/>
    </row>
    <row r="162" spans="1:17" s="48" customFormat="1" x14ac:dyDescent="0.25">
      <c r="A162" s="46"/>
      <c r="B162" s="46"/>
      <c r="C162" s="55"/>
      <c r="D162" s="46"/>
      <c r="E162" s="47"/>
      <c r="F162" s="47"/>
      <c r="G162" s="47"/>
      <c r="H162" s="47"/>
      <c r="I162" s="47"/>
      <c r="J162" s="47"/>
      <c r="K162" s="47"/>
      <c r="L162" s="47"/>
      <c r="M162" s="47"/>
      <c r="N162" s="47"/>
      <c r="O162" s="46"/>
      <c r="P162" s="46"/>
      <c r="Q162" s="46"/>
    </row>
    <row r="163" spans="1:17" s="48" customFormat="1" x14ac:dyDescent="0.25">
      <c r="A163" s="46"/>
      <c r="B163" s="46"/>
      <c r="C163" s="55"/>
      <c r="D163" s="46"/>
      <c r="E163" s="47"/>
      <c r="F163" s="47"/>
      <c r="G163" s="47"/>
      <c r="H163" s="47"/>
      <c r="I163" s="47"/>
      <c r="J163" s="47"/>
      <c r="K163" s="47"/>
      <c r="L163" s="47"/>
      <c r="M163" s="47"/>
      <c r="N163" s="47"/>
      <c r="O163" s="46"/>
      <c r="P163" s="46"/>
      <c r="Q163" s="46"/>
    </row>
    <row r="164" spans="1:17" s="48" customFormat="1" x14ac:dyDescent="0.25">
      <c r="A164" s="46"/>
      <c r="B164" s="46"/>
      <c r="C164" s="55"/>
      <c r="D164" s="46"/>
      <c r="E164" s="47"/>
      <c r="F164" s="47"/>
      <c r="G164" s="47"/>
      <c r="H164" s="47"/>
      <c r="I164" s="47"/>
      <c r="J164" s="47"/>
      <c r="K164" s="47"/>
      <c r="L164" s="47"/>
      <c r="M164" s="47"/>
      <c r="N164" s="47"/>
      <c r="O164" s="46"/>
      <c r="P164" s="46"/>
      <c r="Q164" s="46"/>
    </row>
    <row r="165" spans="1:17" s="48" customFormat="1" x14ac:dyDescent="0.25">
      <c r="A165" s="46"/>
      <c r="B165" s="46"/>
      <c r="C165" s="55"/>
      <c r="D165" s="46"/>
      <c r="E165" s="47"/>
      <c r="F165" s="47"/>
      <c r="G165" s="47"/>
      <c r="H165" s="47"/>
      <c r="I165" s="47"/>
      <c r="J165" s="47"/>
      <c r="K165" s="47"/>
      <c r="L165" s="47"/>
      <c r="M165" s="47"/>
      <c r="N165" s="47"/>
      <c r="O165" s="46"/>
      <c r="P165" s="46"/>
      <c r="Q165" s="46"/>
    </row>
    <row r="166" spans="1:17" s="48" customFormat="1" x14ac:dyDescent="0.25">
      <c r="A166" s="46"/>
      <c r="B166" s="46"/>
      <c r="C166" s="55"/>
      <c r="D166" s="46"/>
      <c r="E166" s="47"/>
      <c r="F166" s="47"/>
      <c r="G166" s="47"/>
      <c r="H166" s="47"/>
      <c r="I166" s="47"/>
      <c r="J166" s="47"/>
      <c r="K166" s="47"/>
      <c r="L166" s="47"/>
      <c r="M166" s="47"/>
      <c r="N166" s="47"/>
      <c r="O166" s="46"/>
      <c r="P166" s="46"/>
      <c r="Q166" s="46"/>
    </row>
    <row r="167" spans="1:17" s="48" customFormat="1" x14ac:dyDescent="0.25">
      <c r="A167" s="46"/>
      <c r="B167" s="46"/>
      <c r="C167" s="55"/>
      <c r="D167" s="46"/>
      <c r="E167" s="47"/>
      <c r="F167" s="47"/>
      <c r="G167" s="47"/>
      <c r="H167" s="47"/>
      <c r="I167" s="47"/>
      <c r="J167" s="47"/>
      <c r="K167" s="47"/>
      <c r="L167" s="47"/>
      <c r="M167" s="47"/>
      <c r="N167" s="47"/>
      <c r="O167" s="46"/>
      <c r="P167" s="46"/>
      <c r="Q167" s="46"/>
    </row>
    <row r="168" spans="1:17" s="48" customFormat="1" x14ac:dyDescent="0.25">
      <c r="A168" s="46"/>
      <c r="B168" s="46"/>
      <c r="C168" s="55"/>
      <c r="D168" s="46"/>
      <c r="E168" s="47"/>
      <c r="F168" s="47"/>
      <c r="G168" s="47"/>
      <c r="H168" s="47"/>
      <c r="I168" s="47"/>
      <c r="J168" s="47"/>
      <c r="K168" s="47"/>
      <c r="L168" s="47"/>
      <c r="M168" s="47"/>
      <c r="N168" s="47"/>
      <c r="O168" s="46"/>
      <c r="P168" s="46"/>
      <c r="Q168" s="46"/>
    </row>
    <row r="169" spans="1:17" s="48" customFormat="1" x14ac:dyDescent="0.25">
      <c r="A169" s="46"/>
      <c r="B169" s="46"/>
      <c r="C169" s="55"/>
      <c r="D169" s="46"/>
      <c r="E169" s="47"/>
      <c r="F169" s="47"/>
      <c r="G169" s="47"/>
      <c r="H169" s="47"/>
      <c r="I169" s="47"/>
      <c r="J169" s="47"/>
      <c r="K169" s="47"/>
      <c r="L169" s="47"/>
      <c r="M169" s="47"/>
      <c r="N169" s="47"/>
      <c r="O169" s="46"/>
      <c r="P169" s="46"/>
      <c r="Q169" s="46"/>
    </row>
    <row r="170" spans="1:17" s="48" customFormat="1" x14ac:dyDescent="0.25">
      <c r="A170" s="46"/>
      <c r="B170" s="46"/>
      <c r="C170" s="55"/>
      <c r="D170" s="46"/>
      <c r="E170" s="47"/>
      <c r="F170" s="47"/>
      <c r="G170" s="47"/>
      <c r="H170" s="47"/>
      <c r="I170" s="47"/>
      <c r="J170" s="47"/>
      <c r="K170" s="47"/>
      <c r="L170" s="47"/>
      <c r="M170" s="47"/>
      <c r="N170" s="47"/>
      <c r="O170" s="46"/>
      <c r="P170" s="46"/>
      <c r="Q170" s="46"/>
    </row>
    <row r="171" spans="1:17" s="48" customFormat="1" x14ac:dyDescent="0.25">
      <c r="A171" s="46"/>
      <c r="B171" s="46"/>
      <c r="C171" s="55"/>
      <c r="D171" s="46"/>
      <c r="E171" s="47"/>
      <c r="F171" s="47"/>
      <c r="G171" s="47"/>
      <c r="H171" s="47"/>
      <c r="I171" s="47"/>
      <c r="J171" s="47"/>
      <c r="K171" s="47"/>
      <c r="L171" s="47"/>
      <c r="M171" s="47"/>
      <c r="N171" s="47"/>
      <c r="O171" s="46"/>
      <c r="P171" s="46"/>
      <c r="Q171" s="46"/>
    </row>
    <row r="172" spans="1:17" s="48" customFormat="1" x14ac:dyDescent="0.25">
      <c r="A172" s="46"/>
      <c r="B172" s="46"/>
      <c r="C172" s="55"/>
      <c r="D172" s="46"/>
      <c r="E172" s="47"/>
      <c r="F172" s="47"/>
      <c r="G172" s="47"/>
      <c r="H172" s="47"/>
      <c r="I172" s="47"/>
      <c r="J172" s="47"/>
      <c r="K172" s="47"/>
      <c r="L172" s="47"/>
      <c r="M172" s="47"/>
      <c r="N172" s="47"/>
      <c r="O172" s="46"/>
      <c r="P172" s="46"/>
      <c r="Q172" s="46"/>
    </row>
    <row r="173" spans="1:17" s="48" customFormat="1" x14ac:dyDescent="0.25">
      <c r="A173" s="46"/>
      <c r="B173" s="46"/>
      <c r="C173" s="55"/>
      <c r="D173" s="46"/>
      <c r="E173" s="47"/>
      <c r="F173" s="47"/>
      <c r="G173" s="47"/>
      <c r="H173" s="47"/>
      <c r="I173" s="47"/>
      <c r="J173" s="47"/>
      <c r="K173" s="47"/>
      <c r="L173" s="47"/>
      <c r="M173" s="47"/>
      <c r="N173" s="47"/>
      <c r="O173" s="46"/>
      <c r="P173" s="46"/>
      <c r="Q173" s="46"/>
    </row>
    <row r="174" spans="1:17" s="48" customFormat="1" x14ac:dyDescent="0.25">
      <c r="A174" s="46"/>
      <c r="B174" s="46"/>
      <c r="C174" s="55"/>
      <c r="D174" s="46"/>
      <c r="E174" s="47"/>
      <c r="F174" s="47"/>
      <c r="G174" s="47"/>
      <c r="H174" s="47"/>
      <c r="I174" s="47"/>
      <c r="J174" s="47"/>
      <c r="K174" s="47"/>
      <c r="L174" s="47"/>
      <c r="M174" s="47"/>
      <c r="N174" s="47"/>
      <c r="O174" s="46"/>
      <c r="P174" s="46"/>
      <c r="Q174" s="46"/>
    </row>
    <row r="175" spans="1:17" s="48" customFormat="1" x14ac:dyDescent="0.25">
      <c r="A175" s="46"/>
      <c r="B175" s="46"/>
      <c r="C175" s="55"/>
      <c r="D175" s="46"/>
      <c r="E175" s="47"/>
      <c r="F175" s="47"/>
      <c r="G175" s="47"/>
      <c r="H175" s="47"/>
      <c r="I175" s="47"/>
      <c r="J175" s="47"/>
      <c r="K175" s="47"/>
      <c r="L175" s="47"/>
      <c r="M175" s="47"/>
      <c r="N175" s="47"/>
      <c r="O175" s="46"/>
      <c r="P175" s="46"/>
      <c r="Q175" s="46"/>
    </row>
    <row r="176" spans="1:17" s="48" customFormat="1" x14ac:dyDescent="0.25">
      <c r="A176" s="46"/>
      <c r="B176" s="46"/>
      <c r="C176" s="55"/>
      <c r="D176" s="46"/>
      <c r="E176" s="47"/>
      <c r="F176" s="47"/>
      <c r="G176" s="47"/>
      <c r="H176" s="47"/>
      <c r="I176" s="47"/>
      <c r="J176" s="47"/>
      <c r="K176" s="47"/>
      <c r="L176" s="47"/>
      <c r="M176" s="47"/>
      <c r="N176" s="47"/>
      <c r="O176" s="46"/>
      <c r="P176" s="46"/>
      <c r="Q176" s="46"/>
    </row>
    <row r="177" spans="1:17" s="48" customFormat="1" x14ac:dyDescent="0.25">
      <c r="A177" s="46"/>
      <c r="B177" s="46"/>
      <c r="C177" s="55"/>
      <c r="D177" s="46"/>
      <c r="E177" s="47"/>
      <c r="F177" s="47"/>
      <c r="G177" s="47"/>
      <c r="H177" s="47"/>
      <c r="I177" s="47"/>
      <c r="J177" s="47"/>
      <c r="K177" s="47"/>
      <c r="L177" s="47"/>
      <c r="M177" s="47"/>
      <c r="N177" s="47"/>
      <c r="O177" s="46"/>
      <c r="P177" s="46"/>
      <c r="Q177" s="46"/>
    </row>
    <row r="178" spans="1:17" s="48" customFormat="1" x14ac:dyDescent="0.25">
      <c r="A178" s="46"/>
      <c r="B178" s="46"/>
      <c r="C178" s="55"/>
      <c r="D178" s="46"/>
      <c r="E178" s="47"/>
      <c r="F178" s="47"/>
      <c r="G178" s="47"/>
      <c r="H178" s="47"/>
      <c r="I178" s="47"/>
      <c r="J178" s="47"/>
      <c r="K178" s="47"/>
      <c r="L178" s="47"/>
      <c r="M178" s="47"/>
      <c r="N178" s="47"/>
      <c r="O178" s="46"/>
      <c r="P178" s="46"/>
      <c r="Q178" s="46"/>
    </row>
    <row r="179" spans="1:17" s="48" customFormat="1" x14ac:dyDescent="0.25">
      <c r="A179" s="46"/>
      <c r="B179" s="46"/>
      <c r="C179" s="55"/>
      <c r="D179" s="46"/>
      <c r="E179" s="47"/>
      <c r="F179" s="47"/>
      <c r="G179" s="47"/>
      <c r="H179" s="47"/>
      <c r="I179" s="47"/>
      <c r="J179" s="47"/>
      <c r="K179" s="47"/>
      <c r="L179" s="47"/>
      <c r="M179" s="47"/>
      <c r="N179" s="47"/>
      <c r="O179" s="46"/>
      <c r="P179" s="46"/>
      <c r="Q179" s="46"/>
    </row>
    <row r="180" spans="1:17" s="48" customFormat="1" x14ac:dyDescent="0.25">
      <c r="A180" s="46"/>
      <c r="B180" s="46"/>
      <c r="C180" s="55"/>
      <c r="D180" s="46"/>
      <c r="E180" s="47"/>
      <c r="F180" s="47"/>
      <c r="G180" s="47"/>
      <c r="H180" s="47"/>
      <c r="I180" s="47"/>
      <c r="J180" s="47"/>
      <c r="K180" s="47"/>
      <c r="L180" s="47"/>
      <c r="M180" s="47"/>
      <c r="N180" s="47"/>
      <c r="O180" s="46"/>
      <c r="P180" s="46"/>
      <c r="Q180" s="46"/>
    </row>
    <row r="181" spans="1:17" s="48" customFormat="1" x14ac:dyDescent="0.25">
      <c r="A181" s="46"/>
      <c r="B181" s="46"/>
      <c r="C181" s="55"/>
      <c r="D181" s="46"/>
      <c r="E181" s="47"/>
      <c r="F181" s="47"/>
      <c r="G181" s="47"/>
      <c r="H181" s="47"/>
      <c r="I181" s="47"/>
      <c r="J181" s="47"/>
      <c r="K181" s="47"/>
      <c r="L181" s="47"/>
      <c r="M181" s="47"/>
      <c r="N181" s="47"/>
      <c r="O181" s="46"/>
      <c r="P181" s="46"/>
      <c r="Q181" s="46"/>
    </row>
    <row r="182" spans="1:17" s="48" customFormat="1" x14ac:dyDescent="0.25">
      <c r="A182" s="46"/>
      <c r="B182" s="46"/>
      <c r="C182" s="55"/>
      <c r="D182" s="46"/>
      <c r="E182" s="47"/>
      <c r="F182" s="47"/>
      <c r="G182" s="47"/>
      <c r="H182" s="47"/>
      <c r="I182" s="47"/>
      <c r="J182" s="47"/>
      <c r="K182" s="47"/>
      <c r="L182" s="47"/>
      <c r="M182" s="47"/>
      <c r="N182" s="47"/>
      <c r="O182" s="46"/>
      <c r="P182" s="46"/>
      <c r="Q182" s="46"/>
    </row>
    <row r="183" spans="1:17" s="48" customFormat="1" x14ac:dyDescent="0.25">
      <c r="A183" s="46"/>
      <c r="B183" s="46"/>
      <c r="C183" s="55"/>
      <c r="D183" s="46"/>
      <c r="E183" s="47"/>
      <c r="F183" s="47"/>
      <c r="G183" s="47"/>
      <c r="H183" s="47"/>
      <c r="I183" s="47"/>
      <c r="J183" s="47"/>
      <c r="K183" s="47"/>
      <c r="L183" s="47"/>
      <c r="M183" s="47"/>
      <c r="N183" s="47"/>
      <c r="O183" s="46"/>
      <c r="P183" s="46"/>
      <c r="Q183" s="46"/>
    </row>
    <row r="184" spans="1:17" s="48" customFormat="1" x14ac:dyDescent="0.25">
      <c r="A184" s="46"/>
      <c r="B184" s="46"/>
      <c r="C184" s="55"/>
      <c r="D184" s="46"/>
      <c r="E184" s="47"/>
      <c r="F184" s="47"/>
      <c r="G184" s="47"/>
      <c r="H184" s="47"/>
      <c r="I184" s="47"/>
      <c r="J184" s="47"/>
      <c r="K184" s="47"/>
      <c r="L184" s="47"/>
      <c r="M184" s="47"/>
      <c r="N184" s="47"/>
      <c r="O184" s="46"/>
      <c r="P184" s="46"/>
      <c r="Q184" s="46"/>
    </row>
    <row r="185" spans="1:17" s="48" customFormat="1" x14ac:dyDescent="0.25">
      <c r="A185" s="46"/>
      <c r="B185" s="46"/>
      <c r="C185" s="55"/>
      <c r="D185" s="46"/>
      <c r="E185" s="47"/>
      <c r="F185" s="47"/>
      <c r="G185" s="47"/>
      <c r="H185" s="47"/>
      <c r="I185" s="47"/>
      <c r="J185" s="47"/>
      <c r="K185" s="47"/>
      <c r="L185" s="47"/>
      <c r="M185" s="47"/>
      <c r="N185" s="47"/>
      <c r="O185" s="46"/>
      <c r="P185" s="46"/>
      <c r="Q185" s="46"/>
    </row>
    <row r="186" spans="1:17" s="48" customFormat="1" x14ac:dyDescent="0.25">
      <c r="A186" s="46"/>
      <c r="B186" s="46"/>
      <c r="C186" s="55"/>
      <c r="D186" s="46"/>
      <c r="E186" s="47"/>
      <c r="F186" s="47"/>
      <c r="G186" s="47"/>
      <c r="H186" s="47"/>
      <c r="I186" s="47"/>
      <c r="J186" s="47"/>
      <c r="K186" s="47"/>
      <c r="L186" s="47"/>
      <c r="M186" s="47"/>
      <c r="N186" s="47"/>
      <c r="O186" s="46"/>
      <c r="P186" s="46"/>
      <c r="Q186" s="46"/>
    </row>
    <row r="187" spans="1:17" s="48" customFormat="1" x14ac:dyDescent="0.25">
      <c r="A187" s="46"/>
      <c r="B187" s="46"/>
      <c r="C187" s="55"/>
      <c r="D187" s="46"/>
      <c r="E187" s="47"/>
      <c r="F187" s="47"/>
      <c r="G187" s="47"/>
      <c r="H187" s="47"/>
      <c r="I187" s="47"/>
      <c r="J187" s="47"/>
      <c r="K187" s="47"/>
      <c r="L187" s="47"/>
      <c r="M187" s="47"/>
      <c r="N187" s="47"/>
      <c r="O187" s="46"/>
      <c r="P187" s="46"/>
      <c r="Q187" s="46"/>
    </row>
    <row r="188" spans="1:17" s="48" customFormat="1" x14ac:dyDescent="0.25">
      <c r="A188" s="46"/>
      <c r="B188" s="46"/>
      <c r="C188" s="55"/>
      <c r="D188" s="46"/>
      <c r="E188" s="47"/>
      <c r="F188" s="47"/>
      <c r="G188" s="47"/>
      <c r="H188" s="47"/>
      <c r="I188" s="47"/>
      <c r="J188" s="47"/>
      <c r="K188" s="47"/>
      <c r="L188" s="47"/>
      <c r="M188" s="47"/>
      <c r="N188" s="47"/>
      <c r="O188" s="46"/>
      <c r="P188" s="46"/>
      <c r="Q188" s="46"/>
    </row>
    <row r="189" spans="1:17" s="48" customFormat="1" x14ac:dyDescent="0.25">
      <c r="A189" s="46"/>
      <c r="B189" s="46"/>
      <c r="C189" s="55"/>
      <c r="D189" s="46"/>
      <c r="E189" s="47"/>
      <c r="F189" s="47"/>
      <c r="G189" s="47"/>
      <c r="H189" s="47"/>
      <c r="I189" s="47"/>
      <c r="J189" s="47"/>
      <c r="K189" s="47"/>
      <c r="L189" s="47"/>
      <c r="M189" s="47"/>
      <c r="N189" s="47"/>
      <c r="O189" s="46"/>
      <c r="P189" s="46"/>
      <c r="Q189" s="46"/>
    </row>
    <row r="190" spans="1:17" s="48" customFormat="1" x14ac:dyDescent="0.25">
      <c r="A190" s="46"/>
      <c r="B190" s="46"/>
      <c r="C190" s="55"/>
      <c r="D190" s="46"/>
      <c r="E190" s="47"/>
      <c r="F190" s="47"/>
      <c r="G190" s="47"/>
      <c r="H190" s="47"/>
      <c r="I190" s="47"/>
      <c r="J190" s="47"/>
      <c r="K190" s="47"/>
      <c r="L190" s="47"/>
      <c r="M190" s="47"/>
      <c r="N190" s="47"/>
      <c r="O190" s="46"/>
      <c r="P190" s="46"/>
      <c r="Q190" s="46"/>
    </row>
    <row r="191" spans="1:17" s="48" customFormat="1" x14ac:dyDescent="0.25">
      <c r="A191" s="46"/>
      <c r="B191" s="46"/>
      <c r="C191" s="55"/>
      <c r="D191" s="46"/>
      <c r="E191" s="47"/>
      <c r="F191" s="47"/>
      <c r="G191" s="47"/>
      <c r="H191" s="47"/>
      <c r="I191" s="47"/>
      <c r="J191" s="47"/>
      <c r="K191" s="47"/>
      <c r="L191" s="47"/>
      <c r="M191" s="47"/>
      <c r="N191" s="47"/>
      <c r="O191" s="46"/>
      <c r="P191" s="46"/>
      <c r="Q191" s="46"/>
    </row>
    <row r="192" spans="1:17" s="48" customFormat="1" x14ac:dyDescent="0.25">
      <c r="A192" s="46"/>
      <c r="B192" s="46"/>
      <c r="C192" s="55"/>
      <c r="D192" s="46"/>
      <c r="E192" s="47"/>
      <c r="F192" s="47"/>
      <c r="G192" s="47"/>
      <c r="H192" s="47"/>
      <c r="I192" s="47"/>
      <c r="J192" s="47"/>
      <c r="K192" s="47"/>
      <c r="L192" s="47"/>
      <c r="M192" s="47"/>
      <c r="N192" s="47"/>
      <c r="O192" s="46"/>
      <c r="P192" s="46"/>
      <c r="Q192" s="46"/>
    </row>
    <row r="193" spans="1:17" s="48" customFormat="1" x14ac:dyDescent="0.25">
      <c r="A193" s="46"/>
      <c r="B193" s="46"/>
      <c r="C193" s="55"/>
      <c r="D193" s="46"/>
      <c r="E193" s="47"/>
      <c r="F193" s="47"/>
      <c r="G193" s="47"/>
      <c r="H193" s="47"/>
      <c r="I193" s="47"/>
      <c r="J193" s="47"/>
      <c r="K193" s="47"/>
      <c r="L193" s="47"/>
      <c r="M193" s="47"/>
      <c r="N193" s="47"/>
      <c r="O193" s="46"/>
      <c r="P193" s="46"/>
      <c r="Q193" s="46"/>
    </row>
    <row r="194" spans="1:17" s="48" customFormat="1" x14ac:dyDescent="0.25">
      <c r="A194" s="46"/>
      <c r="B194" s="46"/>
      <c r="C194" s="55"/>
      <c r="D194" s="46"/>
      <c r="E194" s="47"/>
      <c r="F194" s="47"/>
      <c r="G194" s="47"/>
      <c r="H194" s="47"/>
      <c r="I194" s="47"/>
      <c r="J194" s="47"/>
      <c r="K194" s="47"/>
      <c r="L194" s="47"/>
      <c r="M194" s="47"/>
      <c r="N194" s="47"/>
      <c r="O194" s="46"/>
      <c r="P194" s="46"/>
      <c r="Q194" s="46"/>
    </row>
    <row r="195" spans="1:17" s="48" customFormat="1" x14ac:dyDescent="0.25">
      <c r="A195" s="46"/>
      <c r="B195" s="46"/>
      <c r="C195" s="55"/>
      <c r="D195" s="46"/>
      <c r="E195" s="47"/>
      <c r="F195" s="47"/>
      <c r="G195" s="47"/>
      <c r="H195" s="47"/>
      <c r="I195" s="47"/>
      <c r="J195" s="47"/>
      <c r="K195" s="47"/>
      <c r="L195" s="47"/>
      <c r="M195" s="47"/>
      <c r="N195" s="47"/>
      <c r="O195" s="46"/>
      <c r="P195" s="46"/>
      <c r="Q195" s="46"/>
    </row>
    <row r="196" spans="1:17" s="48" customFormat="1" x14ac:dyDescent="0.25">
      <c r="A196" s="46"/>
      <c r="B196" s="46"/>
      <c r="C196" s="55"/>
      <c r="D196" s="46"/>
      <c r="E196" s="47"/>
      <c r="F196" s="47"/>
      <c r="G196" s="47"/>
      <c r="H196" s="47"/>
      <c r="I196" s="47"/>
      <c r="J196" s="47"/>
      <c r="K196" s="47"/>
      <c r="L196" s="47"/>
      <c r="M196" s="47"/>
      <c r="N196" s="47"/>
      <c r="O196" s="46"/>
      <c r="P196" s="46"/>
      <c r="Q196" s="46"/>
    </row>
    <row r="197" spans="1:17" s="48" customFormat="1" x14ac:dyDescent="0.25">
      <c r="A197" s="46"/>
      <c r="B197" s="46"/>
      <c r="C197" s="55"/>
      <c r="D197" s="46"/>
      <c r="E197" s="47"/>
      <c r="F197" s="47"/>
      <c r="G197" s="47"/>
      <c r="H197" s="47"/>
      <c r="I197" s="47"/>
      <c r="J197" s="47"/>
      <c r="K197" s="47"/>
      <c r="L197" s="47"/>
      <c r="M197" s="47"/>
      <c r="N197" s="47"/>
      <c r="O197" s="46"/>
      <c r="P197" s="46"/>
      <c r="Q197" s="46"/>
    </row>
    <row r="198" spans="1:17" s="48" customFormat="1" x14ac:dyDescent="0.25">
      <c r="A198" s="46"/>
      <c r="B198" s="46"/>
      <c r="C198" s="55"/>
      <c r="D198" s="46"/>
      <c r="E198" s="47"/>
      <c r="F198" s="47"/>
      <c r="G198" s="47"/>
      <c r="H198" s="47"/>
      <c r="I198" s="47"/>
      <c r="J198" s="47"/>
      <c r="K198" s="47"/>
      <c r="L198" s="47"/>
      <c r="M198" s="47"/>
      <c r="N198" s="47"/>
      <c r="O198" s="46"/>
      <c r="P198" s="46"/>
      <c r="Q198" s="46"/>
    </row>
    <row r="199" spans="1:17" s="48" customFormat="1" x14ac:dyDescent="0.25">
      <c r="A199" s="46"/>
      <c r="B199" s="46"/>
      <c r="C199" s="55"/>
      <c r="D199" s="46"/>
      <c r="E199" s="47"/>
      <c r="F199" s="47"/>
      <c r="G199" s="47"/>
      <c r="H199" s="47"/>
      <c r="I199" s="47"/>
      <c r="J199" s="47"/>
      <c r="K199" s="47"/>
      <c r="L199" s="47"/>
      <c r="M199" s="47"/>
      <c r="N199" s="47"/>
      <c r="O199" s="46"/>
      <c r="P199" s="46"/>
      <c r="Q199" s="46"/>
    </row>
    <row r="200" spans="1:17" s="48" customFormat="1" x14ac:dyDescent="0.25">
      <c r="A200" s="46"/>
      <c r="B200" s="46"/>
      <c r="C200" s="55"/>
      <c r="D200" s="46"/>
      <c r="E200" s="47"/>
      <c r="F200" s="47"/>
      <c r="G200" s="47"/>
      <c r="H200" s="47"/>
      <c r="I200" s="47"/>
      <c r="J200" s="47"/>
      <c r="K200" s="47"/>
      <c r="L200" s="47"/>
      <c r="M200" s="47"/>
      <c r="N200" s="47"/>
      <c r="O200" s="46"/>
      <c r="P200" s="46"/>
      <c r="Q200" s="46"/>
    </row>
    <row r="201" spans="1:17" s="48" customFormat="1" x14ac:dyDescent="0.25">
      <c r="A201" s="46"/>
      <c r="B201" s="46"/>
      <c r="C201" s="55"/>
      <c r="D201" s="46"/>
      <c r="E201" s="47"/>
      <c r="F201" s="47"/>
      <c r="G201" s="47"/>
      <c r="H201" s="47"/>
      <c r="I201" s="47"/>
      <c r="J201" s="47"/>
      <c r="K201" s="47"/>
      <c r="L201" s="47"/>
      <c r="M201" s="47"/>
      <c r="N201" s="47"/>
      <c r="O201" s="46"/>
      <c r="P201" s="46"/>
      <c r="Q201" s="46"/>
    </row>
    <row r="202" spans="1:17" s="48" customFormat="1" x14ac:dyDescent="0.25">
      <c r="A202" s="46"/>
      <c r="B202" s="46"/>
      <c r="C202" s="55"/>
      <c r="D202" s="46"/>
      <c r="E202" s="47"/>
      <c r="F202" s="47"/>
      <c r="G202" s="47"/>
      <c r="H202" s="47"/>
      <c r="I202" s="47"/>
      <c r="J202" s="47"/>
      <c r="K202" s="47"/>
      <c r="L202" s="47"/>
      <c r="M202" s="47"/>
      <c r="N202" s="47"/>
      <c r="O202" s="46"/>
      <c r="P202" s="46"/>
      <c r="Q202" s="46"/>
    </row>
    <row r="203" spans="1:17" s="48" customFormat="1" x14ac:dyDescent="0.25">
      <c r="A203" s="46"/>
      <c r="B203" s="46"/>
      <c r="C203" s="55"/>
      <c r="D203" s="46"/>
      <c r="E203" s="47"/>
      <c r="F203" s="47"/>
      <c r="G203" s="47"/>
      <c r="H203" s="47"/>
      <c r="I203" s="47"/>
      <c r="J203" s="47"/>
      <c r="K203" s="47"/>
      <c r="L203" s="47"/>
      <c r="M203" s="47"/>
      <c r="N203" s="47"/>
      <c r="O203" s="46"/>
      <c r="P203" s="46"/>
      <c r="Q203" s="46"/>
    </row>
    <row r="204" spans="1:17" s="48" customFormat="1" x14ac:dyDescent="0.25">
      <c r="A204" s="46"/>
      <c r="B204" s="46"/>
      <c r="C204" s="55"/>
      <c r="D204" s="46"/>
      <c r="E204" s="47"/>
      <c r="F204" s="47"/>
      <c r="G204" s="47"/>
      <c r="H204" s="47"/>
      <c r="I204" s="47"/>
      <c r="J204" s="47"/>
      <c r="K204" s="47"/>
      <c r="L204" s="47"/>
      <c r="M204" s="47"/>
      <c r="N204" s="47"/>
      <c r="O204" s="46"/>
      <c r="P204" s="46"/>
      <c r="Q204" s="46"/>
    </row>
    <row r="205" spans="1:17" s="48" customFormat="1" x14ac:dyDescent="0.25">
      <c r="A205" s="46"/>
      <c r="B205" s="46"/>
      <c r="C205" s="55"/>
      <c r="D205" s="46"/>
      <c r="E205" s="47"/>
      <c r="F205" s="47"/>
      <c r="G205" s="47"/>
      <c r="H205" s="47"/>
      <c r="I205" s="47"/>
      <c r="J205" s="47"/>
      <c r="K205" s="47"/>
      <c r="L205" s="47"/>
      <c r="M205" s="47"/>
      <c r="N205" s="47"/>
      <c r="O205" s="46"/>
      <c r="P205" s="46"/>
      <c r="Q205" s="46"/>
    </row>
    <row r="206" spans="1:17" s="48" customFormat="1" x14ac:dyDescent="0.25">
      <c r="A206" s="46"/>
      <c r="B206" s="46"/>
      <c r="C206" s="55"/>
      <c r="D206" s="46"/>
      <c r="E206" s="47"/>
      <c r="F206" s="47"/>
      <c r="G206" s="47"/>
      <c r="H206" s="47"/>
      <c r="I206" s="47"/>
      <c r="J206" s="47"/>
      <c r="K206" s="47"/>
      <c r="L206" s="47"/>
      <c r="M206" s="47"/>
      <c r="N206" s="47"/>
      <c r="O206" s="46"/>
      <c r="P206" s="46"/>
      <c r="Q206" s="46"/>
    </row>
    <row r="207" spans="1:17" s="48" customFormat="1" x14ac:dyDescent="0.25">
      <c r="A207" s="46"/>
      <c r="B207" s="46"/>
      <c r="C207" s="55"/>
      <c r="D207" s="46"/>
      <c r="E207" s="47"/>
      <c r="F207" s="47"/>
      <c r="G207" s="47"/>
      <c r="H207" s="47"/>
      <c r="I207" s="47"/>
      <c r="J207" s="47"/>
      <c r="K207" s="47"/>
      <c r="L207" s="47"/>
      <c r="M207" s="47"/>
      <c r="N207" s="47"/>
      <c r="O207" s="46"/>
      <c r="P207" s="46"/>
      <c r="Q207" s="46"/>
    </row>
    <row r="208" spans="1:17" s="48" customFormat="1" x14ac:dyDescent="0.25">
      <c r="A208" s="46"/>
      <c r="B208" s="46"/>
      <c r="C208" s="55"/>
      <c r="D208" s="46"/>
      <c r="E208" s="47"/>
      <c r="F208" s="47"/>
      <c r="G208" s="47"/>
      <c r="H208" s="47"/>
      <c r="I208" s="47"/>
      <c r="J208" s="47"/>
      <c r="K208" s="47"/>
      <c r="L208" s="47"/>
      <c r="M208" s="47"/>
      <c r="N208" s="47"/>
      <c r="O208" s="46"/>
      <c r="P208" s="46"/>
      <c r="Q208" s="46"/>
    </row>
    <row r="209" spans="1:17" s="48" customFormat="1" x14ac:dyDescent="0.25">
      <c r="A209" s="46"/>
      <c r="B209" s="46"/>
      <c r="C209" s="55"/>
      <c r="D209" s="46"/>
      <c r="E209" s="47"/>
      <c r="F209" s="47"/>
      <c r="G209" s="47"/>
      <c r="H209" s="47"/>
      <c r="I209" s="47"/>
      <c r="J209" s="47"/>
      <c r="K209" s="47"/>
      <c r="L209" s="47"/>
      <c r="M209" s="47"/>
      <c r="N209" s="47"/>
      <c r="O209" s="46"/>
      <c r="P209" s="46"/>
      <c r="Q209" s="46"/>
    </row>
    <row r="210" spans="1:17" s="48" customFormat="1" x14ac:dyDescent="0.25">
      <c r="A210" s="46"/>
      <c r="B210" s="46"/>
      <c r="C210" s="55"/>
      <c r="D210" s="46"/>
      <c r="E210" s="47"/>
      <c r="F210" s="47"/>
      <c r="G210" s="47"/>
      <c r="H210" s="47"/>
      <c r="I210" s="47"/>
      <c r="J210" s="47"/>
      <c r="K210" s="47"/>
      <c r="L210" s="47"/>
      <c r="M210" s="47"/>
      <c r="N210" s="47"/>
      <c r="O210" s="46"/>
      <c r="P210" s="46"/>
      <c r="Q210" s="46"/>
    </row>
    <row r="211" spans="1:17" s="48" customFormat="1" x14ac:dyDescent="0.25">
      <c r="A211" s="46"/>
      <c r="B211" s="46"/>
      <c r="C211" s="55"/>
      <c r="D211" s="46"/>
      <c r="E211" s="47"/>
      <c r="F211" s="47"/>
      <c r="G211" s="47"/>
      <c r="H211" s="47"/>
      <c r="I211" s="47"/>
      <c r="J211" s="47"/>
      <c r="K211" s="47"/>
      <c r="L211" s="47"/>
      <c r="M211" s="47"/>
      <c r="N211" s="47"/>
      <c r="O211" s="46"/>
      <c r="P211" s="46"/>
      <c r="Q211" s="46"/>
    </row>
    <row r="212" spans="1:17" s="48" customFormat="1" x14ac:dyDescent="0.25">
      <c r="A212" s="46"/>
      <c r="B212" s="46"/>
      <c r="C212" s="55"/>
      <c r="D212" s="46"/>
      <c r="E212" s="47"/>
      <c r="F212" s="47"/>
      <c r="G212" s="47"/>
      <c r="H212" s="47"/>
      <c r="I212" s="47"/>
      <c r="J212" s="47"/>
      <c r="K212" s="47"/>
      <c r="L212" s="47"/>
      <c r="M212" s="47"/>
      <c r="N212" s="47"/>
      <c r="O212" s="46"/>
      <c r="P212" s="46"/>
      <c r="Q212" s="46"/>
    </row>
    <row r="213" spans="1:17" s="48" customFormat="1" x14ac:dyDescent="0.25">
      <c r="A213" s="46"/>
      <c r="B213" s="46"/>
      <c r="C213" s="55"/>
      <c r="D213" s="46"/>
      <c r="E213" s="47"/>
      <c r="F213" s="47"/>
      <c r="G213" s="47"/>
      <c r="H213" s="47"/>
      <c r="I213" s="47"/>
      <c r="J213" s="47"/>
      <c r="K213" s="47"/>
      <c r="L213" s="47"/>
      <c r="M213" s="47"/>
      <c r="N213" s="47"/>
      <c r="O213" s="46"/>
      <c r="P213" s="46"/>
      <c r="Q213" s="46"/>
    </row>
    <row r="214" spans="1:17" s="48" customFormat="1" x14ac:dyDescent="0.25">
      <c r="A214" s="46"/>
      <c r="B214" s="46"/>
      <c r="C214" s="55"/>
      <c r="D214" s="46"/>
      <c r="E214" s="47"/>
      <c r="F214" s="47"/>
      <c r="G214" s="47"/>
      <c r="H214" s="47"/>
      <c r="I214" s="47"/>
      <c r="J214" s="47"/>
      <c r="K214" s="47"/>
      <c r="L214" s="47"/>
      <c r="M214" s="47"/>
      <c r="N214" s="47"/>
      <c r="O214" s="46"/>
      <c r="P214" s="46"/>
      <c r="Q214" s="46"/>
    </row>
    <row r="215" spans="1:17" s="48" customFormat="1" x14ac:dyDescent="0.25">
      <c r="A215" s="46"/>
      <c r="B215" s="46"/>
      <c r="C215" s="55"/>
      <c r="D215" s="46"/>
      <c r="E215" s="47"/>
      <c r="F215" s="47"/>
      <c r="G215" s="47"/>
      <c r="H215" s="47"/>
      <c r="I215" s="47"/>
      <c r="J215" s="47"/>
      <c r="K215" s="47"/>
      <c r="L215" s="47"/>
      <c r="M215" s="47"/>
      <c r="N215" s="47"/>
      <c r="O215" s="46"/>
      <c r="P215" s="46"/>
      <c r="Q215" s="46"/>
    </row>
    <row r="216" spans="1:17" s="48" customFormat="1" x14ac:dyDescent="0.25">
      <c r="A216" s="46"/>
      <c r="B216" s="46"/>
      <c r="C216" s="55"/>
      <c r="D216" s="46"/>
      <c r="E216" s="47"/>
      <c r="F216" s="47"/>
      <c r="G216" s="47"/>
      <c r="H216" s="47"/>
      <c r="I216" s="47"/>
      <c r="J216" s="47"/>
      <c r="K216" s="47"/>
      <c r="L216" s="47"/>
      <c r="M216" s="47"/>
      <c r="N216" s="47"/>
      <c r="O216" s="46"/>
      <c r="P216" s="46"/>
      <c r="Q216" s="46"/>
    </row>
    <row r="217" spans="1:17" s="48" customFormat="1" x14ac:dyDescent="0.25">
      <c r="A217" s="46"/>
      <c r="B217" s="46"/>
      <c r="C217" s="55"/>
      <c r="D217" s="46"/>
      <c r="E217" s="47"/>
      <c r="F217" s="47"/>
      <c r="G217" s="47"/>
      <c r="H217" s="47"/>
      <c r="I217" s="47"/>
      <c r="J217" s="47"/>
      <c r="K217" s="47"/>
      <c r="L217" s="47"/>
      <c r="M217" s="47"/>
      <c r="N217" s="47"/>
      <c r="O217" s="46"/>
      <c r="P217" s="46"/>
      <c r="Q217" s="46"/>
    </row>
    <row r="218" spans="1:17" s="48" customFormat="1" x14ac:dyDescent="0.25">
      <c r="A218" s="46"/>
      <c r="B218" s="46"/>
      <c r="C218" s="55"/>
      <c r="D218" s="46"/>
      <c r="E218" s="47"/>
      <c r="F218" s="47"/>
      <c r="G218" s="47"/>
      <c r="H218" s="47"/>
      <c r="I218" s="47"/>
      <c r="J218" s="47"/>
      <c r="K218" s="47"/>
      <c r="L218" s="47"/>
      <c r="M218" s="47"/>
      <c r="N218" s="47"/>
      <c r="O218" s="46"/>
      <c r="P218" s="46"/>
      <c r="Q218" s="46"/>
    </row>
    <row r="219" spans="1:17" s="48" customFormat="1" x14ac:dyDescent="0.25">
      <c r="A219" s="46"/>
      <c r="B219" s="46"/>
      <c r="C219" s="55"/>
      <c r="D219" s="46"/>
      <c r="E219" s="47"/>
      <c r="F219" s="47"/>
      <c r="G219" s="47"/>
      <c r="H219" s="47"/>
      <c r="I219" s="47"/>
      <c r="J219" s="47"/>
      <c r="K219" s="47"/>
      <c r="L219" s="47"/>
      <c r="M219" s="47"/>
      <c r="N219" s="47"/>
      <c r="O219" s="46"/>
      <c r="P219" s="46"/>
      <c r="Q219" s="46"/>
    </row>
    <row r="220" spans="1:17" s="48" customFormat="1" x14ac:dyDescent="0.25">
      <c r="A220" s="46"/>
      <c r="B220" s="46"/>
      <c r="C220" s="55"/>
      <c r="D220" s="46"/>
      <c r="E220" s="47"/>
      <c r="F220" s="47"/>
      <c r="G220" s="47"/>
      <c r="H220" s="47"/>
      <c r="I220" s="47"/>
      <c r="J220" s="47"/>
      <c r="K220" s="47"/>
      <c r="L220" s="47"/>
      <c r="M220" s="47"/>
      <c r="N220" s="47"/>
      <c r="O220" s="46"/>
      <c r="P220" s="46"/>
      <c r="Q220" s="46"/>
    </row>
    <row r="221" spans="1:17" s="48" customFormat="1" x14ac:dyDescent="0.25">
      <c r="A221" s="46"/>
      <c r="B221" s="46"/>
      <c r="C221" s="55"/>
      <c r="D221" s="46"/>
      <c r="E221" s="47"/>
      <c r="F221" s="47"/>
      <c r="G221" s="47"/>
      <c r="H221" s="47"/>
      <c r="I221" s="47"/>
      <c r="J221" s="47"/>
      <c r="K221" s="47"/>
      <c r="L221" s="47"/>
      <c r="M221" s="47"/>
      <c r="N221" s="47"/>
      <c r="O221" s="46"/>
      <c r="P221" s="46"/>
      <c r="Q221" s="46"/>
    </row>
    <row r="222" spans="1:17" s="48" customFormat="1" x14ac:dyDescent="0.25">
      <c r="A222" s="46"/>
      <c r="B222" s="46"/>
      <c r="C222" s="55"/>
      <c r="D222" s="46"/>
      <c r="E222" s="47"/>
      <c r="F222" s="47"/>
      <c r="G222" s="47"/>
      <c r="H222" s="47"/>
      <c r="I222" s="47"/>
      <c r="J222" s="47"/>
      <c r="K222" s="47"/>
      <c r="L222" s="47"/>
      <c r="M222" s="47"/>
      <c r="N222" s="47"/>
      <c r="O222" s="46"/>
      <c r="P222" s="46"/>
      <c r="Q222" s="46"/>
    </row>
    <row r="223" spans="1:17" s="48" customFormat="1" x14ac:dyDescent="0.25">
      <c r="A223" s="46"/>
      <c r="B223" s="46"/>
      <c r="C223" s="55"/>
      <c r="D223" s="46"/>
      <c r="E223" s="47"/>
      <c r="F223" s="47"/>
      <c r="G223" s="47"/>
      <c r="H223" s="47"/>
      <c r="I223" s="47"/>
      <c r="J223" s="47"/>
      <c r="K223" s="47"/>
      <c r="L223" s="47"/>
      <c r="M223" s="47"/>
      <c r="N223" s="47"/>
      <c r="O223" s="46"/>
      <c r="P223" s="46"/>
      <c r="Q223" s="46"/>
    </row>
    <row r="224" spans="1:17" s="48" customFormat="1" x14ac:dyDescent="0.25">
      <c r="A224" s="46"/>
      <c r="B224" s="46"/>
      <c r="C224" s="55"/>
      <c r="D224" s="46"/>
      <c r="E224" s="47"/>
      <c r="F224" s="47"/>
      <c r="G224" s="47"/>
      <c r="H224" s="47"/>
      <c r="I224" s="47"/>
      <c r="J224" s="47"/>
      <c r="K224" s="47"/>
      <c r="L224" s="47"/>
      <c r="M224" s="47"/>
      <c r="N224" s="47"/>
      <c r="O224" s="46"/>
      <c r="P224" s="46"/>
      <c r="Q224" s="46"/>
    </row>
    <row r="225" spans="1:17" s="48" customFormat="1" x14ac:dyDescent="0.25">
      <c r="A225" s="46"/>
      <c r="B225" s="46"/>
      <c r="C225" s="55"/>
      <c r="D225" s="46"/>
      <c r="E225" s="47"/>
      <c r="F225" s="47"/>
      <c r="G225" s="47"/>
      <c r="H225" s="47"/>
      <c r="I225" s="47"/>
      <c r="J225" s="47"/>
      <c r="K225" s="47"/>
      <c r="L225" s="47"/>
      <c r="M225" s="47"/>
      <c r="N225" s="47"/>
      <c r="O225" s="46"/>
      <c r="P225" s="46"/>
      <c r="Q225" s="46"/>
    </row>
    <row r="226" spans="1:17" s="48" customFormat="1" x14ac:dyDescent="0.25">
      <c r="A226" s="46"/>
      <c r="B226" s="46"/>
      <c r="C226" s="55"/>
      <c r="D226" s="46"/>
      <c r="E226" s="47"/>
      <c r="F226" s="47"/>
      <c r="G226" s="47"/>
      <c r="H226" s="47"/>
      <c r="I226" s="47"/>
      <c r="J226" s="47"/>
      <c r="K226" s="47"/>
      <c r="L226" s="47"/>
      <c r="M226" s="47"/>
      <c r="N226" s="47"/>
      <c r="O226" s="46"/>
      <c r="P226" s="46"/>
      <c r="Q226" s="46"/>
    </row>
    <row r="227" spans="1:17" s="48" customFormat="1" x14ac:dyDescent="0.25">
      <c r="A227" s="46"/>
      <c r="B227" s="46"/>
      <c r="C227" s="55"/>
      <c r="D227" s="46"/>
      <c r="E227" s="47"/>
      <c r="F227" s="47"/>
      <c r="G227" s="47"/>
      <c r="H227" s="47"/>
      <c r="I227" s="47"/>
      <c r="J227" s="47"/>
      <c r="K227" s="47"/>
      <c r="L227" s="47"/>
      <c r="M227" s="47"/>
      <c r="N227" s="47"/>
      <c r="O227" s="46"/>
      <c r="P227" s="46"/>
      <c r="Q227" s="46"/>
    </row>
    <row r="228" spans="1:17" s="48" customFormat="1" x14ac:dyDescent="0.25">
      <c r="A228" s="46"/>
      <c r="B228" s="46"/>
      <c r="C228" s="55"/>
      <c r="D228" s="46"/>
      <c r="E228" s="47"/>
      <c r="F228" s="47"/>
      <c r="G228" s="47"/>
      <c r="H228" s="47"/>
      <c r="I228" s="47"/>
      <c r="J228" s="47"/>
      <c r="K228" s="47"/>
      <c r="L228" s="47"/>
      <c r="M228" s="47"/>
      <c r="N228" s="47"/>
      <c r="O228" s="46"/>
      <c r="P228" s="46"/>
      <c r="Q228" s="46"/>
    </row>
    <row r="229" spans="1:17" s="48" customFormat="1" x14ac:dyDescent="0.25">
      <c r="A229" s="46"/>
      <c r="B229" s="46"/>
      <c r="C229" s="55"/>
      <c r="D229" s="46"/>
      <c r="E229" s="47"/>
      <c r="F229" s="47"/>
      <c r="G229" s="47"/>
      <c r="H229" s="47"/>
      <c r="I229" s="47"/>
      <c r="J229" s="47"/>
      <c r="K229" s="47"/>
      <c r="L229" s="47"/>
      <c r="M229" s="47"/>
      <c r="N229" s="47"/>
      <c r="O229" s="46"/>
      <c r="P229" s="46"/>
      <c r="Q229" s="46"/>
    </row>
    <row r="230" spans="1:17" s="48" customFormat="1" x14ac:dyDescent="0.25">
      <c r="A230" s="46"/>
      <c r="B230" s="46"/>
      <c r="C230" s="55"/>
      <c r="D230" s="46"/>
      <c r="E230" s="47"/>
      <c r="F230" s="47"/>
      <c r="G230" s="47"/>
      <c r="H230" s="47"/>
      <c r="I230" s="47"/>
      <c r="J230" s="47"/>
      <c r="K230" s="47"/>
      <c r="L230" s="47"/>
      <c r="M230" s="47"/>
      <c r="N230" s="47"/>
      <c r="O230" s="46"/>
      <c r="P230" s="46"/>
      <c r="Q230" s="46"/>
    </row>
    <row r="231" spans="1:17" s="48" customFormat="1" x14ac:dyDescent="0.25">
      <c r="A231" s="46"/>
      <c r="B231" s="46"/>
      <c r="C231" s="55"/>
      <c r="D231" s="46"/>
      <c r="E231" s="47"/>
      <c r="F231" s="47"/>
      <c r="G231" s="47"/>
      <c r="H231" s="47"/>
      <c r="I231" s="47"/>
      <c r="J231" s="47"/>
      <c r="K231" s="47"/>
      <c r="L231" s="47"/>
      <c r="M231" s="47"/>
      <c r="N231" s="47"/>
      <c r="O231" s="46"/>
      <c r="P231" s="46"/>
      <c r="Q231" s="46"/>
    </row>
    <row r="232" spans="1:17" s="48" customFormat="1" x14ac:dyDescent="0.25">
      <c r="A232" s="46"/>
      <c r="B232" s="46"/>
      <c r="C232" s="55"/>
      <c r="D232" s="46"/>
      <c r="E232" s="47"/>
      <c r="F232" s="47"/>
      <c r="G232" s="47"/>
      <c r="H232" s="47"/>
      <c r="I232" s="47"/>
      <c r="J232" s="47"/>
      <c r="K232" s="47"/>
      <c r="L232" s="47"/>
      <c r="M232" s="47"/>
      <c r="N232" s="47"/>
      <c r="O232" s="46"/>
      <c r="P232" s="46"/>
      <c r="Q232" s="46"/>
    </row>
    <row r="233" spans="1:17" s="48" customFormat="1" x14ac:dyDescent="0.25">
      <c r="A233" s="46"/>
      <c r="B233" s="46"/>
      <c r="C233" s="55"/>
      <c r="D233" s="46"/>
      <c r="E233" s="47"/>
      <c r="F233" s="47"/>
      <c r="G233" s="47"/>
      <c r="H233" s="47"/>
      <c r="I233" s="47"/>
      <c r="J233" s="47"/>
      <c r="K233" s="47"/>
      <c r="L233" s="47"/>
      <c r="M233" s="47"/>
      <c r="N233" s="47"/>
      <c r="O233" s="46"/>
      <c r="P233" s="46"/>
      <c r="Q233" s="46"/>
    </row>
    <row r="234" spans="1:17" s="48" customFormat="1" x14ac:dyDescent="0.25">
      <c r="A234" s="46"/>
      <c r="B234" s="46"/>
      <c r="C234" s="55"/>
      <c r="D234" s="46"/>
      <c r="E234" s="47"/>
      <c r="F234" s="47"/>
      <c r="G234" s="47"/>
      <c r="H234" s="47"/>
      <c r="I234" s="47"/>
      <c r="J234" s="47"/>
      <c r="K234" s="47"/>
      <c r="L234" s="47"/>
      <c r="M234" s="47"/>
      <c r="N234" s="47"/>
      <c r="O234" s="46"/>
      <c r="P234" s="46"/>
      <c r="Q234" s="46"/>
    </row>
    <row r="235" spans="1:17" s="48" customFormat="1" x14ac:dyDescent="0.25">
      <c r="A235" s="46"/>
      <c r="B235" s="46"/>
      <c r="C235" s="55"/>
      <c r="D235" s="46"/>
      <c r="E235" s="47"/>
      <c r="F235" s="47"/>
      <c r="G235" s="47"/>
      <c r="H235" s="47"/>
      <c r="I235" s="47"/>
      <c r="J235" s="47"/>
      <c r="K235" s="47"/>
      <c r="L235" s="47"/>
      <c r="M235" s="47"/>
      <c r="N235" s="47"/>
      <c r="O235" s="46"/>
      <c r="P235" s="46"/>
      <c r="Q235" s="46"/>
    </row>
    <row r="236" spans="1:17" s="48" customFormat="1" x14ac:dyDescent="0.25">
      <c r="A236" s="46"/>
      <c r="B236" s="46"/>
      <c r="C236" s="55"/>
      <c r="D236" s="46"/>
      <c r="E236" s="47"/>
      <c r="F236" s="47"/>
      <c r="G236" s="47"/>
      <c r="H236" s="47"/>
      <c r="I236" s="47"/>
      <c r="J236" s="47"/>
      <c r="K236" s="47"/>
      <c r="L236" s="47"/>
      <c r="M236" s="47"/>
      <c r="N236" s="47"/>
      <c r="O236" s="46"/>
      <c r="P236" s="46"/>
      <c r="Q236" s="46"/>
    </row>
    <row r="237" spans="1:17" s="48" customFormat="1" x14ac:dyDescent="0.25">
      <c r="A237" s="46"/>
      <c r="B237" s="46"/>
      <c r="C237" s="55"/>
      <c r="D237" s="46"/>
      <c r="E237" s="47"/>
      <c r="F237" s="47"/>
      <c r="G237" s="47"/>
      <c r="H237" s="47"/>
      <c r="I237" s="47"/>
      <c r="J237" s="47"/>
      <c r="K237" s="47"/>
      <c r="L237" s="47"/>
      <c r="M237" s="47"/>
      <c r="N237" s="47"/>
      <c r="O237" s="46"/>
      <c r="P237" s="46"/>
      <c r="Q237" s="46"/>
    </row>
    <row r="238" spans="1:17" s="48" customFormat="1" x14ac:dyDescent="0.25">
      <c r="A238" s="46"/>
      <c r="B238" s="46"/>
      <c r="C238" s="55"/>
      <c r="D238" s="46"/>
      <c r="E238" s="47"/>
      <c r="F238" s="47"/>
      <c r="G238" s="47"/>
      <c r="H238" s="47"/>
      <c r="I238" s="47"/>
      <c r="J238" s="47"/>
      <c r="K238" s="47"/>
      <c r="L238" s="47"/>
      <c r="M238" s="47"/>
      <c r="N238" s="47"/>
      <c r="O238" s="46"/>
      <c r="P238" s="46"/>
      <c r="Q238" s="46"/>
    </row>
    <row r="239" spans="1:17" s="48" customFormat="1" x14ac:dyDescent="0.25">
      <c r="A239" s="46"/>
      <c r="B239" s="46"/>
      <c r="C239" s="55"/>
      <c r="D239" s="46"/>
      <c r="E239" s="47"/>
      <c r="F239" s="47"/>
      <c r="G239" s="47"/>
      <c r="H239" s="47"/>
      <c r="I239" s="47"/>
      <c r="J239" s="47"/>
      <c r="K239" s="47"/>
      <c r="L239" s="47"/>
      <c r="M239" s="47"/>
      <c r="N239" s="47"/>
      <c r="O239" s="46"/>
      <c r="P239" s="46"/>
      <c r="Q239" s="46"/>
    </row>
    <row r="240" spans="1:17" s="48" customFormat="1" x14ac:dyDescent="0.25">
      <c r="A240" s="46"/>
      <c r="B240" s="46"/>
      <c r="C240" s="55"/>
      <c r="D240" s="46"/>
      <c r="E240" s="47"/>
      <c r="F240" s="47"/>
      <c r="G240" s="47"/>
      <c r="H240" s="47"/>
      <c r="I240" s="47"/>
      <c r="J240" s="47"/>
      <c r="K240" s="47"/>
      <c r="L240" s="47"/>
      <c r="M240" s="47"/>
      <c r="N240" s="47"/>
      <c r="O240" s="46"/>
      <c r="P240" s="46"/>
      <c r="Q240" s="46"/>
    </row>
    <row r="241" spans="1:17" s="48" customFormat="1" x14ac:dyDescent="0.25">
      <c r="A241" s="46"/>
      <c r="B241" s="46"/>
      <c r="C241" s="55"/>
      <c r="D241" s="46"/>
      <c r="E241" s="47"/>
      <c r="F241" s="47"/>
      <c r="G241" s="47"/>
      <c r="H241" s="47"/>
      <c r="I241" s="47"/>
      <c r="J241" s="47"/>
      <c r="K241" s="47"/>
      <c r="L241" s="47"/>
      <c r="M241" s="47"/>
      <c r="N241" s="47"/>
      <c r="O241" s="46"/>
      <c r="P241" s="46"/>
      <c r="Q241" s="46"/>
    </row>
  </sheetData>
  <mergeCells count="2">
    <mergeCell ref="G1:J1"/>
    <mergeCell ref="K1:N1"/>
  </mergeCells>
  <dataValidations count="2">
    <dataValidation type="list" allowBlank="1" showInputMessage="1" showErrorMessage="1" sqref="G90:J90 G87:J88 G3:J30 G32:J83">
      <formula1>"Y"</formula1>
    </dataValidation>
    <dataValidation type="list" allowBlank="1" showInputMessage="1" showErrorMessage="1" sqref="E126:E582 E84:E86 E89">
      <formula1>#REF!</formula1>
    </dataValidation>
  </dataValidations>
  <hyperlinks>
    <hyperlink ref="O98" r:id="rId1"/>
  </hyperlinks>
  <pageMargins left="0.7" right="0.7" top="0.75" bottom="0.75" header="0.3" footer="0.3"/>
  <pageSetup paperSize="5" scale="56" fitToHeight="0" orientation="landscape" r:id="rId2"/>
  <headerFooter>
    <oddHeader>&amp;F</oddHeader>
    <oddFooter>&amp;A&amp;RPage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List!$A$2:$A$5</xm:f>
          </x14:formula1>
          <xm:sqref>G91:J528 G84:J86 G89:J89 G31:J31</xm:sqref>
        </x14:dataValidation>
        <x14:dataValidation type="list" allowBlank="1" showInputMessage="1" showErrorMessage="1">
          <x14:formula1>
            <xm:f>List!$C$2:$C$7</xm:f>
          </x14:formula1>
          <xm:sqref>E90:E125 E87:E88 E3:E83</xm:sqref>
        </x14:dataValidation>
        <x14:dataValidation type="list" allowBlank="1" showInputMessage="1" showErrorMessage="1">
          <x14:formula1>
            <xm:f>List!$B$2:$B$5</xm:f>
          </x14:formula1>
          <xm:sqref>F3:F492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13" sqref="E13"/>
    </sheetView>
  </sheetViews>
  <sheetFormatPr defaultRowHeight="15" x14ac:dyDescent="0.25"/>
  <cols>
    <col min="1" max="3" width="20.7109375" customWidth="1"/>
    <col min="4" max="4" width="60.28515625" bestFit="1" customWidth="1"/>
    <col min="5" max="5" width="10.7109375" bestFit="1" customWidth="1"/>
  </cols>
  <sheetData>
    <row r="1" spans="1:5" x14ac:dyDescent="0.25">
      <c r="A1" s="5" t="s">
        <v>212</v>
      </c>
    </row>
    <row r="3" spans="1:5" s="5" customFormat="1" x14ac:dyDescent="0.25">
      <c r="A3" s="11" t="s">
        <v>213</v>
      </c>
      <c r="B3" s="11" t="s">
        <v>214</v>
      </c>
      <c r="C3" s="11" t="s">
        <v>215</v>
      </c>
      <c r="D3" s="11" t="s">
        <v>216</v>
      </c>
      <c r="E3" s="11" t="s">
        <v>143</v>
      </c>
    </row>
    <row r="4" spans="1:5" x14ac:dyDescent="0.25">
      <c r="A4" t="s">
        <v>217</v>
      </c>
    </row>
    <row r="5" spans="1:5" x14ac:dyDescent="0.25">
      <c r="B5" t="s">
        <v>218</v>
      </c>
    </row>
    <row r="6" spans="1:5" x14ac:dyDescent="0.25">
      <c r="C6" t="s">
        <v>219</v>
      </c>
    </row>
    <row r="7" spans="1:5" x14ac:dyDescent="0.25">
      <c r="D7" s="10" t="s">
        <v>220</v>
      </c>
      <c r="E7" t="s">
        <v>221</v>
      </c>
    </row>
    <row r="8" spans="1:5" x14ac:dyDescent="0.25">
      <c r="D8" s="10" t="s">
        <v>222</v>
      </c>
      <c r="E8" t="s">
        <v>221</v>
      </c>
    </row>
    <row r="9" spans="1:5" x14ac:dyDescent="0.25">
      <c r="D9" s="10" t="s">
        <v>223</v>
      </c>
      <c r="E9" t="s">
        <v>221</v>
      </c>
    </row>
    <row r="10" spans="1:5" x14ac:dyDescent="0.25">
      <c r="D10" s="10" t="s">
        <v>224</v>
      </c>
      <c r="E10" t="s">
        <v>221</v>
      </c>
    </row>
    <row r="11" spans="1:5" x14ac:dyDescent="0.25">
      <c r="D11" s="10" t="s">
        <v>225</v>
      </c>
      <c r="E11" t="s">
        <v>221</v>
      </c>
    </row>
    <row r="12" spans="1:5" x14ac:dyDescent="0.25">
      <c r="D12" s="10" t="s">
        <v>226</v>
      </c>
      <c r="E12" t="s">
        <v>227</v>
      </c>
    </row>
    <row r="13" spans="1:5" ht="14.45" x14ac:dyDescent="0.3">
      <c r="B13" s="10" t="s">
        <v>228</v>
      </c>
    </row>
    <row r="14" spans="1:5" ht="14.45" x14ac:dyDescent="0.3">
      <c r="C14" s="10" t="s">
        <v>229</v>
      </c>
      <c r="E14" t="s">
        <v>221</v>
      </c>
    </row>
    <row r="15" spans="1:5" ht="14.45" x14ac:dyDescent="0.3">
      <c r="C15" s="10" t="s">
        <v>230</v>
      </c>
      <c r="E15" t="s">
        <v>227</v>
      </c>
    </row>
    <row r="16" spans="1:5" ht="14.45" x14ac:dyDescent="0.3">
      <c r="C16" s="10" t="s">
        <v>231</v>
      </c>
      <c r="E16" t="s">
        <v>227</v>
      </c>
    </row>
    <row r="17" spans="3:5" ht="14.45" x14ac:dyDescent="0.3">
      <c r="C17" s="10" t="s">
        <v>232</v>
      </c>
      <c r="E17" t="s">
        <v>227</v>
      </c>
    </row>
    <row r="18" spans="3:5" ht="14.45" x14ac:dyDescent="0.3">
      <c r="C18" s="10" t="s">
        <v>233</v>
      </c>
    </row>
    <row r="19" spans="3:5" ht="14.45" x14ac:dyDescent="0.3">
      <c r="C19" s="10" t="s">
        <v>234</v>
      </c>
    </row>
    <row r="20" spans="3:5" ht="14.45" x14ac:dyDescent="0.3">
      <c r="C20" s="10" t="s">
        <v>235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heetViews>
  <sheetFormatPr defaultColWidth="17.85546875" defaultRowHeight="15" x14ac:dyDescent="0.25"/>
  <cols>
    <col min="1" max="1" width="17.85546875" style="64"/>
    <col min="2" max="2" width="117.85546875" style="22" customWidth="1"/>
    <col min="3" max="16384" width="17.85546875" style="64"/>
  </cols>
  <sheetData>
    <row r="1" spans="1:2" ht="23.25" customHeight="1" x14ac:dyDescent="0.25">
      <c r="A1" s="74" t="s">
        <v>390</v>
      </c>
      <c r="B1" s="74" t="s">
        <v>391</v>
      </c>
    </row>
    <row r="2" spans="1:2" ht="24.75" customHeight="1" x14ac:dyDescent="0.25">
      <c r="A2" s="75" t="s">
        <v>377</v>
      </c>
      <c r="B2" s="75" t="s">
        <v>392</v>
      </c>
    </row>
    <row r="3" spans="1:2" ht="37.5" customHeight="1" x14ac:dyDescent="0.25">
      <c r="A3" s="75" t="s">
        <v>378</v>
      </c>
      <c r="B3" s="75" t="s">
        <v>393</v>
      </c>
    </row>
    <row r="4" spans="1:2" ht="34.5" customHeight="1" x14ac:dyDescent="0.25">
      <c r="A4" s="75" t="s">
        <v>379</v>
      </c>
      <c r="B4" s="75" t="s">
        <v>394</v>
      </c>
    </row>
    <row r="5" spans="1:2" ht="52.5" customHeight="1" x14ac:dyDescent="0.25">
      <c r="A5" s="75" t="s">
        <v>396</v>
      </c>
      <c r="B5" s="75" t="s">
        <v>395</v>
      </c>
    </row>
  </sheetData>
  <printOptions gridLines="1"/>
  <pageMargins left="0.7" right="0.7" top="0.75" bottom="0.75" header="0.3" footer="0.3"/>
  <pageSetup scale="90" fitToHeight="0" orientation="landscape" r:id="rId1"/>
  <headerFooter>
    <oddHeader>&amp;A</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topLeftCell="A31" workbookViewId="0">
      <selection activeCell="A51" sqref="A51:B52"/>
    </sheetView>
  </sheetViews>
  <sheetFormatPr defaultRowHeight="15" x14ac:dyDescent="0.25"/>
  <sheetData>
    <row r="1" spans="1:2" x14ac:dyDescent="0.25">
      <c r="A1" s="54">
        <v>1</v>
      </c>
      <c r="B1" s="54">
        <v>1</v>
      </c>
    </row>
    <row r="2" spans="1:2" x14ac:dyDescent="0.25">
      <c r="A2" s="54">
        <v>2</v>
      </c>
      <c r="B2" s="54">
        <v>2</v>
      </c>
    </row>
    <row r="3" spans="1:2" x14ac:dyDescent="0.25">
      <c r="A3" s="54">
        <v>3</v>
      </c>
      <c r="B3" s="54">
        <v>3</v>
      </c>
    </row>
    <row r="4" spans="1:2" x14ac:dyDescent="0.25">
      <c r="A4" s="54">
        <v>4</v>
      </c>
      <c r="B4" s="54">
        <v>4</v>
      </c>
    </row>
    <row r="5" spans="1:2" x14ac:dyDescent="0.25">
      <c r="A5" s="54">
        <v>5</v>
      </c>
      <c r="B5" s="54">
        <v>5</v>
      </c>
    </row>
    <row r="6" spans="1:2" x14ac:dyDescent="0.25">
      <c r="A6" s="54">
        <v>6</v>
      </c>
      <c r="B6" s="54">
        <v>6</v>
      </c>
    </row>
    <row r="7" spans="1:2" x14ac:dyDescent="0.25">
      <c r="A7" s="53">
        <v>9</v>
      </c>
      <c r="B7" s="53">
        <v>9</v>
      </c>
    </row>
    <row r="8" spans="1:2" x14ac:dyDescent="0.25">
      <c r="A8" s="53">
        <v>10</v>
      </c>
      <c r="B8" s="53">
        <v>10</v>
      </c>
    </row>
    <row r="9" spans="1:2" x14ac:dyDescent="0.25">
      <c r="A9" s="53">
        <v>11</v>
      </c>
      <c r="B9" s="53">
        <v>11</v>
      </c>
    </row>
    <row r="10" spans="1:2" x14ac:dyDescent="0.25">
      <c r="A10" s="53">
        <v>12</v>
      </c>
      <c r="B10" s="53">
        <v>12</v>
      </c>
    </row>
    <row r="11" spans="1:2" x14ac:dyDescent="0.25">
      <c r="A11" s="54">
        <v>13</v>
      </c>
      <c r="B11" s="54">
        <v>13</v>
      </c>
    </row>
    <row r="12" spans="1:2" x14ac:dyDescent="0.25">
      <c r="A12" s="53">
        <v>14</v>
      </c>
      <c r="B12" s="53">
        <v>14</v>
      </c>
    </row>
    <row r="13" spans="1:2" x14ac:dyDescent="0.25">
      <c r="A13" s="53">
        <v>15</v>
      </c>
      <c r="B13" s="53">
        <v>15</v>
      </c>
    </row>
    <row r="14" spans="1:2" x14ac:dyDescent="0.25">
      <c r="A14" s="53">
        <v>16</v>
      </c>
      <c r="B14" s="53">
        <v>16</v>
      </c>
    </row>
    <row r="15" spans="1:2" x14ac:dyDescent="0.25">
      <c r="A15" s="53">
        <v>17</v>
      </c>
      <c r="B15" s="53">
        <v>17</v>
      </c>
    </row>
    <row r="16" spans="1:2" x14ac:dyDescent="0.25">
      <c r="A16" s="53">
        <v>19</v>
      </c>
      <c r="B16" s="53">
        <v>19</v>
      </c>
    </row>
    <row r="17" spans="1:2" x14ac:dyDescent="0.25">
      <c r="A17" s="53">
        <v>21</v>
      </c>
      <c r="B17" s="53">
        <v>21</v>
      </c>
    </row>
    <row r="18" spans="1:2" x14ac:dyDescent="0.25">
      <c r="A18" s="53">
        <v>26</v>
      </c>
      <c r="B18" s="53">
        <v>26</v>
      </c>
    </row>
    <row r="19" spans="1:2" x14ac:dyDescent="0.25">
      <c r="A19" s="53">
        <v>28</v>
      </c>
      <c r="B19" s="53">
        <v>28</v>
      </c>
    </row>
    <row r="20" spans="1:2" x14ac:dyDescent="0.25">
      <c r="A20" s="53">
        <v>29</v>
      </c>
      <c r="B20" s="53">
        <v>29</v>
      </c>
    </row>
    <row r="21" spans="1:2" x14ac:dyDescent="0.25">
      <c r="A21" s="53">
        <v>30</v>
      </c>
      <c r="B21" s="53">
        <v>30</v>
      </c>
    </row>
    <row r="22" spans="1:2" x14ac:dyDescent="0.25">
      <c r="A22" s="53">
        <v>31</v>
      </c>
      <c r="B22" s="53">
        <v>31</v>
      </c>
    </row>
    <row r="23" spans="1:2" x14ac:dyDescent="0.25">
      <c r="A23" s="53">
        <v>32</v>
      </c>
      <c r="B23" s="53">
        <v>32</v>
      </c>
    </row>
    <row r="24" spans="1:2" x14ac:dyDescent="0.25">
      <c r="A24" s="53">
        <v>33</v>
      </c>
      <c r="B24" s="53">
        <v>33</v>
      </c>
    </row>
    <row r="25" spans="1:2" x14ac:dyDescent="0.25">
      <c r="A25" s="53">
        <v>34</v>
      </c>
      <c r="B25" s="53">
        <v>34</v>
      </c>
    </row>
    <row r="26" spans="1:2" x14ac:dyDescent="0.25">
      <c r="A26" s="53">
        <v>36</v>
      </c>
      <c r="B26" s="53">
        <v>36</v>
      </c>
    </row>
    <row r="27" spans="1:2" x14ac:dyDescent="0.25">
      <c r="A27" s="53">
        <v>37</v>
      </c>
      <c r="B27" s="53">
        <v>37</v>
      </c>
    </row>
    <row r="28" spans="1:2" x14ac:dyDescent="0.25">
      <c r="A28" s="53">
        <v>38</v>
      </c>
      <c r="B28" s="53">
        <v>38</v>
      </c>
    </row>
    <row r="29" spans="1:2" x14ac:dyDescent="0.25">
      <c r="A29" s="53">
        <v>39</v>
      </c>
      <c r="B29" s="53">
        <v>39</v>
      </c>
    </row>
    <row r="30" spans="1:2" x14ac:dyDescent="0.25">
      <c r="A30" s="53">
        <v>40</v>
      </c>
      <c r="B30" s="53">
        <v>40</v>
      </c>
    </row>
    <row r="31" spans="1:2" x14ac:dyDescent="0.25">
      <c r="A31" s="53">
        <v>41</v>
      </c>
      <c r="B31" s="53">
        <v>41</v>
      </c>
    </row>
    <row r="32" spans="1:2" x14ac:dyDescent="0.25">
      <c r="A32" s="53">
        <v>43</v>
      </c>
      <c r="B32" s="53">
        <v>43</v>
      </c>
    </row>
    <row r="33" spans="1:2" x14ac:dyDescent="0.25">
      <c r="A33" s="53">
        <v>44</v>
      </c>
      <c r="B33" s="53">
        <v>44</v>
      </c>
    </row>
    <row r="34" spans="1:2" x14ac:dyDescent="0.25">
      <c r="A34" s="53">
        <v>46</v>
      </c>
      <c r="B34" s="53">
        <v>46</v>
      </c>
    </row>
    <row r="35" spans="1:2" x14ac:dyDescent="0.25">
      <c r="A35" s="53">
        <v>47</v>
      </c>
      <c r="B35" s="53">
        <v>47</v>
      </c>
    </row>
    <row r="36" spans="1:2" x14ac:dyDescent="0.25">
      <c r="A36" s="53">
        <v>48</v>
      </c>
      <c r="B36" s="53">
        <v>48</v>
      </c>
    </row>
    <row r="37" spans="1:2" x14ac:dyDescent="0.25">
      <c r="A37" s="53">
        <v>49</v>
      </c>
      <c r="B37" s="53">
        <v>49</v>
      </c>
    </row>
    <row r="38" spans="1:2" x14ac:dyDescent="0.25">
      <c r="A38" s="53">
        <v>50</v>
      </c>
      <c r="B38" s="53">
        <v>50</v>
      </c>
    </row>
    <row r="39" spans="1:2" x14ac:dyDescent="0.25">
      <c r="A39" s="53">
        <v>51</v>
      </c>
      <c r="B39" s="53">
        <v>51</v>
      </c>
    </row>
    <row r="40" spans="1:2" x14ac:dyDescent="0.25">
      <c r="A40" s="53">
        <v>52</v>
      </c>
      <c r="B40" s="53">
        <v>52</v>
      </c>
    </row>
    <row r="41" spans="1:2" x14ac:dyDescent="0.25">
      <c r="A41" s="53">
        <v>53</v>
      </c>
      <c r="B41" s="53">
        <v>53</v>
      </c>
    </row>
    <row r="42" spans="1:2" x14ac:dyDescent="0.25">
      <c r="A42" s="58">
        <v>54</v>
      </c>
      <c r="B42" s="58">
        <v>54</v>
      </c>
    </row>
    <row r="43" spans="1:2" x14ac:dyDescent="0.25">
      <c r="A43" s="53">
        <v>55</v>
      </c>
      <c r="B43" s="53">
        <v>55</v>
      </c>
    </row>
    <row r="44" spans="1:2" x14ac:dyDescent="0.25">
      <c r="A44" s="53">
        <v>57</v>
      </c>
      <c r="B44" s="53">
        <v>57</v>
      </c>
    </row>
    <row r="45" spans="1:2" x14ac:dyDescent="0.25">
      <c r="A45" s="53">
        <v>58</v>
      </c>
      <c r="B45" s="53">
        <v>58</v>
      </c>
    </row>
    <row r="46" spans="1:2" x14ac:dyDescent="0.25">
      <c r="A46" s="53">
        <v>59</v>
      </c>
      <c r="B46" s="53">
        <v>59</v>
      </c>
    </row>
    <row r="47" spans="1:2" x14ac:dyDescent="0.25">
      <c r="A47" s="53">
        <v>60</v>
      </c>
      <c r="B47" s="53">
        <v>60</v>
      </c>
    </row>
    <row r="48" spans="1:2" x14ac:dyDescent="0.25">
      <c r="A48" s="53">
        <v>61</v>
      </c>
      <c r="B48" s="53">
        <v>61</v>
      </c>
    </row>
    <row r="49" spans="1:2" x14ac:dyDescent="0.25">
      <c r="A49" s="58">
        <v>62</v>
      </c>
      <c r="B49" s="58">
        <v>62</v>
      </c>
    </row>
    <row r="50" spans="1:2" x14ac:dyDescent="0.25">
      <c r="A50" s="53">
        <v>63</v>
      </c>
      <c r="B50" s="53">
        <v>63</v>
      </c>
    </row>
    <row r="51" spans="1:2" x14ac:dyDescent="0.25">
      <c r="A51" s="58">
        <v>64</v>
      </c>
      <c r="B51" s="58">
        <v>64</v>
      </c>
    </row>
    <row r="52" spans="1:2" x14ac:dyDescent="0.25">
      <c r="A52" s="53">
        <v>64</v>
      </c>
      <c r="B52" s="58">
        <v>65</v>
      </c>
    </row>
    <row r="53" spans="1:2" x14ac:dyDescent="0.25">
      <c r="A53" s="58">
        <v>65</v>
      </c>
      <c r="B53" s="58">
        <v>66</v>
      </c>
    </row>
    <row r="54" spans="1:2" x14ac:dyDescent="0.25">
      <c r="A54" s="58">
        <v>66</v>
      </c>
      <c r="B54" s="58">
        <v>67</v>
      </c>
    </row>
    <row r="55" spans="1:2" x14ac:dyDescent="0.25">
      <c r="A55" s="58">
        <v>67</v>
      </c>
      <c r="B55" s="58">
        <v>68</v>
      </c>
    </row>
    <row r="56" spans="1:2" x14ac:dyDescent="0.25">
      <c r="A56" s="58">
        <v>68</v>
      </c>
      <c r="B56" s="53">
        <v>69</v>
      </c>
    </row>
    <row r="57" spans="1:2" x14ac:dyDescent="0.25">
      <c r="A57" s="53">
        <v>69</v>
      </c>
      <c r="B57" s="53">
        <v>70</v>
      </c>
    </row>
    <row r="58" spans="1:2" x14ac:dyDescent="0.25">
      <c r="A58" s="53">
        <v>70</v>
      </c>
      <c r="B58" s="53">
        <v>71</v>
      </c>
    </row>
    <row r="59" spans="1:2" x14ac:dyDescent="0.25">
      <c r="A59" s="53">
        <v>71</v>
      </c>
      <c r="B59" s="53">
        <v>72</v>
      </c>
    </row>
    <row r="60" spans="1:2" x14ac:dyDescent="0.25">
      <c r="A60" s="53">
        <v>72</v>
      </c>
      <c r="B60" s="53">
        <v>73</v>
      </c>
    </row>
    <row r="61" spans="1:2" x14ac:dyDescent="0.25">
      <c r="A61" s="53">
        <v>73</v>
      </c>
      <c r="B61" s="53">
        <v>74</v>
      </c>
    </row>
    <row r="62" spans="1:2" x14ac:dyDescent="0.25">
      <c r="A62" s="53">
        <v>74</v>
      </c>
      <c r="B62" s="53">
        <v>75</v>
      </c>
    </row>
    <row r="63" spans="1:2" x14ac:dyDescent="0.25">
      <c r="A63" s="53">
        <v>75</v>
      </c>
      <c r="B63" s="53">
        <v>76</v>
      </c>
    </row>
    <row r="64" spans="1:2" x14ac:dyDescent="0.25">
      <c r="A64" s="53">
        <v>76</v>
      </c>
      <c r="B64" s="53">
        <v>78</v>
      </c>
    </row>
    <row r="65" spans="1:2" x14ac:dyDescent="0.25">
      <c r="A65" s="53">
        <v>78</v>
      </c>
      <c r="B65" s="53">
        <v>79</v>
      </c>
    </row>
    <row r="66" spans="1:2" x14ac:dyDescent="0.25">
      <c r="A66" s="53">
        <v>79</v>
      </c>
      <c r="B66" s="53">
        <v>80</v>
      </c>
    </row>
    <row r="67" spans="1:2" x14ac:dyDescent="0.25">
      <c r="A67" s="53">
        <v>80</v>
      </c>
      <c r="B67" s="53">
        <v>81</v>
      </c>
    </row>
    <row r="68" spans="1:2" x14ac:dyDescent="0.25">
      <c r="A68" s="53">
        <v>81</v>
      </c>
      <c r="B68" s="54">
        <v>82</v>
      </c>
    </row>
    <row r="69" spans="1:2" x14ac:dyDescent="0.25">
      <c r="A69" s="54">
        <v>82</v>
      </c>
      <c r="B69" s="94">
        <v>83</v>
      </c>
    </row>
    <row r="70" spans="1:2" x14ac:dyDescent="0.25">
      <c r="A70" s="94">
        <v>83</v>
      </c>
      <c r="B70" s="53">
        <v>84</v>
      </c>
    </row>
    <row r="71" spans="1:2" x14ac:dyDescent="0.25">
      <c r="A71" s="53">
        <v>84</v>
      </c>
      <c r="B71" s="53">
        <v>85</v>
      </c>
    </row>
    <row r="72" spans="1:2" x14ac:dyDescent="0.25">
      <c r="A72" s="53">
        <v>85</v>
      </c>
      <c r="B72" s="53">
        <v>86</v>
      </c>
    </row>
    <row r="73" spans="1:2" x14ac:dyDescent="0.25">
      <c r="A73" s="53">
        <v>86</v>
      </c>
      <c r="B73" s="53">
        <v>87</v>
      </c>
    </row>
    <row r="74" spans="1:2" x14ac:dyDescent="0.25">
      <c r="A74" s="53">
        <v>87</v>
      </c>
      <c r="B74" s="53">
        <v>88</v>
      </c>
    </row>
    <row r="75" spans="1:2" x14ac:dyDescent="0.25">
      <c r="A75" s="53">
        <v>88</v>
      </c>
      <c r="B75" s="53">
        <v>90</v>
      </c>
    </row>
    <row r="76" spans="1:2" x14ac:dyDescent="0.25">
      <c r="A76" s="53">
        <v>90</v>
      </c>
      <c r="B76" s="53">
        <v>91</v>
      </c>
    </row>
    <row r="77" spans="1:2" x14ac:dyDescent="0.25">
      <c r="A77" s="53">
        <v>91</v>
      </c>
      <c r="B77" s="53">
        <v>92</v>
      </c>
    </row>
    <row r="78" spans="1:2" x14ac:dyDescent="0.25">
      <c r="A78" s="53">
        <v>92</v>
      </c>
      <c r="B78" s="53">
        <v>93</v>
      </c>
    </row>
    <row r="79" spans="1:2" x14ac:dyDescent="0.25">
      <c r="A79" s="53">
        <v>93</v>
      </c>
      <c r="B79" s="53">
        <v>94</v>
      </c>
    </row>
    <row r="80" spans="1:2" x14ac:dyDescent="0.25">
      <c r="A80" s="53">
        <v>94</v>
      </c>
    </row>
    <row r="81" spans="1:1" x14ac:dyDescent="0.25">
      <c r="A81" s="53"/>
    </row>
    <row r="82" spans="1:1" x14ac:dyDescent="0.25">
      <c r="A82" s="53"/>
    </row>
    <row r="83" spans="1:1" x14ac:dyDescent="0.25">
      <c r="A83" s="53"/>
    </row>
    <row r="84" spans="1:1" x14ac:dyDescent="0.25">
      <c r="A84" s="53"/>
    </row>
    <row r="85" spans="1:1" x14ac:dyDescent="0.25">
      <c r="A85" s="55"/>
    </row>
    <row r="86" spans="1:1" x14ac:dyDescent="0.25">
      <c r="A86" s="66"/>
    </row>
    <row r="87" spans="1:1" x14ac:dyDescent="0.25">
      <c r="A87" s="55"/>
    </row>
    <row r="88" spans="1:1" x14ac:dyDescent="0.25">
      <c r="A88" s="55"/>
    </row>
    <row r="89" spans="1:1" x14ac:dyDescent="0.25">
      <c r="A89" s="53"/>
    </row>
    <row r="90" spans="1:1" x14ac:dyDescent="0.25">
      <c r="A90" s="53"/>
    </row>
    <row r="91" spans="1:1" x14ac:dyDescent="0.25">
      <c r="A91" s="53"/>
    </row>
    <row r="92" spans="1:1" x14ac:dyDescent="0.25">
      <c r="A92" s="54"/>
    </row>
    <row r="93" spans="1:1" x14ac:dyDescent="0.25">
      <c r="A93" s="53"/>
    </row>
    <row r="94" spans="1:1" x14ac:dyDescent="0.25">
      <c r="A94" s="53"/>
    </row>
    <row r="95" spans="1:1" x14ac:dyDescent="0.25">
      <c r="A95" s="53"/>
    </row>
    <row r="96" spans="1:1" x14ac:dyDescent="0.25">
      <c r="A96" s="53"/>
    </row>
    <row r="97" spans="1:1" x14ac:dyDescent="0.25">
      <c r="A97" s="53"/>
    </row>
    <row r="98" spans="1:1" x14ac:dyDescent="0.25">
      <c r="A98" s="53"/>
    </row>
    <row r="99" spans="1:1" x14ac:dyDescent="0.25">
      <c r="A99" s="53"/>
    </row>
    <row r="100" spans="1:1" x14ac:dyDescent="0.25">
      <c r="A100" s="55"/>
    </row>
    <row r="101" spans="1:1" x14ac:dyDescent="0.25">
      <c r="A101" s="55"/>
    </row>
    <row r="102" spans="1:1" x14ac:dyDescent="0.25">
      <c r="A102" s="53"/>
    </row>
    <row r="103" spans="1:1" x14ac:dyDescent="0.25">
      <c r="A103" s="53"/>
    </row>
    <row r="104" spans="1:1" x14ac:dyDescent="0.25">
      <c r="A104" s="55"/>
    </row>
    <row r="105" spans="1:1" x14ac:dyDescent="0.25">
      <c r="A105" s="55"/>
    </row>
    <row r="106" spans="1:1" x14ac:dyDescent="0.25">
      <c r="A106" s="55"/>
    </row>
    <row r="107" spans="1:1" x14ac:dyDescent="0.25">
      <c r="A107" s="55"/>
    </row>
    <row r="108" spans="1:1" x14ac:dyDescent="0.25">
      <c r="A108" s="55"/>
    </row>
    <row r="109" spans="1:1" x14ac:dyDescent="0.25">
      <c r="A109" s="55"/>
    </row>
    <row r="110" spans="1:1" x14ac:dyDescent="0.25">
      <c r="A110" s="55"/>
    </row>
    <row r="111" spans="1:1" x14ac:dyDescent="0.25">
      <c r="A111" s="55"/>
    </row>
    <row r="112" spans="1:1" x14ac:dyDescent="0.25">
      <c r="A112" s="55"/>
    </row>
    <row r="113" spans="1:1" x14ac:dyDescent="0.25">
      <c r="A113" s="55"/>
    </row>
    <row r="114" spans="1:1" x14ac:dyDescent="0.25">
      <c r="A114" s="55"/>
    </row>
    <row r="115" spans="1:1" x14ac:dyDescent="0.25">
      <c r="A115" s="55"/>
    </row>
    <row r="116" spans="1:1" x14ac:dyDescent="0.25">
      <c r="A116" s="55"/>
    </row>
    <row r="117" spans="1:1" x14ac:dyDescent="0.25">
      <c r="A117" s="55"/>
    </row>
    <row r="118" spans="1:1" x14ac:dyDescent="0.25">
      <c r="A118" s="55"/>
    </row>
    <row r="119" spans="1:1" x14ac:dyDescent="0.25">
      <c r="A119" s="55"/>
    </row>
    <row r="120" spans="1:1" x14ac:dyDescent="0.25">
      <c r="A120" s="55"/>
    </row>
    <row r="121" spans="1:1" x14ac:dyDescent="0.25">
      <c r="A121" s="55"/>
    </row>
    <row r="122" spans="1:1" x14ac:dyDescent="0.25">
      <c r="A122" s="55"/>
    </row>
    <row r="123" spans="1:1" x14ac:dyDescent="0.25">
      <c r="A123" s="55"/>
    </row>
    <row r="124" spans="1:1" x14ac:dyDescent="0.25">
      <c r="A124" s="55"/>
    </row>
    <row r="125" spans="1:1" x14ac:dyDescent="0.25">
      <c r="A125" s="55"/>
    </row>
    <row r="126" spans="1:1" x14ac:dyDescent="0.25">
      <c r="A126" s="55"/>
    </row>
    <row r="127" spans="1:1" x14ac:dyDescent="0.25">
      <c r="A127" s="55"/>
    </row>
    <row r="128" spans="1:1" x14ac:dyDescent="0.25">
      <c r="A128" s="55"/>
    </row>
    <row r="129" spans="1:1" x14ac:dyDescent="0.25">
      <c r="A129" s="55"/>
    </row>
    <row r="130" spans="1:1" x14ac:dyDescent="0.25">
      <c r="A130" s="55"/>
    </row>
    <row r="131" spans="1:1" x14ac:dyDescent="0.25">
      <c r="A131" s="55"/>
    </row>
    <row r="132" spans="1:1" x14ac:dyDescent="0.25">
      <c r="A132" s="55"/>
    </row>
    <row r="133" spans="1:1" x14ac:dyDescent="0.25">
      <c r="A133" s="55"/>
    </row>
    <row r="134" spans="1:1" x14ac:dyDescent="0.25">
      <c r="A134" s="55"/>
    </row>
    <row r="135" spans="1:1" x14ac:dyDescent="0.25">
      <c r="A135" s="55"/>
    </row>
    <row r="136" spans="1:1" x14ac:dyDescent="0.25">
      <c r="A136" s="55"/>
    </row>
    <row r="137" spans="1:1" x14ac:dyDescent="0.25">
      <c r="A137" s="55"/>
    </row>
    <row r="138" spans="1:1" x14ac:dyDescent="0.25">
      <c r="A138" s="55"/>
    </row>
    <row r="139" spans="1:1" x14ac:dyDescent="0.25">
      <c r="A139" s="55"/>
    </row>
    <row r="140" spans="1:1" x14ac:dyDescent="0.25">
      <c r="A140" s="55"/>
    </row>
    <row r="141" spans="1:1" x14ac:dyDescent="0.25">
      <c r="A141" s="55"/>
    </row>
    <row r="142" spans="1:1" x14ac:dyDescent="0.25">
      <c r="A142" s="55"/>
    </row>
    <row r="143" spans="1:1" x14ac:dyDescent="0.25">
      <c r="A143" s="55"/>
    </row>
    <row r="144" spans="1:1" x14ac:dyDescent="0.25">
      <c r="A144" s="55"/>
    </row>
    <row r="145" spans="1:1" x14ac:dyDescent="0.25">
      <c r="A145" s="55"/>
    </row>
    <row r="146" spans="1:1" x14ac:dyDescent="0.25">
      <c r="A146" s="55"/>
    </row>
    <row r="147" spans="1:1" x14ac:dyDescent="0.25">
      <c r="A147" s="55"/>
    </row>
    <row r="148" spans="1:1" x14ac:dyDescent="0.25">
      <c r="A148" s="55"/>
    </row>
    <row r="149" spans="1:1" x14ac:dyDescent="0.25">
      <c r="A149" s="55"/>
    </row>
    <row r="150" spans="1:1" x14ac:dyDescent="0.25">
      <c r="A150" s="55"/>
    </row>
    <row r="151" spans="1:1" x14ac:dyDescent="0.25">
      <c r="A151" s="55"/>
    </row>
    <row r="152" spans="1:1" x14ac:dyDescent="0.25">
      <c r="A152" s="55"/>
    </row>
    <row r="153" spans="1:1" x14ac:dyDescent="0.25">
      <c r="A153" s="55"/>
    </row>
    <row r="154" spans="1:1" x14ac:dyDescent="0.25">
      <c r="A154" s="55"/>
    </row>
    <row r="155" spans="1:1" x14ac:dyDescent="0.25">
      <c r="A155" s="55"/>
    </row>
    <row r="156" spans="1:1" x14ac:dyDescent="0.25">
      <c r="A156" s="55"/>
    </row>
    <row r="157" spans="1:1" x14ac:dyDescent="0.25">
      <c r="A157" s="55"/>
    </row>
    <row r="158" spans="1:1" x14ac:dyDescent="0.25">
      <c r="A158" s="55"/>
    </row>
    <row r="159" spans="1:1" x14ac:dyDescent="0.25">
      <c r="A159" s="55"/>
    </row>
    <row r="160" spans="1:1" x14ac:dyDescent="0.25">
      <c r="A160" s="55"/>
    </row>
    <row r="161" spans="1:1" x14ac:dyDescent="0.25">
      <c r="A161" s="55"/>
    </row>
    <row r="162" spans="1:1" x14ac:dyDescent="0.25">
      <c r="A162" s="55"/>
    </row>
    <row r="163" spans="1:1" x14ac:dyDescent="0.25">
      <c r="A163" s="55"/>
    </row>
    <row r="164" spans="1:1" x14ac:dyDescent="0.25">
      <c r="A164" s="55"/>
    </row>
    <row r="165" spans="1:1" x14ac:dyDescent="0.25">
      <c r="A165" s="55"/>
    </row>
    <row r="166" spans="1:1" x14ac:dyDescent="0.25">
      <c r="A166" s="55"/>
    </row>
    <row r="167" spans="1:1" x14ac:dyDescent="0.25">
      <c r="A167" s="55"/>
    </row>
    <row r="168" spans="1:1" x14ac:dyDescent="0.25">
      <c r="A168" s="55"/>
    </row>
    <row r="169" spans="1:1" x14ac:dyDescent="0.25">
      <c r="A169" s="55"/>
    </row>
    <row r="170" spans="1:1" x14ac:dyDescent="0.25">
      <c r="A170" s="55"/>
    </row>
    <row r="171" spans="1:1" x14ac:dyDescent="0.25">
      <c r="A171" s="55"/>
    </row>
    <row r="172" spans="1:1" x14ac:dyDescent="0.25">
      <c r="A172" s="55"/>
    </row>
    <row r="173" spans="1:1" x14ac:dyDescent="0.25">
      <c r="A173" s="55"/>
    </row>
    <row r="174" spans="1:1" x14ac:dyDescent="0.25">
      <c r="A174" s="55"/>
    </row>
    <row r="175" spans="1:1" x14ac:dyDescent="0.25">
      <c r="A175" s="55"/>
    </row>
    <row r="176" spans="1:1" x14ac:dyDescent="0.25">
      <c r="A176" s="55"/>
    </row>
    <row r="177" spans="1:1" x14ac:dyDescent="0.25">
      <c r="A177" s="55"/>
    </row>
    <row r="178" spans="1:1" x14ac:dyDescent="0.25">
      <c r="A178" s="55"/>
    </row>
    <row r="179" spans="1:1" x14ac:dyDescent="0.25">
      <c r="A179" s="55"/>
    </row>
    <row r="180" spans="1:1" x14ac:dyDescent="0.25">
      <c r="A180" s="55"/>
    </row>
    <row r="181" spans="1:1" x14ac:dyDescent="0.25">
      <c r="A181" s="55"/>
    </row>
    <row r="182" spans="1:1" x14ac:dyDescent="0.25">
      <c r="A182" s="55"/>
    </row>
    <row r="183" spans="1:1" x14ac:dyDescent="0.25">
      <c r="A183" s="55"/>
    </row>
    <row r="184" spans="1:1" x14ac:dyDescent="0.25">
      <c r="A184" s="55"/>
    </row>
    <row r="185" spans="1:1" x14ac:dyDescent="0.25">
      <c r="A185" s="55"/>
    </row>
    <row r="186" spans="1:1" x14ac:dyDescent="0.25">
      <c r="A186" s="55"/>
    </row>
    <row r="187" spans="1:1" x14ac:dyDescent="0.25">
      <c r="A187" s="55"/>
    </row>
    <row r="188" spans="1:1" x14ac:dyDescent="0.25">
      <c r="A188" s="55"/>
    </row>
    <row r="189" spans="1:1" x14ac:dyDescent="0.25">
      <c r="A189" s="55"/>
    </row>
    <row r="190" spans="1:1" x14ac:dyDescent="0.25">
      <c r="A190" s="55"/>
    </row>
    <row r="191" spans="1:1" x14ac:dyDescent="0.25">
      <c r="A191" s="55"/>
    </row>
    <row r="192" spans="1:1" x14ac:dyDescent="0.25">
      <c r="A192" s="55"/>
    </row>
    <row r="193" spans="1:1" x14ac:dyDescent="0.25">
      <c r="A193" s="55"/>
    </row>
    <row r="194" spans="1:1" x14ac:dyDescent="0.25">
      <c r="A194" s="55"/>
    </row>
    <row r="195" spans="1:1" x14ac:dyDescent="0.25">
      <c r="A195" s="55"/>
    </row>
    <row r="196" spans="1:1" x14ac:dyDescent="0.25">
      <c r="A196" s="55"/>
    </row>
    <row r="197" spans="1:1" x14ac:dyDescent="0.25">
      <c r="A197" s="55"/>
    </row>
    <row r="198" spans="1:1" x14ac:dyDescent="0.25">
      <c r="A198" s="55"/>
    </row>
    <row r="199" spans="1:1" x14ac:dyDescent="0.25">
      <c r="A199" s="55"/>
    </row>
    <row r="200" spans="1:1" x14ac:dyDescent="0.25">
      <c r="A200" s="55"/>
    </row>
    <row r="201" spans="1:1" x14ac:dyDescent="0.25">
      <c r="A201" s="55"/>
    </row>
  </sheetData>
  <sortState ref="A1:A201">
    <sortCondition ref="A1:A2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
  <sheetViews>
    <sheetView workbookViewId="0">
      <selection activeCell="C9" sqref="C9"/>
    </sheetView>
  </sheetViews>
  <sheetFormatPr defaultRowHeight="15" x14ac:dyDescent="0.25"/>
  <cols>
    <col min="1" max="1" width="26.28515625" customWidth="1"/>
    <col min="2" max="5" width="12.7109375" customWidth="1"/>
    <col min="7" max="7" width="8.85546875" style="78"/>
    <col min="8" max="8" width="14.7109375" customWidth="1"/>
    <col min="9" max="9" width="14.7109375" bestFit="1" customWidth="1"/>
  </cols>
  <sheetData>
    <row r="1" spans="1:37" s="78" customFormat="1" x14ac:dyDescent="0.25">
      <c r="B1" s="78" t="s">
        <v>421</v>
      </c>
      <c r="H1" s="107" t="s">
        <v>422</v>
      </c>
      <c r="I1" s="107"/>
      <c r="J1" s="107"/>
      <c r="K1" s="107"/>
    </row>
    <row r="2" spans="1:37" s="79" customFormat="1" ht="26.25" x14ac:dyDescent="0.25">
      <c r="A2" s="79" t="s">
        <v>452</v>
      </c>
      <c r="B2" s="81" t="s">
        <v>423</v>
      </c>
      <c r="C2" s="81" t="s">
        <v>16</v>
      </c>
      <c r="D2" s="81" t="s">
        <v>424</v>
      </c>
      <c r="E2" s="81" t="s">
        <v>425</v>
      </c>
      <c r="F2" s="80"/>
      <c r="G2" s="80"/>
      <c r="H2" s="80" t="s">
        <v>423</v>
      </c>
      <c r="I2" s="80" t="s">
        <v>16</v>
      </c>
      <c r="J2" s="80" t="s">
        <v>424</v>
      </c>
      <c r="K2" s="80" t="s">
        <v>425</v>
      </c>
      <c r="L2" s="80"/>
      <c r="M2" s="80"/>
      <c r="N2" s="80"/>
      <c r="O2" s="80"/>
      <c r="P2" s="80"/>
      <c r="Q2" s="80"/>
      <c r="R2" s="80"/>
      <c r="S2" s="80"/>
      <c r="T2" s="80"/>
      <c r="U2" s="80"/>
      <c r="V2" s="80"/>
      <c r="W2" s="80"/>
      <c r="X2" s="80"/>
      <c r="Y2" s="80"/>
      <c r="Z2" s="80"/>
      <c r="AA2" s="80"/>
      <c r="AB2" s="80"/>
      <c r="AC2" s="80"/>
      <c r="AD2" s="80"/>
      <c r="AE2" s="80"/>
      <c r="AF2" s="80"/>
      <c r="AG2" s="80"/>
      <c r="AH2" s="80"/>
      <c r="AI2" s="80"/>
      <c r="AJ2" s="80"/>
      <c r="AK2" s="80"/>
    </row>
    <row r="3" spans="1:37" x14ac:dyDescent="0.25">
      <c r="A3" t="s">
        <v>426</v>
      </c>
      <c r="B3">
        <v>0.5</v>
      </c>
      <c r="C3">
        <v>1</v>
      </c>
      <c r="D3">
        <v>3.5</v>
      </c>
      <c r="E3">
        <v>0.5</v>
      </c>
      <c r="H3">
        <f>SUM(B3*8)</f>
        <v>4</v>
      </c>
      <c r="I3">
        <f t="shared" ref="I3:K8" si="0">SUM(C3*8)</f>
        <v>8</v>
      </c>
      <c r="J3">
        <f t="shared" si="0"/>
        <v>28</v>
      </c>
      <c r="K3">
        <f t="shared" si="0"/>
        <v>4</v>
      </c>
    </row>
    <row r="4" spans="1:37" ht="14.45" x14ac:dyDescent="0.3">
      <c r="A4" t="s">
        <v>427</v>
      </c>
      <c r="B4">
        <v>1</v>
      </c>
      <c r="C4">
        <v>2</v>
      </c>
      <c r="D4">
        <v>7</v>
      </c>
      <c r="E4">
        <v>1</v>
      </c>
      <c r="H4">
        <f t="shared" ref="H4:H8" si="1">SUM(B4*8)</f>
        <v>8</v>
      </c>
      <c r="I4">
        <f t="shared" si="0"/>
        <v>16</v>
      </c>
      <c r="J4">
        <f t="shared" si="0"/>
        <v>56</v>
      </c>
      <c r="K4">
        <f t="shared" si="0"/>
        <v>8</v>
      </c>
    </row>
    <row r="5" spans="1:37" ht="14.45" x14ac:dyDescent="0.3">
      <c r="A5" t="s">
        <v>428</v>
      </c>
      <c r="B5">
        <v>3</v>
      </c>
      <c r="C5">
        <v>6</v>
      </c>
      <c r="D5">
        <v>10</v>
      </c>
      <c r="E5">
        <v>3</v>
      </c>
      <c r="H5">
        <f t="shared" si="1"/>
        <v>24</v>
      </c>
      <c r="I5">
        <f t="shared" si="0"/>
        <v>48</v>
      </c>
      <c r="J5">
        <f t="shared" si="0"/>
        <v>80</v>
      </c>
      <c r="K5">
        <f t="shared" si="0"/>
        <v>24</v>
      </c>
    </row>
    <row r="6" spans="1:37" ht="14.45" x14ac:dyDescent="0.3">
      <c r="A6" t="s">
        <v>429</v>
      </c>
      <c r="B6">
        <v>5</v>
      </c>
      <c r="C6">
        <v>10</v>
      </c>
      <c r="D6">
        <v>20</v>
      </c>
      <c r="E6">
        <v>5</v>
      </c>
      <c r="H6">
        <f t="shared" si="1"/>
        <v>40</v>
      </c>
      <c r="I6">
        <f t="shared" si="0"/>
        <v>80</v>
      </c>
      <c r="J6">
        <f t="shared" si="0"/>
        <v>160</v>
      </c>
      <c r="K6">
        <f t="shared" si="0"/>
        <v>40</v>
      </c>
    </row>
    <row r="7" spans="1:37" ht="14.45" x14ac:dyDescent="0.3">
      <c r="A7" t="s">
        <v>308</v>
      </c>
      <c r="B7">
        <v>8</v>
      </c>
      <c r="C7">
        <v>14</v>
      </c>
      <c r="D7">
        <v>80</v>
      </c>
      <c r="E7">
        <v>7</v>
      </c>
      <c r="H7">
        <f t="shared" si="1"/>
        <v>64</v>
      </c>
      <c r="I7">
        <f t="shared" si="0"/>
        <v>112</v>
      </c>
      <c r="J7">
        <f t="shared" si="0"/>
        <v>640</v>
      </c>
      <c r="K7">
        <f t="shared" si="0"/>
        <v>56</v>
      </c>
    </row>
    <row r="8" spans="1:37" ht="14.45" x14ac:dyDescent="0.3">
      <c r="A8" t="s">
        <v>310</v>
      </c>
      <c r="B8">
        <v>21</v>
      </c>
      <c r="C8">
        <v>18</v>
      </c>
      <c r="D8">
        <v>160</v>
      </c>
      <c r="E8">
        <v>9</v>
      </c>
      <c r="H8">
        <f t="shared" si="1"/>
        <v>168</v>
      </c>
      <c r="I8">
        <f t="shared" si="0"/>
        <v>144</v>
      </c>
      <c r="J8">
        <f t="shared" si="0"/>
        <v>1280</v>
      </c>
      <c r="K8">
        <f t="shared" si="0"/>
        <v>72</v>
      </c>
    </row>
    <row r="9" spans="1:37" s="78" customFormat="1" ht="14.45" x14ac:dyDescent="0.3"/>
    <row r="11" spans="1:37" ht="27.6" x14ac:dyDescent="0.3">
      <c r="A11" s="79" t="s">
        <v>453</v>
      </c>
      <c r="B11" s="81" t="s">
        <v>423</v>
      </c>
      <c r="C11" s="81" t="s">
        <v>16</v>
      </c>
      <c r="D11" s="81" t="s">
        <v>424</v>
      </c>
      <c r="E11" s="81" t="s">
        <v>425</v>
      </c>
    </row>
    <row r="12" spans="1:37" ht="14.45" x14ac:dyDescent="0.3">
      <c r="A12" s="78" t="s">
        <v>426</v>
      </c>
      <c r="B12" s="78">
        <v>1.5</v>
      </c>
      <c r="C12" s="78">
        <v>0.5</v>
      </c>
      <c r="D12" s="78">
        <v>3.5</v>
      </c>
      <c r="E12" s="78">
        <v>0.5</v>
      </c>
    </row>
    <row r="13" spans="1:37" ht="14.45" x14ac:dyDescent="0.3">
      <c r="A13" s="78" t="s">
        <v>427</v>
      </c>
      <c r="B13" s="78">
        <v>3</v>
      </c>
      <c r="C13" s="78">
        <v>1</v>
      </c>
      <c r="D13" s="78">
        <v>7</v>
      </c>
      <c r="E13" s="78">
        <v>1</v>
      </c>
    </row>
    <row r="14" spans="1:37" ht="14.45" x14ac:dyDescent="0.3">
      <c r="A14" s="78" t="s">
        <v>428</v>
      </c>
      <c r="B14" s="78">
        <v>6</v>
      </c>
      <c r="C14" s="78">
        <v>3</v>
      </c>
      <c r="D14" s="78">
        <v>10</v>
      </c>
      <c r="E14" s="78">
        <v>3</v>
      </c>
    </row>
    <row r="15" spans="1:37" ht="14.45" x14ac:dyDescent="0.3">
      <c r="A15" s="78" t="s">
        <v>429</v>
      </c>
      <c r="B15" s="78">
        <v>15</v>
      </c>
      <c r="C15" s="78">
        <v>5</v>
      </c>
      <c r="D15" s="78">
        <v>20</v>
      </c>
      <c r="E15" s="78">
        <v>5</v>
      </c>
    </row>
    <row r="16" spans="1:37" ht="14.45" x14ac:dyDescent="0.3">
      <c r="A16" s="78" t="s">
        <v>308</v>
      </c>
      <c r="B16" s="78">
        <v>40</v>
      </c>
      <c r="C16" s="78">
        <v>7</v>
      </c>
      <c r="D16" s="78">
        <v>80</v>
      </c>
      <c r="E16" s="78">
        <v>7</v>
      </c>
    </row>
    <row r="17" spans="1:5" ht="14.45" x14ac:dyDescent="0.3">
      <c r="A17" s="78" t="s">
        <v>310</v>
      </c>
      <c r="B17" s="78">
        <v>80</v>
      </c>
      <c r="C17" s="78">
        <v>9</v>
      </c>
      <c r="D17" s="78">
        <v>160</v>
      </c>
      <c r="E17" s="78">
        <v>9</v>
      </c>
    </row>
  </sheetData>
  <mergeCells count="1">
    <mergeCell ref="H1:K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List!$C$2:$C$7</xm:f>
          </x14:formula1>
          <xm:sqref>A3:A10 A12:A17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22" sqref="A22"/>
    </sheetView>
  </sheetViews>
  <sheetFormatPr defaultRowHeight="15" x14ac:dyDescent="0.25"/>
  <cols>
    <col min="1" max="1" width="23.28515625" bestFit="1" customWidth="1"/>
    <col min="2" max="2" width="11" bestFit="1" customWidth="1"/>
    <col min="3" max="3" width="11.7109375" bestFit="1" customWidth="1"/>
    <col min="4" max="4" width="9.5703125" bestFit="1" customWidth="1"/>
    <col min="5" max="5" width="9.28515625" bestFit="1" customWidth="1"/>
  </cols>
  <sheetData>
    <row r="1" spans="1:5" s="1" customFormat="1" ht="39.75" customHeight="1" x14ac:dyDescent="0.25">
      <c r="A1" s="82" t="s">
        <v>383</v>
      </c>
      <c r="B1" s="3" t="s">
        <v>436</v>
      </c>
      <c r="C1" s="3" t="s">
        <v>437</v>
      </c>
      <c r="D1" s="3" t="s">
        <v>438</v>
      </c>
      <c r="E1" s="3" t="s">
        <v>439</v>
      </c>
    </row>
    <row r="2" spans="1:5" x14ac:dyDescent="0.25">
      <c r="A2" s="69" t="s">
        <v>285</v>
      </c>
      <c r="B2" s="83">
        <v>1</v>
      </c>
      <c r="C2" s="83">
        <v>2</v>
      </c>
      <c r="D2" s="83">
        <v>28</v>
      </c>
      <c r="E2" s="83">
        <v>4</v>
      </c>
    </row>
    <row r="3" spans="1:5" x14ac:dyDescent="0.25">
      <c r="A3" s="69" t="s">
        <v>415</v>
      </c>
      <c r="B3" s="83">
        <v>34.5</v>
      </c>
      <c r="C3" s="83">
        <v>70</v>
      </c>
      <c r="D3" s="83">
        <v>135</v>
      </c>
      <c r="E3" s="83">
        <v>35</v>
      </c>
    </row>
    <row r="4" spans="1:5" x14ac:dyDescent="0.25">
      <c r="A4" s="69" t="s">
        <v>375</v>
      </c>
      <c r="B4" s="83">
        <v>9</v>
      </c>
      <c r="C4" s="83">
        <v>20</v>
      </c>
      <c r="D4" s="83">
        <v>37</v>
      </c>
      <c r="E4" s="83">
        <v>10</v>
      </c>
    </row>
    <row r="5" spans="1:5" x14ac:dyDescent="0.25">
      <c r="A5" s="69" t="s">
        <v>414</v>
      </c>
      <c r="B5" s="83">
        <v>30</v>
      </c>
      <c r="C5" s="83">
        <v>96</v>
      </c>
      <c r="D5" s="83">
        <v>229</v>
      </c>
      <c r="E5" s="83">
        <v>58</v>
      </c>
    </row>
    <row r="6" spans="1:5" x14ac:dyDescent="0.25">
      <c r="A6" s="69" t="s">
        <v>416</v>
      </c>
      <c r="B6" s="83">
        <v>16</v>
      </c>
      <c r="C6" s="83">
        <v>32</v>
      </c>
      <c r="D6" s="83">
        <v>57</v>
      </c>
      <c r="E6" s="83">
        <v>16</v>
      </c>
    </row>
    <row r="7" spans="1:5" x14ac:dyDescent="0.25">
      <c r="A7" s="69" t="s">
        <v>24</v>
      </c>
      <c r="B7" s="83">
        <v>49.5</v>
      </c>
      <c r="C7" s="83">
        <v>97</v>
      </c>
      <c r="D7" s="83">
        <v>241.5</v>
      </c>
      <c r="E7" s="83">
        <v>48.5</v>
      </c>
    </row>
    <row r="8" spans="1:5" x14ac:dyDescent="0.25">
      <c r="A8" s="69" t="s">
        <v>192</v>
      </c>
      <c r="B8" s="83">
        <v>50</v>
      </c>
      <c r="C8" s="83">
        <v>50</v>
      </c>
      <c r="D8" s="83">
        <v>400</v>
      </c>
      <c r="E8" s="83">
        <v>25</v>
      </c>
    </row>
    <row r="9" spans="1:5" x14ac:dyDescent="0.25">
      <c r="A9" s="69" t="s">
        <v>384</v>
      </c>
      <c r="B9" s="83"/>
      <c r="C9" s="83"/>
      <c r="D9" s="83"/>
      <c r="E9" s="83"/>
    </row>
    <row r="10" spans="1:5" x14ac:dyDescent="0.25">
      <c r="A10" s="69" t="s">
        <v>385</v>
      </c>
      <c r="B10" s="83">
        <v>190</v>
      </c>
      <c r="C10" s="83">
        <v>367</v>
      </c>
      <c r="D10" s="83">
        <v>1127.5</v>
      </c>
      <c r="E10" s="83">
        <v>196.5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3" sqref="C3"/>
    </sheetView>
  </sheetViews>
  <sheetFormatPr defaultRowHeight="15" x14ac:dyDescent="0.25"/>
  <cols>
    <col min="1" max="1" width="13.140625" bestFit="1" customWidth="1"/>
    <col min="2" max="2" width="17.28515625" bestFit="1" customWidth="1"/>
    <col min="3" max="3" width="26.7109375" bestFit="1" customWidth="1"/>
  </cols>
  <sheetData>
    <row r="1" spans="1:3" x14ac:dyDescent="0.25">
      <c r="A1" s="85" t="s">
        <v>383</v>
      </c>
      <c r="B1" s="78" t="s">
        <v>445</v>
      </c>
      <c r="C1" s="78" t="s">
        <v>444</v>
      </c>
    </row>
    <row r="2" spans="1:3" x14ac:dyDescent="0.25">
      <c r="A2" s="69" t="s">
        <v>22</v>
      </c>
      <c r="B2" s="86">
        <v>73</v>
      </c>
      <c r="C2" s="86">
        <v>20</v>
      </c>
    </row>
    <row r="3" spans="1:3" x14ac:dyDescent="0.25">
      <c r="A3" s="69" t="s">
        <v>384</v>
      </c>
      <c r="B3" s="86"/>
      <c r="C3" s="86"/>
    </row>
    <row r="4" spans="1:3" x14ac:dyDescent="0.25">
      <c r="A4" s="69" t="s">
        <v>385</v>
      </c>
      <c r="B4" s="86">
        <v>73</v>
      </c>
      <c r="C4" s="86">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7"/>
  <sheetViews>
    <sheetView workbookViewId="0">
      <pane ySplit="2" topLeftCell="A6" activePane="bottomLeft" state="frozen"/>
      <selection pane="bottomLeft" activeCell="A9" sqref="A9"/>
    </sheetView>
  </sheetViews>
  <sheetFormatPr defaultColWidth="9.140625" defaultRowHeight="15" x14ac:dyDescent="0.25"/>
  <cols>
    <col min="1" max="1" width="25.28515625" style="73" customWidth="1"/>
    <col min="2" max="5" width="10.7109375" style="84" customWidth="1"/>
    <col min="6" max="6" width="1.7109375" style="73" customWidth="1"/>
    <col min="7" max="7" width="74.28515625" style="19" customWidth="1"/>
    <col min="8" max="16384" width="9.140625" style="10"/>
  </cols>
  <sheetData>
    <row r="1" spans="1:7" x14ac:dyDescent="0.25">
      <c r="B1" s="108" t="s">
        <v>440</v>
      </c>
      <c r="C1" s="108"/>
      <c r="D1" s="108"/>
      <c r="E1" s="108"/>
    </row>
    <row r="2" spans="1:7" s="71" customFormat="1" ht="34.5" x14ac:dyDescent="0.4">
      <c r="A2" s="88" t="s">
        <v>450</v>
      </c>
      <c r="B2" s="89" t="s">
        <v>442</v>
      </c>
      <c r="C2" s="89" t="s">
        <v>441</v>
      </c>
      <c r="D2" s="89" t="s">
        <v>367</v>
      </c>
      <c r="E2" s="89" t="s">
        <v>443</v>
      </c>
      <c r="F2" s="70"/>
      <c r="G2" s="72" t="s">
        <v>5</v>
      </c>
    </row>
    <row r="3" spans="1:7" x14ac:dyDescent="0.25">
      <c r="A3" s="73">
        <v>42017</v>
      </c>
      <c r="B3" s="84">
        <v>85</v>
      </c>
      <c r="D3" s="84">
        <v>-9</v>
      </c>
      <c r="E3" s="84">
        <f t="shared" ref="E3:E8" si="0">SUM(B3:D3)</f>
        <v>76</v>
      </c>
      <c r="G3" s="19" t="s">
        <v>389</v>
      </c>
    </row>
    <row r="4" spans="1:7" ht="45" x14ac:dyDescent="0.25">
      <c r="A4" s="73">
        <v>42024</v>
      </c>
      <c r="B4" s="84">
        <f t="shared" ref="B4:B9" si="1">E3</f>
        <v>76</v>
      </c>
      <c r="C4" s="84">
        <v>0</v>
      </c>
      <c r="D4" s="84">
        <v>-2</v>
      </c>
      <c r="E4" s="84">
        <f t="shared" si="0"/>
        <v>74</v>
      </c>
      <c r="G4" s="19" t="s">
        <v>448</v>
      </c>
    </row>
    <row r="5" spans="1:7" ht="90" x14ac:dyDescent="0.25">
      <c r="A5" s="73">
        <f>A4+7</f>
        <v>42031</v>
      </c>
      <c r="B5" s="84">
        <f t="shared" si="1"/>
        <v>74</v>
      </c>
      <c r="C5" s="84">
        <v>-1</v>
      </c>
      <c r="D5" s="84">
        <v>-4</v>
      </c>
      <c r="E5" s="84">
        <f t="shared" si="0"/>
        <v>69</v>
      </c>
      <c r="G5" s="19" t="s">
        <v>449</v>
      </c>
    </row>
    <row r="6" spans="1:7" ht="60" x14ac:dyDescent="0.25">
      <c r="A6" s="73">
        <f>A5+7</f>
        <v>42038</v>
      </c>
      <c r="B6" s="84">
        <f t="shared" si="1"/>
        <v>69</v>
      </c>
      <c r="C6" s="84">
        <v>-11</v>
      </c>
      <c r="D6" s="84">
        <v>-2</v>
      </c>
      <c r="E6" s="84">
        <f t="shared" si="0"/>
        <v>56</v>
      </c>
      <c r="G6" s="19" t="s">
        <v>451</v>
      </c>
    </row>
    <row r="7" spans="1:7" ht="105" x14ac:dyDescent="0.25">
      <c r="A7" s="73">
        <f>A6+7</f>
        <v>42045</v>
      </c>
      <c r="B7" s="84">
        <f t="shared" si="1"/>
        <v>56</v>
      </c>
      <c r="C7" s="84">
        <v>-1</v>
      </c>
      <c r="D7" s="84">
        <v>-1</v>
      </c>
      <c r="E7" s="84">
        <f t="shared" si="0"/>
        <v>54</v>
      </c>
      <c r="G7" s="90" t="s">
        <v>473</v>
      </c>
    </row>
    <row r="8" spans="1:7" ht="30" x14ac:dyDescent="0.25">
      <c r="A8" s="73">
        <f>A7+7</f>
        <v>42052</v>
      </c>
      <c r="B8" s="84">
        <f t="shared" si="1"/>
        <v>54</v>
      </c>
      <c r="C8" s="84">
        <v>0</v>
      </c>
      <c r="D8" s="84">
        <v>0</v>
      </c>
      <c r="E8" s="84">
        <f t="shared" si="0"/>
        <v>54</v>
      </c>
      <c r="G8" s="90" t="s">
        <v>481</v>
      </c>
    </row>
    <row r="9" spans="1:7" ht="75" x14ac:dyDescent="0.25">
      <c r="A9" s="73">
        <f>A8+7</f>
        <v>42059</v>
      </c>
      <c r="B9" s="84">
        <f t="shared" si="1"/>
        <v>54</v>
      </c>
      <c r="C9" s="84">
        <v>1</v>
      </c>
      <c r="D9" s="84">
        <v>-2</v>
      </c>
      <c r="E9" s="84">
        <f t="shared" ref="E9" si="2">SUM(B9:D9)</f>
        <v>53</v>
      </c>
      <c r="G9" s="90" t="s">
        <v>485</v>
      </c>
    </row>
    <row r="13" spans="1:7" x14ac:dyDescent="0.25">
      <c r="A13" s="73" t="s">
        <v>447</v>
      </c>
      <c r="B13" s="87">
        <f>B3</f>
        <v>85</v>
      </c>
      <c r="C13" s="87">
        <f>SUM(C3:C12)</f>
        <v>-12</v>
      </c>
      <c r="D13" s="87">
        <f>SUM(D3:D12)</f>
        <v>-20</v>
      </c>
      <c r="E13" s="87">
        <f>SUM(B13:D13)</f>
        <v>53</v>
      </c>
    </row>
    <row r="16" spans="1:7" x14ac:dyDescent="0.25">
      <c r="A16" s="73" t="s">
        <v>459</v>
      </c>
      <c r="C16" s="84">
        <f>GETPIVOTDATA("Count of Use Case",'PivotTable-Count'!$A$1)</f>
        <v>73</v>
      </c>
      <c r="D16" s="84">
        <f>-GETPIVOTDATA("Count of Use Case Complete",'PivotTable-Count'!$A$1)</f>
        <v>-20</v>
      </c>
      <c r="E16" s="84">
        <f>SUM(C16:D16)</f>
        <v>53</v>
      </c>
    </row>
    <row r="17" spans="1:5" x14ac:dyDescent="0.25">
      <c r="A17" s="73" t="s">
        <v>460</v>
      </c>
      <c r="D17" s="91">
        <f>D13-D16</f>
        <v>0</v>
      </c>
      <c r="E17" s="91">
        <f>E13-E16</f>
        <v>0</v>
      </c>
    </row>
  </sheetData>
  <mergeCells count="1">
    <mergeCell ref="B1:E1"/>
  </mergeCells>
  <printOptions gridLines="1"/>
  <pageMargins left="0.7" right="0.7" top="0.75" bottom="0.75" header="0.3" footer="0.3"/>
  <pageSetup paperSize="5" scale="80" fitToHeight="0" orientation="landscape" r:id="rId1"/>
  <headerFooter>
    <oddHeader>&amp;F</oddHeader>
  </headerFooter>
  <ignoredErrors>
    <ignoredError sqref="E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5" sqref="C15"/>
    </sheetView>
  </sheetViews>
  <sheetFormatPr defaultRowHeight="15" x14ac:dyDescent="0.25"/>
  <cols>
    <col min="1" max="1" width="12.5703125" customWidth="1"/>
    <col min="2" max="2" width="11.85546875" bestFit="1" customWidth="1"/>
    <col min="3" max="3" width="10.5703125" bestFit="1" customWidth="1"/>
  </cols>
  <sheetData>
    <row r="1" spans="1:3" s="68" customFormat="1" x14ac:dyDescent="0.25">
      <c r="A1" s="68" t="s">
        <v>143</v>
      </c>
      <c r="B1" s="68" t="s">
        <v>376</v>
      </c>
      <c r="C1" s="68" t="s">
        <v>434</v>
      </c>
    </row>
    <row r="2" spans="1:3" x14ac:dyDescent="0.25">
      <c r="A2" t="s">
        <v>26</v>
      </c>
      <c r="B2" t="s">
        <v>377</v>
      </c>
      <c r="C2" t="s">
        <v>309</v>
      </c>
    </row>
    <row r="3" spans="1:3" x14ac:dyDescent="0.25">
      <c r="A3" t="s">
        <v>24</v>
      </c>
      <c r="B3" t="s">
        <v>378</v>
      </c>
      <c r="C3" t="s">
        <v>21</v>
      </c>
    </row>
    <row r="4" spans="1:3" x14ac:dyDescent="0.25">
      <c r="A4" t="s">
        <v>368</v>
      </c>
      <c r="B4" t="s">
        <v>379</v>
      </c>
      <c r="C4" t="s">
        <v>60</v>
      </c>
    </row>
    <row r="5" spans="1:3" x14ac:dyDescent="0.25">
      <c r="A5" t="s">
        <v>367</v>
      </c>
      <c r="B5" t="s">
        <v>380</v>
      </c>
      <c r="C5" t="s">
        <v>64</v>
      </c>
    </row>
    <row r="6" spans="1:3" x14ac:dyDescent="0.25">
      <c r="C6" t="s">
        <v>308</v>
      </c>
    </row>
    <row r="7" spans="1:3" x14ac:dyDescent="0.25">
      <c r="C7" t="s">
        <v>310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5" sqref="B35"/>
    </sheetView>
  </sheetViews>
  <sheetFormatPr defaultRowHeight="15" x14ac:dyDescent="0.25"/>
  <cols>
    <col min="1" max="1" width="12.85546875" customWidth="1"/>
    <col min="2" max="2" width="53" customWidth="1"/>
    <col min="3" max="3" width="17.28515625" customWidth="1"/>
  </cols>
  <sheetData>
    <row r="1" spans="1:2" x14ac:dyDescent="0.25">
      <c r="A1" s="5" t="s">
        <v>143</v>
      </c>
      <c r="B1" s="1"/>
    </row>
    <row r="2" spans="1:2" x14ac:dyDescent="0.25">
      <c r="A2" t="s">
        <v>26</v>
      </c>
      <c r="B2" s="1" t="s">
        <v>236</v>
      </c>
    </row>
    <row r="3" spans="1:2" ht="30" x14ac:dyDescent="0.25">
      <c r="A3" t="s">
        <v>24</v>
      </c>
      <c r="B3" s="1" t="s">
        <v>237</v>
      </c>
    </row>
    <row r="4" spans="1:2" x14ac:dyDescent="0.25">
      <c r="A4" t="s">
        <v>221</v>
      </c>
      <c r="B4" s="1" t="s">
        <v>238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6"/>
  <sheetViews>
    <sheetView zoomScale="110" zoomScaleNormal="110" workbookViewId="0">
      <pane ySplit="2" topLeftCell="A3" activePane="bottomLeft" state="frozen"/>
      <selection pane="bottomLeft" activeCell="D5" sqref="D5"/>
    </sheetView>
  </sheetViews>
  <sheetFormatPr defaultColWidth="8.85546875" defaultRowHeight="15" x14ac:dyDescent="0.25"/>
  <cols>
    <col min="1" max="1" width="8.85546875" style="3" customWidth="1"/>
    <col min="2" max="2" width="14.85546875" style="1" customWidth="1"/>
    <col min="3" max="3" width="20.140625" style="1" customWidth="1"/>
    <col min="4" max="4" width="49.42578125" style="1" bestFit="1" customWidth="1"/>
    <col min="5" max="5" width="61.7109375" style="1" customWidth="1"/>
    <col min="6" max="6" width="28.7109375" style="1" customWidth="1"/>
    <col min="7" max="7" width="8.42578125" style="3" customWidth="1"/>
    <col min="8" max="8" width="12.140625" style="3" customWidth="1"/>
    <col min="9" max="9" width="5.28515625" style="3" bestFit="1" customWidth="1"/>
    <col min="10" max="10" width="9.7109375" style="3" bestFit="1" customWidth="1"/>
    <col min="11" max="11" width="6.140625" style="3" bestFit="1" customWidth="1"/>
    <col min="12" max="12" width="9.140625" style="3" customWidth="1"/>
    <col min="13" max="13" width="11.5703125" style="3" customWidth="1"/>
    <col min="14" max="20" width="8.5703125" style="3" customWidth="1"/>
    <col min="21" max="21" width="45.7109375" style="1" customWidth="1"/>
    <col min="22" max="16384" width="8.85546875" style="1"/>
  </cols>
  <sheetData>
    <row r="1" spans="1:21" ht="17.25" customHeight="1" x14ac:dyDescent="0.45">
      <c r="A1" s="21"/>
      <c r="B1" s="22"/>
      <c r="C1" s="22"/>
      <c r="D1" s="22"/>
      <c r="E1" s="22"/>
      <c r="F1" s="22"/>
      <c r="G1" s="21"/>
      <c r="H1" s="21"/>
      <c r="I1" s="23"/>
      <c r="J1" s="23"/>
      <c r="K1" s="111" t="s">
        <v>0</v>
      </c>
      <c r="L1" s="111"/>
      <c r="M1" s="111"/>
      <c r="N1" s="111"/>
      <c r="O1" s="111"/>
      <c r="P1" s="111"/>
      <c r="Q1" s="111"/>
      <c r="R1" s="111"/>
      <c r="S1" s="23"/>
      <c r="T1" s="23"/>
      <c r="U1" s="23"/>
    </row>
    <row r="2" spans="1:21" s="4" customFormat="1" ht="33" customHeight="1" x14ac:dyDescent="0.45">
      <c r="A2" s="23" t="s">
        <v>1</v>
      </c>
      <c r="B2" s="23" t="s">
        <v>2</v>
      </c>
      <c r="C2" s="23" t="s">
        <v>3</v>
      </c>
      <c r="D2" s="23" t="s">
        <v>0</v>
      </c>
      <c r="E2" s="23" t="s">
        <v>4</v>
      </c>
      <c r="F2" s="23" t="s">
        <v>5</v>
      </c>
      <c r="G2" s="23" t="s">
        <v>6</v>
      </c>
      <c r="H2" s="23" t="s">
        <v>7</v>
      </c>
      <c r="I2" s="23" t="s">
        <v>8</v>
      </c>
      <c r="J2" s="23" t="s">
        <v>9</v>
      </c>
      <c r="K2" s="23" t="s">
        <v>10</v>
      </c>
      <c r="L2" s="23" t="s">
        <v>11</v>
      </c>
      <c r="M2" s="23" t="s">
        <v>12</v>
      </c>
      <c r="N2" s="23" t="s">
        <v>13</v>
      </c>
      <c r="O2" s="23" t="s">
        <v>11</v>
      </c>
      <c r="P2" s="23" t="s">
        <v>14</v>
      </c>
      <c r="Q2" s="23" t="s">
        <v>15</v>
      </c>
      <c r="R2" s="23" t="s">
        <v>11</v>
      </c>
      <c r="S2" s="23" t="s">
        <v>13</v>
      </c>
      <c r="T2" s="23" t="s">
        <v>246</v>
      </c>
      <c r="U2" s="23" t="s">
        <v>16</v>
      </c>
    </row>
    <row r="3" spans="1:21" s="7" customFormat="1" ht="49.5" customHeight="1" x14ac:dyDescent="0.3">
      <c r="A3" s="24">
        <v>1</v>
      </c>
      <c r="B3" s="20" t="s">
        <v>17</v>
      </c>
      <c r="C3" s="20" t="s">
        <v>18</v>
      </c>
      <c r="D3" s="20" t="s">
        <v>19</v>
      </c>
      <c r="E3" s="20" t="s">
        <v>20</v>
      </c>
      <c r="F3" s="20"/>
      <c r="G3" s="24" t="s">
        <v>21</v>
      </c>
      <c r="H3" s="24" t="s">
        <v>22</v>
      </c>
      <c r="I3" s="24" t="s">
        <v>246</v>
      </c>
      <c r="J3" s="24" t="s">
        <v>41</v>
      </c>
      <c r="K3" s="24" t="s">
        <v>25</v>
      </c>
      <c r="L3" s="32"/>
      <c r="M3" s="32" t="s">
        <v>41</v>
      </c>
      <c r="N3" s="32" t="s">
        <v>205</v>
      </c>
      <c r="O3" s="32">
        <v>41995</v>
      </c>
      <c r="P3" s="32" t="s">
        <v>26</v>
      </c>
      <c r="Q3" s="32" t="s">
        <v>259</v>
      </c>
      <c r="R3" s="32"/>
      <c r="S3" s="32" t="s">
        <v>247</v>
      </c>
      <c r="T3" s="32"/>
      <c r="U3" s="33" t="s">
        <v>27</v>
      </c>
    </row>
    <row r="4" spans="1:21" s="7" customFormat="1" ht="17.25" customHeight="1" x14ac:dyDescent="0.25">
      <c r="A4" s="24">
        <v>2</v>
      </c>
      <c r="B4" s="20" t="s">
        <v>17</v>
      </c>
      <c r="C4" s="20" t="s">
        <v>28</v>
      </c>
      <c r="D4" s="20" t="s">
        <v>29</v>
      </c>
      <c r="E4" s="20" t="s">
        <v>30</v>
      </c>
      <c r="F4" s="20"/>
      <c r="G4" s="24" t="s">
        <v>21</v>
      </c>
      <c r="H4" s="24" t="s">
        <v>22</v>
      </c>
      <c r="I4" s="24" t="s">
        <v>246</v>
      </c>
      <c r="J4" s="24" t="s">
        <v>41</v>
      </c>
      <c r="K4" s="24" t="s">
        <v>25</v>
      </c>
      <c r="L4" s="32"/>
      <c r="M4" s="32" t="s">
        <v>41</v>
      </c>
      <c r="N4" s="32" t="s">
        <v>205</v>
      </c>
      <c r="O4" s="32">
        <v>41996</v>
      </c>
      <c r="P4" s="32" t="s">
        <v>26</v>
      </c>
      <c r="Q4" s="32" t="s">
        <v>259</v>
      </c>
      <c r="R4" s="32"/>
      <c r="S4" s="32" t="s">
        <v>247</v>
      </c>
      <c r="T4" s="32"/>
      <c r="U4" s="33" t="s">
        <v>31</v>
      </c>
    </row>
    <row r="5" spans="1:21" s="7" customFormat="1" ht="45.75" customHeight="1" x14ac:dyDescent="0.25">
      <c r="A5" s="24">
        <v>3</v>
      </c>
      <c r="B5" s="20" t="s">
        <v>17</v>
      </c>
      <c r="C5" s="20" t="s">
        <v>28</v>
      </c>
      <c r="D5" s="20" t="s">
        <v>32</v>
      </c>
      <c r="E5" s="20" t="s">
        <v>33</v>
      </c>
      <c r="F5" s="20"/>
      <c r="G5" s="24"/>
      <c r="H5" s="24" t="s">
        <v>22</v>
      </c>
      <c r="I5" s="24" t="s">
        <v>246</v>
      </c>
      <c r="J5" s="109" t="s">
        <v>41</v>
      </c>
      <c r="K5" s="109" t="s">
        <v>25</v>
      </c>
      <c r="L5" s="32"/>
      <c r="M5" s="32" t="s">
        <v>41</v>
      </c>
      <c r="N5" s="32" t="s">
        <v>13</v>
      </c>
      <c r="O5" s="32"/>
      <c r="P5" s="32" t="s">
        <v>26</v>
      </c>
      <c r="Q5" s="32" t="s">
        <v>259</v>
      </c>
      <c r="R5" s="32"/>
      <c r="S5" s="113" t="s">
        <v>247</v>
      </c>
      <c r="T5" s="32"/>
      <c r="U5" s="20" t="s">
        <v>34</v>
      </c>
    </row>
    <row r="6" spans="1:21" s="7" customFormat="1" ht="45" x14ac:dyDescent="0.25">
      <c r="A6" s="24">
        <v>4</v>
      </c>
      <c r="B6" s="20" t="s">
        <v>17</v>
      </c>
      <c r="C6" s="20" t="s">
        <v>28</v>
      </c>
      <c r="D6" s="20" t="s">
        <v>32</v>
      </c>
      <c r="E6" s="20" t="s">
        <v>35</v>
      </c>
      <c r="F6" s="20"/>
      <c r="G6" s="24"/>
      <c r="H6" s="24" t="s">
        <v>22</v>
      </c>
      <c r="I6" s="24" t="s">
        <v>246</v>
      </c>
      <c r="J6" s="109"/>
      <c r="K6" s="109"/>
      <c r="L6" s="32"/>
      <c r="M6" s="32" t="s">
        <v>41</v>
      </c>
      <c r="N6" s="32" t="s">
        <v>13</v>
      </c>
      <c r="O6" s="32"/>
      <c r="P6" s="32"/>
      <c r="Q6" s="32"/>
      <c r="R6" s="32"/>
      <c r="S6" s="113"/>
      <c r="T6" s="32"/>
      <c r="U6" s="20" t="s">
        <v>253</v>
      </c>
    </row>
    <row r="7" spans="1:21" s="7" customFormat="1" ht="60" x14ac:dyDescent="0.25">
      <c r="A7" s="24"/>
      <c r="B7" s="20" t="s">
        <v>17</v>
      </c>
      <c r="C7" s="20" t="s">
        <v>28</v>
      </c>
      <c r="D7" s="20" t="s">
        <v>32</v>
      </c>
      <c r="E7" s="20" t="s">
        <v>36</v>
      </c>
      <c r="F7" s="20"/>
      <c r="G7" s="24"/>
      <c r="H7" s="24" t="s">
        <v>37</v>
      </c>
      <c r="I7" s="24" t="s">
        <v>246</v>
      </c>
      <c r="J7" s="109"/>
      <c r="K7" s="109"/>
      <c r="L7" s="32"/>
      <c r="M7" s="32" t="s">
        <v>41</v>
      </c>
      <c r="N7" s="32" t="s">
        <v>13</v>
      </c>
      <c r="O7" s="32"/>
      <c r="P7" s="32"/>
      <c r="Q7" s="32"/>
      <c r="R7" s="32"/>
      <c r="S7" s="113"/>
      <c r="T7" s="32"/>
      <c r="U7" s="20" t="s">
        <v>254</v>
      </c>
    </row>
    <row r="8" spans="1:21" s="7" customFormat="1" ht="15" customHeight="1" x14ac:dyDescent="0.25">
      <c r="A8" s="24">
        <v>6</v>
      </c>
      <c r="B8" s="25" t="s">
        <v>38</v>
      </c>
      <c r="C8" s="25" t="s">
        <v>18</v>
      </c>
      <c r="D8" s="25" t="s">
        <v>39</v>
      </c>
      <c r="E8" s="25" t="s">
        <v>40</v>
      </c>
      <c r="F8" s="25"/>
      <c r="G8" s="26"/>
      <c r="H8" s="26" t="s">
        <v>22</v>
      </c>
      <c r="I8" s="110" t="s">
        <v>246</v>
      </c>
      <c r="J8" s="110" t="s">
        <v>41</v>
      </c>
      <c r="K8" s="110" t="s">
        <v>42</v>
      </c>
      <c r="L8" s="112"/>
      <c r="M8" s="32" t="s">
        <v>41</v>
      </c>
      <c r="N8" s="32" t="s">
        <v>13</v>
      </c>
      <c r="O8" s="34"/>
      <c r="P8" s="34"/>
      <c r="Q8" s="34"/>
      <c r="R8" s="34" t="s">
        <v>247</v>
      </c>
      <c r="S8" s="113" t="s">
        <v>247</v>
      </c>
      <c r="T8" s="34"/>
      <c r="U8" s="20" t="s">
        <v>248</v>
      </c>
    </row>
    <row r="9" spans="1:21" s="7" customFormat="1" x14ac:dyDescent="0.25">
      <c r="A9" s="24">
        <v>7</v>
      </c>
      <c r="B9" s="25" t="s">
        <v>38</v>
      </c>
      <c r="C9" s="25" t="s">
        <v>18</v>
      </c>
      <c r="D9" s="25" t="s">
        <v>39</v>
      </c>
      <c r="E9" s="25" t="s">
        <v>43</v>
      </c>
      <c r="F9" s="25"/>
      <c r="G9" s="26"/>
      <c r="H9" s="26" t="s">
        <v>22</v>
      </c>
      <c r="I9" s="110"/>
      <c r="J9" s="110"/>
      <c r="K9" s="110"/>
      <c r="L9" s="112"/>
      <c r="M9" s="34"/>
      <c r="N9" s="32" t="s">
        <v>13</v>
      </c>
      <c r="O9" s="34"/>
      <c r="P9" s="34"/>
      <c r="Q9" s="34"/>
      <c r="R9" s="34"/>
      <c r="S9" s="113"/>
      <c r="T9" s="34"/>
      <c r="U9" s="20"/>
    </row>
    <row r="10" spans="1:21" s="7" customFormat="1" x14ac:dyDescent="0.25">
      <c r="A10" s="24">
        <v>8</v>
      </c>
      <c r="B10" s="25" t="s">
        <v>38</v>
      </c>
      <c r="C10" s="25" t="s">
        <v>18</v>
      </c>
      <c r="D10" s="25" t="s">
        <v>39</v>
      </c>
      <c r="E10" s="25" t="s">
        <v>44</v>
      </c>
      <c r="F10" s="25"/>
      <c r="G10" s="26"/>
      <c r="H10" s="26" t="s">
        <v>22</v>
      </c>
      <c r="I10" s="110"/>
      <c r="J10" s="110"/>
      <c r="K10" s="110"/>
      <c r="L10" s="112"/>
      <c r="M10" s="32" t="s">
        <v>41</v>
      </c>
      <c r="N10" s="32" t="s">
        <v>13</v>
      </c>
      <c r="O10" s="34"/>
      <c r="P10" s="34"/>
      <c r="Q10" s="34"/>
      <c r="R10" s="34"/>
      <c r="S10" s="113"/>
      <c r="T10" s="34"/>
      <c r="U10" s="20" t="s">
        <v>239</v>
      </c>
    </row>
    <row r="11" spans="1:21" s="7" customFormat="1" x14ac:dyDescent="0.25">
      <c r="A11" s="24">
        <v>9</v>
      </c>
      <c r="B11" s="25" t="s">
        <v>38</v>
      </c>
      <c r="C11" s="25" t="s">
        <v>18</v>
      </c>
      <c r="D11" s="25" t="s">
        <v>39</v>
      </c>
      <c r="E11" s="25" t="s">
        <v>45</v>
      </c>
      <c r="F11" s="25"/>
      <c r="G11" s="26"/>
      <c r="H11" s="26" t="s">
        <v>22</v>
      </c>
      <c r="I11" s="110"/>
      <c r="J11" s="110"/>
      <c r="K11" s="110"/>
      <c r="L11" s="112"/>
      <c r="M11" s="32" t="s">
        <v>41</v>
      </c>
      <c r="N11" s="32" t="s">
        <v>13</v>
      </c>
      <c r="O11" s="34"/>
      <c r="P11" s="34"/>
      <c r="Q11" s="34"/>
      <c r="R11" s="34"/>
      <c r="S11" s="113"/>
      <c r="T11" s="34"/>
      <c r="U11" s="20" t="s">
        <v>239</v>
      </c>
    </row>
    <row r="12" spans="1:21" s="7" customFormat="1" x14ac:dyDescent="0.25">
      <c r="A12" s="24"/>
      <c r="B12" s="25" t="s">
        <v>38</v>
      </c>
      <c r="C12" s="25" t="s">
        <v>18</v>
      </c>
      <c r="D12" s="25" t="s">
        <v>39</v>
      </c>
      <c r="E12" s="25" t="s">
        <v>46</v>
      </c>
      <c r="F12" s="25"/>
      <c r="G12" s="26"/>
      <c r="H12" s="26" t="s">
        <v>47</v>
      </c>
      <c r="I12" s="110"/>
      <c r="J12" s="110"/>
      <c r="K12" s="110"/>
      <c r="L12" s="112"/>
      <c r="M12" s="32" t="s">
        <v>41</v>
      </c>
      <c r="N12" s="32" t="s">
        <v>13</v>
      </c>
      <c r="O12" s="34"/>
      <c r="P12" s="34"/>
      <c r="Q12" s="34"/>
      <c r="R12" s="34"/>
      <c r="S12" s="113"/>
      <c r="T12" s="34"/>
      <c r="U12" s="20" t="s">
        <v>239</v>
      </c>
    </row>
    <row r="13" spans="1:21" s="7" customFormat="1" ht="15" customHeight="1" x14ac:dyDescent="0.25">
      <c r="A13" s="24">
        <v>11</v>
      </c>
      <c r="B13" s="25" t="s">
        <v>17</v>
      </c>
      <c r="C13" s="25" t="s">
        <v>28</v>
      </c>
      <c r="D13" s="25" t="s">
        <v>48</v>
      </c>
      <c r="E13" s="25" t="s">
        <v>49</v>
      </c>
      <c r="F13" s="25"/>
      <c r="G13" s="26"/>
      <c r="H13" s="26" t="s">
        <v>22</v>
      </c>
      <c r="I13" s="110" t="s">
        <v>246</v>
      </c>
      <c r="J13" s="110" t="s">
        <v>41</v>
      </c>
      <c r="K13" s="110" t="s">
        <v>50</v>
      </c>
      <c r="L13" s="32"/>
      <c r="M13" s="32"/>
      <c r="N13" s="32" t="s">
        <v>13</v>
      </c>
      <c r="O13" s="32"/>
      <c r="P13" s="32"/>
      <c r="Q13" s="32"/>
      <c r="R13" s="32"/>
      <c r="S13" s="113" t="s">
        <v>247</v>
      </c>
      <c r="T13" s="32"/>
      <c r="U13" s="20" t="s">
        <v>239</v>
      </c>
    </row>
    <row r="14" spans="1:21" s="7" customFormat="1" x14ac:dyDescent="0.25">
      <c r="A14" s="24">
        <v>12</v>
      </c>
      <c r="B14" s="25" t="s">
        <v>17</v>
      </c>
      <c r="C14" s="25" t="s">
        <v>28</v>
      </c>
      <c r="D14" s="25" t="s">
        <v>48</v>
      </c>
      <c r="E14" s="25" t="s">
        <v>51</v>
      </c>
      <c r="F14" s="25"/>
      <c r="G14" s="26"/>
      <c r="H14" s="26" t="s">
        <v>22</v>
      </c>
      <c r="I14" s="110"/>
      <c r="J14" s="110"/>
      <c r="K14" s="110"/>
      <c r="L14" s="32"/>
      <c r="M14" s="32"/>
      <c r="N14" s="32" t="s">
        <v>13</v>
      </c>
      <c r="O14" s="32"/>
      <c r="P14" s="32"/>
      <c r="Q14" s="32"/>
      <c r="R14" s="32"/>
      <c r="S14" s="113"/>
      <c r="T14" s="32"/>
      <c r="U14" s="20"/>
    </row>
    <row r="15" spans="1:21" s="7" customFormat="1" x14ac:dyDescent="0.25">
      <c r="A15" s="24">
        <v>13</v>
      </c>
      <c r="B15" s="25" t="s">
        <v>17</v>
      </c>
      <c r="C15" s="25" t="s">
        <v>28</v>
      </c>
      <c r="D15" s="25" t="s">
        <v>48</v>
      </c>
      <c r="E15" s="25" t="s">
        <v>52</v>
      </c>
      <c r="F15" s="25"/>
      <c r="G15" s="26"/>
      <c r="H15" s="26" t="s">
        <v>22</v>
      </c>
      <c r="I15" s="110"/>
      <c r="J15" s="110"/>
      <c r="K15" s="110"/>
      <c r="L15" s="32"/>
      <c r="M15" s="32" t="s">
        <v>41</v>
      </c>
      <c r="N15" s="32" t="s">
        <v>13</v>
      </c>
      <c r="O15" s="32"/>
      <c r="P15" s="32"/>
      <c r="Q15" s="32"/>
      <c r="R15" s="32"/>
      <c r="S15" s="113"/>
      <c r="T15" s="32"/>
      <c r="U15" s="20" t="s">
        <v>242</v>
      </c>
    </row>
    <row r="16" spans="1:21" s="7" customFormat="1" x14ac:dyDescent="0.25">
      <c r="A16" s="24">
        <v>14</v>
      </c>
      <c r="B16" s="25" t="s">
        <v>17</v>
      </c>
      <c r="C16" s="25" t="s">
        <v>28</v>
      </c>
      <c r="D16" s="25" t="s">
        <v>48</v>
      </c>
      <c r="E16" s="25" t="s">
        <v>53</v>
      </c>
      <c r="F16" s="25"/>
      <c r="G16" s="26"/>
      <c r="H16" s="26" t="s">
        <v>22</v>
      </c>
      <c r="I16" s="110"/>
      <c r="J16" s="110"/>
      <c r="K16" s="110"/>
      <c r="L16" s="32"/>
      <c r="M16" s="32" t="s">
        <v>41</v>
      </c>
      <c r="N16" s="32" t="s">
        <v>13</v>
      </c>
      <c r="O16" s="32"/>
      <c r="P16" s="32"/>
      <c r="Q16" s="32"/>
      <c r="R16" s="32"/>
      <c r="S16" s="113"/>
      <c r="T16" s="32"/>
      <c r="U16" s="20" t="s">
        <v>242</v>
      </c>
    </row>
    <row r="17" spans="1:21" s="7" customFormat="1" x14ac:dyDescent="0.25">
      <c r="A17" s="24">
        <v>15</v>
      </c>
      <c r="B17" s="25" t="s">
        <v>54</v>
      </c>
      <c r="C17" s="25" t="s">
        <v>28</v>
      </c>
      <c r="D17" s="25" t="s">
        <v>55</v>
      </c>
      <c r="E17" s="25" t="s">
        <v>56</v>
      </c>
      <c r="F17" s="25"/>
      <c r="G17" s="26" t="s">
        <v>21</v>
      </c>
      <c r="H17" s="26" t="s">
        <v>22</v>
      </c>
      <c r="I17" s="110" t="s">
        <v>246</v>
      </c>
      <c r="J17" s="110" t="s">
        <v>26</v>
      </c>
      <c r="K17" s="110" t="s">
        <v>25</v>
      </c>
      <c r="L17" s="24"/>
      <c r="M17" s="32" t="s">
        <v>41</v>
      </c>
      <c r="N17" s="32" t="s">
        <v>13</v>
      </c>
      <c r="O17" s="24"/>
      <c r="P17" s="24"/>
      <c r="Q17" s="24"/>
      <c r="R17" s="24"/>
      <c r="S17" s="24"/>
      <c r="T17" s="24"/>
      <c r="U17" s="20" t="s">
        <v>242</v>
      </c>
    </row>
    <row r="18" spans="1:21" s="7" customFormat="1" x14ac:dyDescent="0.25">
      <c r="A18" s="24">
        <v>16</v>
      </c>
      <c r="B18" s="25" t="s">
        <v>54</v>
      </c>
      <c r="C18" s="25" t="s">
        <v>28</v>
      </c>
      <c r="D18" s="25" t="s">
        <v>55</v>
      </c>
      <c r="E18" s="25" t="s">
        <v>57</v>
      </c>
      <c r="F18" s="25"/>
      <c r="G18" s="26" t="s">
        <v>21</v>
      </c>
      <c r="H18" s="26" t="s">
        <v>22</v>
      </c>
      <c r="I18" s="110"/>
      <c r="J18" s="110"/>
      <c r="K18" s="110"/>
      <c r="L18" s="24"/>
      <c r="M18" s="32" t="s">
        <v>41</v>
      </c>
      <c r="N18" s="32" t="s">
        <v>13</v>
      </c>
      <c r="O18" s="24"/>
      <c r="P18" s="24"/>
      <c r="Q18" s="24"/>
      <c r="R18" s="24"/>
      <c r="S18" s="24"/>
      <c r="T18" s="24"/>
      <c r="U18" s="20" t="s">
        <v>242</v>
      </c>
    </row>
    <row r="19" spans="1:21" s="7" customFormat="1" x14ac:dyDescent="0.25">
      <c r="A19" s="24">
        <v>17</v>
      </c>
      <c r="B19" s="25" t="s">
        <v>54</v>
      </c>
      <c r="C19" s="25" t="s">
        <v>28</v>
      </c>
      <c r="D19" s="25" t="s">
        <v>58</v>
      </c>
      <c r="E19" s="25" t="s">
        <v>59</v>
      </c>
      <c r="F19" s="25"/>
      <c r="G19" s="110" t="s">
        <v>60</v>
      </c>
      <c r="H19" s="26" t="s">
        <v>22</v>
      </c>
      <c r="I19" s="110" t="s">
        <v>246</v>
      </c>
      <c r="J19" s="110" t="s">
        <v>41</v>
      </c>
      <c r="K19" s="110" t="s">
        <v>42</v>
      </c>
      <c r="L19" s="24"/>
      <c r="M19" s="32" t="s">
        <v>41</v>
      </c>
      <c r="N19" s="24"/>
      <c r="O19" s="24"/>
      <c r="P19" s="24"/>
      <c r="Q19" s="24"/>
      <c r="R19" s="24"/>
      <c r="S19" s="109" t="s">
        <v>247</v>
      </c>
      <c r="T19" s="24"/>
      <c r="U19" s="20" t="s">
        <v>243</v>
      </c>
    </row>
    <row r="20" spans="1:21" s="7" customFormat="1" x14ac:dyDescent="0.25">
      <c r="A20" s="24">
        <v>18</v>
      </c>
      <c r="B20" s="25" t="s">
        <v>54</v>
      </c>
      <c r="C20" s="25" t="s">
        <v>28</v>
      </c>
      <c r="D20" s="25" t="s">
        <v>58</v>
      </c>
      <c r="E20" s="25" t="s">
        <v>61</v>
      </c>
      <c r="F20" s="25"/>
      <c r="G20" s="110"/>
      <c r="H20" s="26" t="s">
        <v>22</v>
      </c>
      <c r="I20" s="110"/>
      <c r="J20" s="110"/>
      <c r="K20" s="110"/>
      <c r="L20" s="24"/>
      <c r="M20" s="32" t="s">
        <v>41</v>
      </c>
      <c r="N20" s="24"/>
      <c r="O20" s="24"/>
      <c r="P20" s="24"/>
      <c r="Q20" s="24"/>
      <c r="R20" s="24"/>
      <c r="S20" s="109"/>
      <c r="T20" s="24"/>
      <c r="U20" s="20" t="s">
        <v>243</v>
      </c>
    </row>
    <row r="21" spans="1:21" s="7" customFormat="1" ht="45" customHeight="1" x14ac:dyDescent="0.25">
      <c r="A21" s="24">
        <v>19</v>
      </c>
      <c r="B21" s="20" t="s">
        <v>17</v>
      </c>
      <c r="C21" s="20" t="s">
        <v>28</v>
      </c>
      <c r="D21" s="20" t="s">
        <v>62</v>
      </c>
      <c r="E21" s="20" t="s">
        <v>63</v>
      </c>
      <c r="F21" s="20"/>
      <c r="G21" s="24" t="s">
        <v>64</v>
      </c>
      <c r="H21" s="24" t="s">
        <v>22</v>
      </c>
      <c r="I21" s="24" t="s">
        <v>23</v>
      </c>
      <c r="J21" s="24" t="s">
        <v>26</v>
      </c>
      <c r="K21" s="24" t="s">
        <v>50</v>
      </c>
      <c r="L21" s="24"/>
      <c r="M21" s="32" t="s">
        <v>41</v>
      </c>
      <c r="N21" s="24"/>
      <c r="O21" s="24"/>
      <c r="P21" s="24"/>
      <c r="Q21" s="24"/>
      <c r="R21" s="24"/>
      <c r="S21" s="24"/>
      <c r="T21" s="24"/>
      <c r="U21" s="20" t="s">
        <v>243</v>
      </c>
    </row>
    <row r="22" spans="1:21" s="7" customFormat="1" ht="111.75" customHeight="1" x14ac:dyDescent="0.25">
      <c r="A22" s="24">
        <v>20</v>
      </c>
      <c r="B22" s="20" t="s">
        <v>54</v>
      </c>
      <c r="C22" s="20" t="s">
        <v>28</v>
      </c>
      <c r="D22" s="20" t="s">
        <v>65</v>
      </c>
      <c r="E22" s="20" t="s">
        <v>66</v>
      </c>
      <c r="F22" s="20" t="s">
        <v>67</v>
      </c>
      <c r="G22" s="24" t="s">
        <v>64</v>
      </c>
      <c r="H22" s="24" t="s">
        <v>22</v>
      </c>
      <c r="I22" s="24" t="s">
        <v>13</v>
      </c>
      <c r="J22" s="24" t="s">
        <v>26</v>
      </c>
      <c r="K22" s="24" t="s">
        <v>25</v>
      </c>
      <c r="L22" s="24"/>
      <c r="M22" s="32" t="s">
        <v>41</v>
      </c>
      <c r="N22" s="24"/>
      <c r="O22" s="24"/>
      <c r="P22" s="24"/>
      <c r="Q22" s="24"/>
      <c r="R22" s="24"/>
      <c r="S22" s="24"/>
      <c r="T22" s="24"/>
      <c r="U22" s="20" t="s">
        <v>243</v>
      </c>
    </row>
    <row r="23" spans="1:21" s="2" customFormat="1" ht="14.45" customHeight="1" x14ac:dyDescent="0.25">
      <c r="A23" s="27">
        <v>21</v>
      </c>
      <c r="B23" s="28" t="s">
        <v>54</v>
      </c>
      <c r="C23" s="28" t="s">
        <v>28</v>
      </c>
      <c r="D23" s="20" t="s">
        <v>69</v>
      </c>
      <c r="E23" s="28" t="s">
        <v>70</v>
      </c>
      <c r="F23" s="28"/>
      <c r="G23" s="109" t="s">
        <v>60</v>
      </c>
      <c r="H23" s="27" t="s">
        <v>22</v>
      </c>
      <c r="I23" s="109" t="s">
        <v>23</v>
      </c>
      <c r="J23" s="109" t="s">
        <v>26</v>
      </c>
      <c r="K23" s="109" t="s">
        <v>50</v>
      </c>
      <c r="L23" s="27"/>
      <c r="M23" s="27"/>
      <c r="N23" s="27"/>
      <c r="O23" s="27"/>
      <c r="P23" s="27"/>
      <c r="Q23" s="27"/>
      <c r="R23" s="27"/>
      <c r="S23" s="27"/>
      <c r="T23" s="27"/>
      <c r="U23" s="20"/>
    </row>
    <row r="24" spans="1:21" s="2" customFormat="1" x14ac:dyDescent="0.25">
      <c r="A24" s="27">
        <v>22</v>
      </c>
      <c r="B24" s="28" t="s">
        <v>54</v>
      </c>
      <c r="C24" s="28" t="s">
        <v>28</v>
      </c>
      <c r="D24" s="20" t="s">
        <v>69</v>
      </c>
      <c r="E24" s="28" t="s">
        <v>71</v>
      </c>
      <c r="F24" s="28"/>
      <c r="G24" s="109"/>
      <c r="H24" s="27" t="s">
        <v>22</v>
      </c>
      <c r="I24" s="109"/>
      <c r="J24" s="109"/>
      <c r="K24" s="109"/>
      <c r="L24" s="27"/>
      <c r="M24" s="27"/>
      <c r="N24" s="27"/>
      <c r="O24" s="27"/>
      <c r="P24" s="27"/>
      <c r="Q24" s="27"/>
      <c r="R24" s="27"/>
      <c r="S24" s="27"/>
      <c r="T24" s="27"/>
      <c r="U24" s="20"/>
    </row>
    <row r="25" spans="1:21" s="2" customFormat="1" x14ac:dyDescent="0.25">
      <c r="A25" s="27">
        <v>23</v>
      </c>
      <c r="B25" s="28" t="s">
        <v>54</v>
      </c>
      <c r="C25" s="28" t="s">
        <v>28</v>
      </c>
      <c r="D25" s="20" t="s">
        <v>69</v>
      </c>
      <c r="E25" s="28" t="s">
        <v>72</v>
      </c>
      <c r="F25" s="28"/>
      <c r="G25" s="109"/>
      <c r="H25" s="27" t="s">
        <v>22</v>
      </c>
      <c r="I25" s="109"/>
      <c r="J25" s="109"/>
      <c r="K25" s="109"/>
      <c r="L25" s="27"/>
      <c r="M25" s="27"/>
      <c r="N25" s="27"/>
      <c r="O25" s="27"/>
      <c r="P25" s="27"/>
      <c r="Q25" s="27"/>
      <c r="R25" s="27"/>
      <c r="S25" s="27"/>
      <c r="T25" s="27"/>
      <c r="U25" s="28"/>
    </row>
    <row r="26" spans="1:21" s="2" customFormat="1" x14ac:dyDescent="0.25">
      <c r="A26" s="27">
        <v>24</v>
      </c>
      <c r="B26" s="28" t="s">
        <v>54</v>
      </c>
      <c r="C26" s="28" t="s">
        <v>28</v>
      </c>
      <c r="D26" s="20" t="s">
        <v>69</v>
      </c>
      <c r="E26" s="28" t="s">
        <v>73</v>
      </c>
      <c r="F26" s="28"/>
      <c r="G26" s="109"/>
      <c r="H26" s="27" t="s">
        <v>22</v>
      </c>
      <c r="I26" s="109"/>
      <c r="J26" s="109"/>
      <c r="K26" s="109"/>
      <c r="L26" s="27"/>
      <c r="M26" s="27"/>
      <c r="N26" s="27"/>
      <c r="O26" s="27"/>
      <c r="P26" s="27"/>
      <c r="Q26" s="27"/>
      <c r="R26" s="27"/>
      <c r="S26" s="27"/>
      <c r="T26" s="27"/>
      <c r="U26" s="28"/>
    </row>
    <row r="27" spans="1:21" s="2" customFormat="1" x14ac:dyDescent="0.25">
      <c r="A27" s="27">
        <v>25</v>
      </c>
      <c r="B27" s="28" t="s">
        <v>54</v>
      </c>
      <c r="C27" s="28" t="s">
        <v>28</v>
      </c>
      <c r="D27" s="20" t="s">
        <v>69</v>
      </c>
      <c r="E27" s="28" t="s">
        <v>74</v>
      </c>
      <c r="F27" s="28"/>
      <c r="G27" s="109"/>
      <c r="H27" s="27" t="s">
        <v>22</v>
      </c>
      <c r="I27" s="109"/>
      <c r="J27" s="109"/>
      <c r="K27" s="109"/>
      <c r="L27" s="27"/>
      <c r="M27" s="27"/>
      <c r="N27" s="27"/>
      <c r="O27" s="27"/>
      <c r="P27" s="27"/>
      <c r="Q27" s="27"/>
      <c r="R27" s="27"/>
      <c r="S27" s="27"/>
      <c r="T27" s="27"/>
      <c r="U27" s="28"/>
    </row>
    <row r="28" spans="1:21" s="2" customFormat="1" x14ac:dyDescent="0.25">
      <c r="A28" s="27">
        <v>26</v>
      </c>
      <c r="B28" s="28" t="s">
        <v>54</v>
      </c>
      <c r="C28" s="28" t="s">
        <v>28</v>
      </c>
      <c r="D28" s="20" t="s">
        <v>69</v>
      </c>
      <c r="E28" s="28" t="s">
        <v>75</v>
      </c>
      <c r="F28" s="28"/>
      <c r="G28" s="109"/>
      <c r="H28" s="27" t="s">
        <v>22</v>
      </c>
      <c r="I28" s="109"/>
      <c r="J28" s="109"/>
      <c r="K28" s="109"/>
      <c r="L28" s="27"/>
      <c r="M28" s="27"/>
      <c r="N28" s="27"/>
      <c r="O28" s="27"/>
      <c r="P28" s="27"/>
      <c r="Q28" s="27"/>
      <c r="R28" s="27"/>
      <c r="S28" s="27"/>
      <c r="T28" s="27"/>
      <c r="U28" s="28"/>
    </row>
    <row r="29" spans="1:21" s="2" customFormat="1" ht="75" x14ac:dyDescent="0.25">
      <c r="A29" s="27">
        <v>27</v>
      </c>
      <c r="B29" s="28" t="s">
        <v>54</v>
      </c>
      <c r="C29" s="28" t="s">
        <v>28</v>
      </c>
      <c r="D29" s="28" t="s">
        <v>241</v>
      </c>
      <c r="E29" s="28" t="s">
        <v>252</v>
      </c>
      <c r="F29" s="28" t="s">
        <v>78</v>
      </c>
      <c r="G29" s="27" t="s">
        <v>64</v>
      </c>
      <c r="H29" s="27" t="s">
        <v>22</v>
      </c>
      <c r="I29" s="27"/>
      <c r="J29" s="27" t="s">
        <v>26</v>
      </c>
      <c r="K29" s="27" t="s">
        <v>25</v>
      </c>
      <c r="L29" s="27"/>
      <c r="M29" s="27"/>
      <c r="N29" s="27"/>
      <c r="O29" s="27"/>
      <c r="P29" s="27"/>
      <c r="Q29" s="27"/>
      <c r="R29" s="27"/>
      <c r="S29" s="27"/>
      <c r="T29" s="27"/>
      <c r="U29" s="28"/>
    </row>
    <row r="30" spans="1:21" s="2" customFormat="1" ht="75" x14ac:dyDescent="0.25">
      <c r="A30" s="27">
        <v>28</v>
      </c>
      <c r="B30" s="28" t="s">
        <v>17</v>
      </c>
      <c r="C30" s="28" t="s">
        <v>28</v>
      </c>
      <c r="D30" s="28" t="s">
        <v>79</v>
      </c>
      <c r="E30" s="28" t="s">
        <v>77</v>
      </c>
      <c r="F30" s="28" t="s">
        <v>80</v>
      </c>
      <c r="G30" s="27" t="s">
        <v>64</v>
      </c>
      <c r="H30" s="27"/>
      <c r="I30" s="27"/>
      <c r="J30" s="27"/>
      <c r="K30" s="27"/>
      <c r="L30" s="27"/>
      <c r="M30" s="27"/>
      <c r="N30" s="27"/>
      <c r="O30" s="27"/>
      <c r="P30" s="27"/>
      <c r="Q30" s="27"/>
      <c r="R30" s="27"/>
      <c r="S30" s="27"/>
      <c r="T30" s="27"/>
      <c r="U30" s="28"/>
    </row>
    <row r="31" spans="1:21" s="2" customFormat="1" ht="78" customHeight="1" x14ac:dyDescent="0.25">
      <c r="A31" s="27">
        <v>29</v>
      </c>
      <c r="B31" s="28" t="s">
        <v>54</v>
      </c>
      <c r="C31" s="28" t="s">
        <v>28</v>
      </c>
      <c r="D31" s="28" t="s">
        <v>251</v>
      </c>
      <c r="E31" s="28" t="s">
        <v>77</v>
      </c>
      <c r="F31" s="28" t="s">
        <v>81</v>
      </c>
      <c r="G31" s="27" t="s">
        <v>64</v>
      </c>
      <c r="H31" s="27" t="s">
        <v>22</v>
      </c>
      <c r="I31" s="24"/>
      <c r="J31" s="24" t="s">
        <v>26</v>
      </c>
      <c r="K31" s="24" t="s">
        <v>68</v>
      </c>
      <c r="L31" s="27"/>
      <c r="M31" s="27"/>
      <c r="N31" s="27"/>
      <c r="O31" s="27"/>
      <c r="P31" s="27"/>
      <c r="Q31" s="27"/>
      <c r="R31" s="27"/>
      <c r="S31" s="27"/>
      <c r="T31" s="27"/>
      <c r="U31" s="28"/>
    </row>
    <row r="32" spans="1:21" s="17" customFormat="1" ht="45" customHeight="1" x14ac:dyDescent="0.25">
      <c r="A32" s="27">
        <v>30</v>
      </c>
      <c r="B32" s="20" t="s">
        <v>17</v>
      </c>
      <c r="C32" s="20" t="s">
        <v>28</v>
      </c>
      <c r="D32" s="20" t="s">
        <v>244</v>
      </c>
      <c r="E32" s="20" t="s">
        <v>245</v>
      </c>
      <c r="F32" s="20"/>
      <c r="G32" s="24" t="s">
        <v>60</v>
      </c>
      <c r="H32" s="24" t="s">
        <v>22</v>
      </c>
      <c r="I32" s="24" t="s">
        <v>23</v>
      </c>
      <c r="J32" s="24" t="s">
        <v>26</v>
      </c>
      <c r="K32" s="24" t="s">
        <v>50</v>
      </c>
      <c r="L32" s="24"/>
      <c r="M32" s="24"/>
      <c r="N32" s="24"/>
      <c r="O32" s="24"/>
      <c r="P32" s="24"/>
      <c r="Q32" s="24"/>
      <c r="R32" s="24"/>
      <c r="S32" s="24"/>
      <c r="T32" s="24"/>
      <c r="U32" s="28"/>
    </row>
    <row r="33" spans="1:21" s="2" customFormat="1" x14ac:dyDescent="0.25">
      <c r="A33" s="27">
        <v>31</v>
      </c>
      <c r="B33" s="28" t="s">
        <v>17</v>
      </c>
      <c r="C33" s="28" t="s">
        <v>28</v>
      </c>
      <c r="D33" s="28" t="s">
        <v>82</v>
      </c>
      <c r="E33" s="28"/>
      <c r="F33" s="28"/>
      <c r="G33" s="27"/>
      <c r="H33" s="27"/>
      <c r="I33" s="27"/>
      <c r="J33" s="27"/>
      <c r="K33" s="27"/>
      <c r="L33" s="27"/>
      <c r="M33" s="27"/>
      <c r="N33" s="27"/>
      <c r="O33" s="27"/>
      <c r="P33" s="27"/>
      <c r="Q33" s="27"/>
      <c r="R33" s="27"/>
      <c r="S33" s="27"/>
      <c r="T33" s="27"/>
      <c r="U33" s="28"/>
    </row>
    <row r="34" spans="1:21" s="2" customFormat="1" ht="75" x14ac:dyDescent="0.25">
      <c r="A34" s="27">
        <v>32</v>
      </c>
      <c r="B34" s="28" t="s">
        <v>54</v>
      </c>
      <c r="C34" s="28" t="s">
        <v>28</v>
      </c>
      <c r="D34" s="28" t="s">
        <v>83</v>
      </c>
      <c r="E34" s="28" t="s">
        <v>77</v>
      </c>
      <c r="F34" s="28" t="s">
        <v>84</v>
      </c>
      <c r="G34" s="27" t="s">
        <v>60</v>
      </c>
      <c r="H34" s="27"/>
      <c r="I34" s="27"/>
      <c r="J34" s="27"/>
      <c r="K34" s="27"/>
      <c r="L34" s="27"/>
      <c r="M34" s="27"/>
      <c r="N34" s="27"/>
      <c r="O34" s="27"/>
      <c r="P34" s="27"/>
      <c r="Q34" s="27"/>
      <c r="R34" s="27"/>
      <c r="S34" s="27"/>
      <c r="T34" s="27"/>
      <c r="U34" s="20"/>
    </row>
    <row r="35" spans="1:21" s="2" customFormat="1" ht="105" x14ac:dyDescent="0.25">
      <c r="A35" s="27">
        <v>33</v>
      </c>
      <c r="B35" s="28" t="s">
        <v>17</v>
      </c>
      <c r="C35" s="28" t="s">
        <v>28</v>
      </c>
      <c r="D35" s="28" t="s">
        <v>85</v>
      </c>
      <c r="E35" s="28" t="s">
        <v>77</v>
      </c>
      <c r="F35" s="28" t="s">
        <v>86</v>
      </c>
      <c r="G35" s="27" t="s">
        <v>64</v>
      </c>
      <c r="H35" s="27"/>
      <c r="I35" s="27"/>
      <c r="J35" s="27"/>
      <c r="K35" s="27"/>
      <c r="L35" s="27"/>
      <c r="M35" s="27"/>
      <c r="N35" s="27"/>
      <c r="O35" s="27"/>
      <c r="P35" s="27"/>
      <c r="Q35" s="27"/>
      <c r="R35" s="27"/>
      <c r="S35" s="27"/>
      <c r="T35" s="27"/>
      <c r="U35" s="28"/>
    </row>
    <row r="36" spans="1:21" s="2" customFormat="1" ht="75" x14ac:dyDescent="0.25">
      <c r="A36" s="27">
        <v>34</v>
      </c>
      <c r="B36" s="28" t="s">
        <v>54</v>
      </c>
      <c r="C36" s="28" t="s">
        <v>28</v>
      </c>
      <c r="D36" s="28" t="s">
        <v>87</v>
      </c>
      <c r="E36" s="28" t="s">
        <v>77</v>
      </c>
      <c r="F36" s="28"/>
      <c r="G36" s="27" t="s">
        <v>60</v>
      </c>
      <c r="H36" s="27"/>
      <c r="I36" s="27"/>
      <c r="J36" s="27"/>
      <c r="K36" s="27"/>
      <c r="L36" s="27"/>
      <c r="M36" s="27"/>
      <c r="N36" s="27"/>
      <c r="O36" s="27"/>
      <c r="P36" s="27"/>
      <c r="Q36" s="27"/>
      <c r="R36" s="27"/>
      <c r="S36" s="27"/>
      <c r="T36" s="27"/>
      <c r="U36" s="28"/>
    </row>
    <row r="37" spans="1:21" s="2" customFormat="1" ht="75" x14ac:dyDescent="0.25">
      <c r="A37" s="27">
        <v>35</v>
      </c>
      <c r="B37" s="28" t="s">
        <v>54</v>
      </c>
      <c r="C37" s="28" t="s">
        <v>28</v>
      </c>
      <c r="D37" s="28" t="s">
        <v>88</v>
      </c>
      <c r="E37" s="28" t="s">
        <v>77</v>
      </c>
      <c r="F37" s="28"/>
      <c r="G37" s="27" t="s">
        <v>60</v>
      </c>
      <c r="H37" s="27"/>
      <c r="I37" s="27"/>
      <c r="J37" s="27"/>
      <c r="K37" s="27"/>
      <c r="L37" s="27"/>
      <c r="M37" s="27"/>
      <c r="N37" s="27"/>
      <c r="O37" s="27"/>
      <c r="P37" s="27"/>
      <c r="Q37" s="27"/>
      <c r="R37" s="27"/>
      <c r="S37" s="27"/>
      <c r="T37" s="27"/>
      <c r="U37" s="28"/>
    </row>
    <row r="38" spans="1:21" s="2" customFormat="1" ht="75" x14ac:dyDescent="0.25">
      <c r="A38" s="27">
        <v>36</v>
      </c>
      <c r="B38" s="28" t="s">
        <v>54</v>
      </c>
      <c r="C38" s="28" t="s">
        <v>28</v>
      </c>
      <c r="D38" s="28" t="s">
        <v>89</v>
      </c>
      <c r="E38" s="28" t="s">
        <v>77</v>
      </c>
      <c r="F38" s="28"/>
      <c r="G38" s="27" t="s">
        <v>60</v>
      </c>
      <c r="H38" s="27"/>
      <c r="I38" s="27"/>
      <c r="J38" s="27"/>
      <c r="K38" s="27"/>
      <c r="L38" s="27"/>
      <c r="M38" s="27"/>
      <c r="N38" s="27"/>
      <c r="O38" s="27"/>
      <c r="P38" s="27"/>
      <c r="Q38" s="27"/>
      <c r="R38" s="27"/>
      <c r="S38" s="27"/>
      <c r="T38" s="27"/>
      <c r="U38" s="28"/>
    </row>
    <row r="39" spans="1:21" s="2" customFormat="1" x14ac:dyDescent="0.25">
      <c r="A39" s="27">
        <v>37</v>
      </c>
      <c r="B39" s="28" t="s">
        <v>17</v>
      </c>
      <c r="C39" s="28" t="s">
        <v>28</v>
      </c>
      <c r="D39" s="20" t="s">
        <v>90</v>
      </c>
      <c r="E39" s="28" t="s">
        <v>91</v>
      </c>
      <c r="F39" s="28"/>
      <c r="G39" s="109" t="s">
        <v>60</v>
      </c>
      <c r="H39" s="27" t="s">
        <v>22</v>
      </c>
      <c r="I39" s="27"/>
      <c r="J39" s="109" t="s">
        <v>24</v>
      </c>
      <c r="K39" s="109" t="s">
        <v>68</v>
      </c>
      <c r="L39" s="27"/>
      <c r="M39" s="27"/>
      <c r="N39" s="27"/>
      <c r="O39" s="27"/>
      <c r="P39" s="27"/>
      <c r="Q39" s="27"/>
      <c r="R39" s="27"/>
      <c r="S39" s="27"/>
      <c r="T39" s="27"/>
      <c r="U39" s="28"/>
    </row>
    <row r="40" spans="1:21" s="2" customFormat="1" x14ac:dyDescent="0.25">
      <c r="A40" s="27">
        <v>38</v>
      </c>
      <c r="B40" s="28" t="s">
        <v>17</v>
      </c>
      <c r="C40" s="28" t="s">
        <v>28</v>
      </c>
      <c r="D40" s="20" t="s">
        <v>90</v>
      </c>
      <c r="E40" s="28" t="s">
        <v>92</v>
      </c>
      <c r="F40" s="28"/>
      <c r="G40" s="109"/>
      <c r="H40" s="27" t="s">
        <v>22</v>
      </c>
      <c r="I40" s="27"/>
      <c r="J40" s="109"/>
      <c r="K40" s="109"/>
      <c r="L40" s="27"/>
      <c r="M40" s="27"/>
      <c r="N40" s="27"/>
      <c r="O40" s="27"/>
      <c r="P40" s="27"/>
      <c r="Q40" s="27"/>
      <c r="R40" s="27"/>
      <c r="S40" s="27"/>
      <c r="T40" s="27"/>
      <c r="U40" s="28"/>
    </row>
    <row r="41" spans="1:21" s="2" customFormat="1" x14ac:dyDescent="0.25">
      <c r="A41" s="27">
        <v>39</v>
      </c>
      <c r="B41" s="28" t="s">
        <v>17</v>
      </c>
      <c r="C41" s="28" t="s">
        <v>28</v>
      </c>
      <c r="D41" s="20" t="s">
        <v>90</v>
      </c>
      <c r="E41" s="28" t="s">
        <v>93</v>
      </c>
      <c r="F41" s="28"/>
      <c r="G41" s="109"/>
      <c r="H41" s="27" t="s">
        <v>22</v>
      </c>
      <c r="I41" s="27"/>
      <c r="J41" s="109"/>
      <c r="K41" s="109"/>
      <c r="L41" s="27"/>
      <c r="M41" s="27"/>
      <c r="N41" s="27"/>
      <c r="O41" s="27"/>
      <c r="P41" s="27"/>
      <c r="Q41" s="27"/>
      <c r="R41" s="27"/>
      <c r="S41" s="27"/>
      <c r="T41" s="27"/>
      <c r="U41" s="28"/>
    </row>
    <row r="42" spans="1:21" s="2" customFormat="1" x14ac:dyDescent="0.25">
      <c r="A42" s="27">
        <v>40</v>
      </c>
      <c r="B42" s="28" t="s">
        <v>17</v>
      </c>
      <c r="C42" s="28" t="s">
        <v>28</v>
      </c>
      <c r="D42" s="20" t="s">
        <v>90</v>
      </c>
      <c r="E42" s="28" t="s">
        <v>94</v>
      </c>
      <c r="F42" s="28"/>
      <c r="G42" s="109"/>
      <c r="H42" s="27" t="s">
        <v>22</v>
      </c>
      <c r="I42" s="27"/>
      <c r="J42" s="109"/>
      <c r="K42" s="109"/>
      <c r="L42" s="27"/>
      <c r="M42" s="27"/>
      <c r="N42" s="27"/>
      <c r="O42" s="27"/>
      <c r="P42" s="27"/>
      <c r="Q42" s="27"/>
      <c r="R42" s="27"/>
      <c r="S42" s="27"/>
      <c r="T42" s="27"/>
      <c r="U42" s="28"/>
    </row>
    <row r="43" spans="1:21" s="2" customFormat="1" x14ac:dyDescent="0.25">
      <c r="A43" s="27">
        <v>41</v>
      </c>
      <c r="B43" s="28" t="s">
        <v>17</v>
      </c>
      <c r="C43" s="28" t="s">
        <v>28</v>
      </c>
      <c r="D43" s="20" t="s">
        <v>90</v>
      </c>
      <c r="E43" s="28" t="s">
        <v>95</v>
      </c>
      <c r="F43" s="28"/>
      <c r="G43" s="109"/>
      <c r="H43" s="27" t="s">
        <v>22</v>
      </c>
      <c r="I43" s="27"/>
      <c r="J43" s="109"/>
      <c r="K43" s="109"/>
      <c r="L43" s="27"/>
      <c r="M43" s="27"/>
      <c r="N43" s="27"/>
      <c r="O43" s="27"/>
      <c r="P43" s="27"/>
      <c r="Q43" s="27"/>
      <c r="R43" s="27"/>
      <c r="S43" s="27"/>
      <c r="T43" s="27"/>
      <c r="U43" s="28"/>
    </row>
    <row r="44" spans="1:21" s="2" customFormat="1" x14ac:dyDescent="0.25">
      <c r="A44" s="27">
        <v>42</v>
      </c>
      <c r="B44" s="28" t="s">
        <v>17</v>
      </c>
      <c r="C44" s="28" t="s">
        <v>28</v>
      </c>
      <c r="D44" s="20" t="s">
        <v>90</v>
      </c>
      <c r="E44" s="28" t="s">
        <v>96</v>
      </c>
      <c r="F44" s="28"/>
      <c r="G44" s="109"/>
      <c r="H44" s="27" t="s">
        <v>22</v>
      </c>
      <c r="I44" s="27"/>
      <c r="J44" s="109"/>
      <c r="K44" s="109"/>
      <c r="L44" s="27"/>
      <c r="M44" s="27"/>
      <c r="N44" s="27"/>
      <c r="O44" s="27"/>
      <c r="P44" s="27"/>
      <c r="Q44" s="27"/>
      <c r="R44" s="27"/>
      <c r="S44" s="27"/>
      <c r="T44" s="27"/>
      <c r="U44" s="28"/>
    </row>
    <row r="45" spans="1:21" s="2" customFormat="1" x14ac:dyDescent="0.25">
      <c r="A45" s="27">
        <v>43</v>
      </c>
      <c r="B45" s="28" t="s">
        <v>17</v>
      </c>
      <c r="C45" s="28" t="s">
        <v>28</v>
      </c>
      <c r="D45" s="28" t="s">
        <v>97</v>
      </c>
      <c r="E45" s="28" t="s">
        <v>98</v>
      </c>
      <c r="F45" s="28"/>
      <c r="G45" s="27" t="s">
        <v>64</v>
      </c>
      <c r="H45" s="27"/>
      <c r="I45" s="27"/>
      <c r="J45" s="27"/>
      <c r="K45" s="27"/>
      <c r="L45" s="27"/>
      <c r="M45" s="27"/>
      <c r="N45" s="27"/>
      <c r="O45" s="27"/>
      <c r="P45" s="27"/>
      <c r="Q45" s="27"/>
      <c r="R45" s="27"/>
      <c r="S45" s="27"/>
      <c r="T45" s="27"/>
      <c r="U45" s="28"/>
    </row>
    <row r="46" spans="1:21" s="2" customFormat="1" ht="30" x14ac:dyDescent="0.25">
      <c r="A46" s="27">
        <v>44</v>
      </c>
      <c r="B46" s="28" t="s">
        <v>17</v>
      </c>
      <c r="C46" s="28" t="s">
        <v>28</v>
      </c>
      <c r="D46" s="28" t="s">
        <v>99</v>
      </c>
      <c r="E46" s="28" t="s">
        <v>100</v>
      </c>
      <c r="F46" s="28"/>
      <c r="G46" s="27" t="s">
        <v>60</v>
      </c>
      <c r="H46" s="27"/>
      <c r="I46" s="27"/>
      <c r="J46" s="27"/>
      <c r="K46" s="27"/>
      <c r="L46" s="27"/>
      <c r="M46" s="27"/>
      <c r="N46" s="27"/>
      <c r="O46" s="27"/>
      <c r="P46" s="27"/>
      <c r="Q46" s="27"/>
      <c r="R46" s="27"/>
      <c r="S46" s="27"/>
      <c r="T46" s="27"/>
      <c r="U46" s="28"/>
    </row>
    <row r="47" spans="1:21" s="2" customFormat="1" x14ac:dyDescent="0.25">
      <c r="A47" s="27"/>
      <c r="B47" s="29" t="s">
        <v>38</v>
      </c>
      <c r="C47" s="29" t="s">
        <v>101</v>
      </c>
      <c r="D47" s="29" t="s">
        <v>102</v>
      </c>
      <c r="E47" s="35" t="s">
        <v>103</v>
      </c>
      <c r="F47" s="29"/>
      <c r="G47" s="30"/>
      <c r="H47" s="30"/>
      <c r="I47" s="30"/>
      <c r="J47" s="30" t="s">
        <v>104</v>
      </c>
      <c r="K47" s="30"/>
      <c r="L47" s="27"/>
      <c r="M47" s="27"/>
      <c r="N47" s="27"/>
      <c r="O47" s="27"/>
      <c r="P47" s="27"/>
      <c r="Q47" s="27"/>
      <c r="R47" s="27"/>
      <c r="S47" s="27"/>
      <c r="T47" s="27"/>
      <c r="U47" s="28"/>
    </row>
    <row r="48" spans="1:21" s="2" customFormat="1" x14ac:dyDescent="0.25">
      <c r="A48" s="27"/>
      <c r="B48" s="29" t="s">
        <v>38</v>
      </c>
      <c r="C48" s="29" t="s">
        <v>101</v>
      </c>
      <c r="D48" s="29" t="s">
        <v>102</v>
      </c>
      <c r="E48" s="35" t="s">
        <v>105</v>
      </c>
      <c r="F48" s="29"/>
      <c r="G48" s="30"/>
      <c r="H48" s="30"/>
      <c r="I48" s="30"/>
      <c r="J48" s="30" t="s">
        <v>104</v>
      </c>
      <c r="K48" s="30"/>
      <c r="L48" s="27"/>
      <c r="M48" s="27"/>
      <c r="N48" s="27"/>
      <c r="O48" s="27"/>
      <c r="P48" s="27"/>
      <c r="Q48" s="27"/>
      <c r="R48" s="27"/>
      <c r="S48" s="27"/>
      <c r="T48" s="27"/>
      <c r="U48" s="28"/>
    </row>
    <row r="49" spans="1:21" s="2" customFormat="1" x14ac:dyDescent="0.25">
      <c r="A49" s="27"/>
      <c r="B49" s="29" t="s">
        <v>38</v>
      </c>
      <c r="C49" s="29" t="s">
        <v>101</v>
      </c>
      <c r="D49" s="29" t="s">
        <v>102</v>
      </c>
      <c r="E49" s="35" t="s">
        <v>106</v>
      </c>
      <c r="F49" s="29"/>
      <c r="G49" s="30"/>
      <c r="H49" s="30"/>
      <c r="I49" s="30"/>
      <c r="J49" s="30" t="s">
        <v>104</v>
      </c>
      <c r="K49" s="30"/>
      <c r="L49" s="27"/>
      <c r="M49" s="27"/>
      <c r="N49" s="27"/>
      <c r="O49" s="27"/>
      <c r="P49" s="27"/>
      <c r="Q49" s="27"/>
      <c r="R49" s="27"/>
      <c r="S49" s="27"/>
      <c r="T49" s="27"/>
      <c r="U49" s="28"/>
    </row>
    <row r="50" spans="1:21" s="2" customFormat="1" x14ac:dyDescent="0.25">
      <c r="A50" s="27"/>
      <c r="B50" s="29" t="s">
        <v>38</v>
      </c>
      <c r="C50" s="29" t="s">
        <v>101</v>
      </c>
      <c r="D50" s="29" t="s">
        <v>102</v>
      </c>
      <c r="E50" s="35" t="s">
        <v>107</v>
      </c>
      <c r="F50" s="29"/>
      <c r="G50" s="30"/>
      <c r="H50" s="30"/>
      <c r="I50" s="30"/>
      <c r="J50" s="30" t="s">
        <v>104</v>
      </c>
      <c r="K50" s="30"/>
      <c r="L50" s="27"/>
      <c r="M50" s="27"/>
      <c r="N50" s="27"/>
      <c r="O50" s="27"/>
      <c r="P50" s="27"/>
      <c r="Q50" s="27"/>
      <c r="R50" s="27"/>
      <c r="S50" s="27"/>
      <c r="T50" s="27"/>
      <c r="U50" s="28"/>
    </row>
    <row r="51" spans="1:21" s="2" customFormat="1" x14ac:dyDescent="0.25">
      <c r="A51" s="27"/>
      <c r="B51" s="29" t="s">
        <v>38</v>
      </c>
      <c r="C51" s="29" t="s">
        <v>101</v>
      </c>
      <c r="D51" s="29" t="s">
        <v>102</v>
      </c>
      <c r="E51" s="35" t="s">
        <v>108</v>
      </c>
      <c r="F51" s="29"/>
      <c r="G51" s="30"/>
      <c r="H51" s="30"/>
      <c r="I51" s="30"/>
      <c r="J51" s="30" t="s">
        <v>104</v>
      </c>
      <c r="K51" s="30"/>
      <c r="L51" s="27"/>
      <c r="M51" s="27"/>
      <c r="N51" s="27"/>
      <c r="O51" s="27"/>
      <c r="P51" s="27"/>
      <c r="Q51" s="27"/>
      <c r="R51" s="27"/>
      <c r="S51" s="27"/>
      <c r="T51" s="27"/>
      <c r="U51" s="28"/>
    </row>
    <row r="52" spans="1:21" s="2" customFormat="1" x14ac:dyDescent="0.25">
      <c r="A52" s="27"/>
      <c r="B52" s="29" t="s">
        <v>38</v>
      </c>
      <c r="C52" s="29" t="s">
        <v>101</v>
      </c>
      <c r="D52" s="29" t="s">
        <v>102</v>
      </c>
      <c r="E52" s="35" t="s">
        <v>109</v>
      </c>
      <c r="F52" s="29"/>
      <c r="G52" s="30"/>
      <c r="H52" s="30"/>
      <c r="I52" s="30"/>
      <c r="J52" s="30" t="s">
        <v>104</v>
      </c>
      <c r="K52" s="30"/>
      <c r="L52" s="27"/>
      <c r="M52" s="27"/>
      <c r="N52" s="27"/>
      <c r="O52" s="27"/>
      <c r="P52" s="27"/>
      <c r="Q52" s="27"/>
      <c r="R52" s="27"/>
      <c r="S52" s="27"/>
      <c r="T52" s="27"/>
      <c r="U52" s="28"/>
    </row>
    <row r="53" spans="1:21" s="2" customFormat="1" x14ac:dyDescent="0.25">
      <c r="A53" s="27"/>
      <c r="B53" s="29" t="s">
        <v>38</v>
      </c>
      <c r="C53" s="29" t="s">
        <v>101</v>
      </c>
      <c r="D53" s="29" t="s">
        <v>102</v>
      </c>
      <c r="E53" s="35" t="s">
        <v>110</v>
      </c>
      <c r="F53" s="29"/>
      <c r="G53" s="30"/>
      <c r="H53" s="30"/>
      <c r="I53" s="30"/>
      <c r="J53" s="30" t="s">
        <v>104</v>
      </c>
      <c r="K53" s="30"/>
      <c r="L53" s="27"/>
      <c r="M53" s="27"/>
      <c r="N53" s="27"/>
      <c r="O53" s="27"/>
      <c r="P53" s="27"/>
      <c r="Q53" s="27"/>
      <c r="R53" s="27"/>
      <c r="S53" s="27"/>
      <c r="T53" s="27"/>
      <c r="U53" s="28"/>
    </row>
    <row r="54" spans="1:21" s="2" customFormat="1" x14ac:dyDescent="0.25">
      <c r="A54" s="27"/>
      <c r="B54" s="29" t="s">
        <v>38</v>
      </c>
      <c r="C54" s="29" t="s">
        <v>101</v>
      </c>
      <c r="D54" s="29" t="s">
        <v>102</v>
      </c>
      <c r="E54" s="35" t="s">
        <v>111</v>
      </c>
      <c r="F54" s="29"/>
      <c r="G54" s="30"/>
      <c r="H54" s="30"/>
      <c r="I54" s="30"/>
      <c r="J54" s="30" t="s">
        <v>104</v>
      </c>
      <c r="K54" s="30"/>
      <c r="L54" s="27"/>
      <c r="M54" s="27"/>
      <c r="N54" s="27"/>
      <c r="O54" s="27"/>
      <c r="P54" s="27"/>
      <c r="Q54" s="27"/>
      <c r="R54" s="27"/>
      <c r="S54" s="27"/>
      <c r="T54" s="27"/>
      <c r="U54" s="28"/>
    </row>
    <row r="55" spans="1:21" s="2" customFormat="1" x14ac:dyDescent="0.25">
      <c r="A55" s="27"/>
      <c r="B55" s="29" t="s">
        <v>38</v>
      </c>
      <c r="C55" s="29" t="s">
        <v>101</v>
      </c>
      <c r="D55" s="29" t="s">
        <v>102</v>
      </c>
      <c r="E55" s="35" t="s">
        <v>112</v>
      </c>
      <c r="F55" s="29"/>
      <c r="G55" s="30"/>
      <c r="H55" s="30"/>
      <c r="I55" s="30"/>
      <c r="J55" s="30" t="s">
        <v>104</v>
      </c>
      <c r="K55" s="30"/>
      <c r="L55" s="27"/>
      <c r="M55" s="27"/>
      <c r="N55" s="27"/>
      <c r="O55" s="27"/>
      <c r="P55" s="27"/>
      <c r="Q55" s="27"/>
      <c r="R55" s="27"/>
      <c r="S55" s="27"/>
      <c r="T55" s="27"/>
      <c r="U55" s="28"/>
    </row>
    <row r="56" spans="1:21" s="2" customFormat="1" x14ac:dyDescent="0.25">
      <c r="A56" s="27"/>
      <c r="B56" s="29" t="s">
        <v>38</v>
      </c>
      <c r="C56" s="29" t="s">
        <v>101</v>
      </c>
      <c r="D56" s="29" t="s">
        <v>102</v>
      </c>
      <c r="E56" s="35" t="s">
        <v>113</v>
      </c>
      <c r="F56" s="29"/>
      <c r="G56" s="30"/>
      <c r="H56" s="30"/>
      <c r="I56" s="30"/>
      <c r="J56" s="30" t="s">
        <v>104</v>
      </c>
      <c r="K56" s="30"/>
      <c r="L56" s="27"/>
      <c r="M56" s="27"/>
      <c r="N56" s="27"/>
      <c r="O56" s="27"/>
      <c r="P56" s="27"/>
      <c r="Q56" s="27"/>
      <c r="R56" s="27"/>
      <c r="S56" s="27"/>
      <c r="T56" s="27"/>
      <c r="U56" s="28"/>
    </row>
    <row r="57" spans="1:21" s="2" customFormat="1" x14ac:dyDescent="0.25">
      <c r="A57" s="27"/>
      <c r="B57" s="29" t="s">
        <v>38</v>
      </c>
      <c r="C57" s="29" t="s">
        <v>101</v>
      </c>
      <c r="D57" s="29" t="s">
        <v>102</v>
      </c>
      <c r="E57" s="35" t="s">
        <v>114</v>
      </c>
      <c r="F57" s="29"/>
      <c r="G57" s="30"/>
      <c r="H57" s="30"/>
      <c r="I57" s="30"/>
      <c r="J57" s="30" t="s">
        <v>104</v>
      </c>
      <c r="K57" s="30"/>
      <c r="L57" s="27"/>
      <c r="M57" s="27"/>
      <c r="N57" s="27"/>
      <c r="O57" s="27"/>
      <c r="P57" s="27"/>
      <c r="Q57" s="27"/>
      <c r="R57" s="27"/>
      <c r="S57" s="27"/>
      <c r="T57" s="27"/>
      <c r="U57" s="28"/>
    </row>
    <row r="58" spans="1:21" s="2" customFormat="1" ht="67.5" customHeight="1" x14ac:dyDescent="0.25">
      <c r="A58" s="27"/>
      <c r="B58" s="28" t="s">
        <v>17</v>
      </c>
      <c r="C58" s="28" t="s">
        <v>101</v>
      </c>
      <c r="D58" s="28" t="s">
        <v>115</v>
      </c>
      <c r="E58" s="28" t="s">
        <v>116</v>
      </c>
      <c r="F58" s="28" t="s">
        <v>117</v>
      </c>
      <c r="G58" s="27"/>
      <c r="H58" s="27"/>
      <c r="I58" s="27"/>
      <c r="J58" s="27"/>
      <c r="K58" s="27"/>
      <c r="L58" s="27"/>
      <c r="M58" s="27"/>
      <c r="N58" s="27"/>
      <c r="O58" s="27"/>
      <c r="P58" s="27"/>
      <c r="Q58" s="27"/>
      <c r="R58" s="27"/>
      <c r="S58" s="27"/>
      <c r="T58" s="27"/>
      <c r="U58" s="28"/>
    </row>
    <row r="59" spans="1:21" s="2" customFormat="1" x14ac:dyDescent="0.25">
      <c r="A59" s="27"/>
      <c r="B59" s="28" t="s">
        <v>17</v>
      </c>
      <c r="C59" s="28" t="s">
        <v>28</v>
      </c>
      <c r="D59" s="28" t="s">
        <v>118</v>
      </c>
      <c r="E59" s="28" t="s">
        <v>119</v>
      </c>
      <c r="F59" s="28"/>
      <c r="G59" s="27" t="s">
        <v>21</v>
      </c>
      <c r="H59" s="27"/>
      <c r="I59" s="27"/>
      <c r="J59" s="27"/>
      <c r="K59" s="27"/>
      <c r="L59" s="27"/>
      <c r="M59" s="27"/>
      <c r="N59" s="27"/>
      <c r="O59" s="27"/>
      <c r="P59" s="27"/>
      <c r="Q59" s="27"/>
      <c r="R59" s="27"/>
      <c r="S59" s="27"/>
      <c r="T59" s="27"/>
      <c r="U59" s="28"/>
    </row>
    <row r="60" spans="1:21" s="2" customFormat="1" x14ac:dyDescent="0.25">
      <c r="A60" s="27"/>
      <c r="B60" s="28" t="s">
        <v>17</v>
      </c>
      <c r="C60" s="28" t="s">
        <v>101</v>
      </c>
      <c r="D60" s="28" t="s">
        <v>120</v>
      </c>
      <c r="E60" s="28" t="s">
        <v>119</v>
      </c>
      <c r="F60" s="28"/>
      <c r="G60" s="27" t="s">
        <v>60</v>
      </c>
      <c r="H60" s="27"/>
      <c r="I60" s="27"/>
      <c r="J60" s="27"/>
      <c r="K60" s="27"/>
      <c r="L60" s="27"/>
      <c r="M60" s="27"/>
      <c r="N60" s="27"/>
      <c r="O60" s="27"/>
      <c r="P60" s="27"/>
      <c r="Q60" s="27"/>
      <c r="R60" s="27"/>
      <c r="S60" s="27"/>
      <c r="T60" s="27"/>
      <c r="U60" s="28"/>
    </row>
    <row r="61" spans="1:21" s="2" customFormat="1" ht="30" x14ac:dyDescent="0.25">
      <c r="A61" s="27"/>
      <c r="B61" s="28" t="s">
        <v>121</v>
      </c>
      <c r="C61" s="28" t="s">
        <v>101</v>
      </c>
      <c r="D61" s="28" t="s">
        <v>122</v>
      </c>
      <c r="E61" s="28" t="s">
        <v>123</v>
      </c>
      <c r="F61" s="28"/>
      <c r="G61" s="27"/>
      <c r="H61" s="27"/>
      <c r="I61" s="27"/>
      <c r="J61" s="27"/>
      <c r="K61" s="27"/>
      <c r="L61" s="27"/>
      <c r="M61" s="27"/>
      <c r="N61" s="27"/>
      <c r="O61" s="27"/>
      <c r="P61" s="27"/>
      <c r="Q61" s="27"/>
      <c r="R61" s="27"/>
      <c r="S61" s="27"/>
      <c r="T61" s="27"/>
      <c r="U61" s="28"/>
    </row>
    <row r="62" spans="1:21" s="2" customFormat="1" ht="41.25" customHeight="1" x14ac:dyDescent="0.25">
      <c r="A62" s="27"/>
      <c r="B62" s="28" t="s">
        <v>121</v>
      </c>
      <c r="C62" s="28" t="s">
        <v>101</v>
      </c>
      <c r="D62" s="28" t="s">
        <v>124</v>
      </c>
      <c r="E62" s="28" t="s">
        <v>125</v>
      </c>
      <c r="F62" s="28" t="s">
        <v>126</v>
      </c>
      <c r="G62" s="27" t="s">
        <v>64</v>
      </c>
      <c r="H62" s="27"/>
      <c r="I62" s="27"/>
      <c r="J62" s="27"/>
      <c r="K62" s="27"/>
      <c r="L62" s="27"/>
      <c r="M62" s="27"/>
      <c r="N62" s="27"/>
      <c r="O62" s="27"/>
      <c r="P62" s="27"/>
      <c r="Q62" s="27"/>
      <c r="R62" s="27"/>
      <c r="S62" s="27"/>
      <c r="T62" s="27"/>
      <c r="U62" s="28"/>
    </row>
    <row r="63" spans="1:21" s="2" customFormat="1" x14ac:dyDescent="0.25">
      <c r="A63" s="27"/>
      <c r="B63" s="28" t="s">
        <v>121</v>
      </c>
      <c r="C63" s="28" t="s">
        <v>101</v>
      </c>
      <c r="D63" s="28" t="s">
        <v>127</v>
      </c>
      <c r="E63" s="28" t="s">
        <v>119</v>
      </c>
      <c r="F63" s="28"/>
      <c r="G63" s="27" t="s">
        <v>21</v>
      </c>
      <c r="H63" s="27"/>
      <c r="I63" s="27"/>
      <c r="J63" s="27"/>
      <c r="K63" s="27"/>
      <c r="L63" s="27"/>
      <c r="M63" s="27"/>
      <c r="N63" s="27"/>
      <c r="O63" s="27"/>
      <c r="P63" s="27"/>
      <c r="Q63" s="27"/>
      <c r="R63" s="27"/>
      <c r="S63" s="27"/>
      <c r="T63" s="27"/>
      <c r="U63" s="28"/>
    </row>
    <row r="64" spans="1:21" s="2" customFormat="1" x14ac:dyDescent="0.25">
      <c r="A64" s="27"/>
      <c r="B64" s="28" t="s">
        <v>128</v>
      </c>
      <c r="C64" s="28" t="s">
        <v>101</v>
      </c>
      <c r="D64" s="28" t="s">
        <v>129</v>
      </c>
      <c r="E64" s="28"/>
      <c r="F64" s="28"/>
      <c r="G64" s="27"/>
      <c r="H64" s="27"/>
      <c r="I64" s="27"/>
      <c r="J64" s="27"/>
      <c r="K64" s="27"/>
      <c r="L64" s="27"/>
      <c r="M64" s="27"/>
      <c r="N64" s="27"/>
      <c r="O64" s="27"/>
      <c r="P64" s="27"/>
      <c r="Q64" s="27"/>
      <c r="R64" s="27"/>
      <c r="S64" s="27"/>
      <c r="T64" s="27"/>
      <c r="U64" s="28"/>
    </row>
    <row r="65" spans="1:21" s="2" customFormat="1" ht="75" x14ac:dyDescent="0.25">
      <c r="A65" s="27"/>
      <c r="B65" s="28" t="s">
        <v>24</v>
      </c>
      <c r="C65" s="28" t="s">
        <v>101</v>
      </c>
      <c r="D65" s="28" t="s">
        <v>130</v>
      </c>
      <c r="E65" s="28" t="s">
        <v>77</v>
      </c>
      <c r="F65" s="28" t="s">
        <v>131</v>
      </c>
      <c r="G65" s="27" t="s">
        <v>64</v>
      </c>
      <c r="H65" s="27"/>
      <c r="I65" s="27"/>
      <c r="J65" s="27"/>
      <c r="K65" s="27"/>
      <c r="L65" s="27"/>
      <c r="M65" s="27"/>
      <c r="N65" s="27"/>
      <c r="O65" s="27"/>
      <c r="P65" s="27"/>
      <c r="Q65" s="27"/>
      <c r="R65" s="27"/>
      <c r="S65" s="27"/>
      <c r="T65" s="27"/>
      <c r="U65" s="28"/>
    </row>
    <row r="66" spans="1:21" s="2" customFormat="1" ht="75" x14ac:dyDescent="0.25">
      <c r="A66" s="27"/>
      <c r="B66" s="28" t="s">
        <v>24</v>
      </c>
      <c r="C66" s="28" t="s">
        <v>101</v>
      </c>
      <c r="D66" s="28" t="s">
        <v>132</v>
      </c>
      <c r="E66" s="28" t="s">
        <v>77</v>
      </c>
      <c r="F66" s="28" t="s">
        <v>133</v>
      </c>
      <c r="G66" s="27" t="s">
        <v>64</v>
      </c>
      <c r="H66" s="27"/>
      <c r="I66" s="27"/>
      <c r="J66" s="27"/>
      <c r="K66" s="27"/>
      <c r="L66" s="27"/>
      <c r="M66" s="27"/>
      <c r="N66" s="27"/>
      <c r="O66" s="27"/>
      <c r="P66" s="27"/>
      <c r="Q66" s="27"/>
      <c r="R66" s="27"/>
      <c r="S66" s="27"/>
      <c r="T66" s="27"/>
      <c r="U66" s="28"/>
    </row>
    <row r="67" spans="1:21" s="2" customFormat="1" ht="45" x14ac:dyDescent="0.25">
      <c r="A67" s="27"/>
      <c r="B67" s="28" t="s">
        <v>24</v>
      </c>
      <c r="C67" s="28" t="s">
        <v>101</v>
      </c>
      <c r="D67" s="28" t="s">
        <v>134</v>
      </c>
      <c r="E67" s="28" t="s">
        <v>135</v>
      </c>
      <c r="F67" s="28" t="s">
        <v>136</v>
      </c>
      <c r="G67" s="27" t="s">
        <v>64</v>
      </c>
      <c r="H67" s="27"/>
      <c r="I67" s="27"/>
      <c r="J67" s="27"/>
      <c r="K67" s="27"/>
      <c r="L67" s="27"/>
      <c r="M67" s="27"/>
      <c r="N67" s="27"/>
      <c r="O67" s="27"/>
      <c r="P67" s="27"/>
      <c r="Q67" s="27"/>
      <c r="R67" s="27"/>
      <c r="S67" s="27"/>
      <c r="T67" s="27"/>
      <c r="U67" s="28"/>
    </row>
    <row r="68" spans="1:21" s="2" customFormat="1" ht="45" x14ac:dyDescent="0.25">
      <c r="A68" s="27"/>
      <c r="B68" s="28" t="s">
        <v>24</v>
      </c>
      <c r="C68" s="28" t="s">
        <v>101</v>
      </c>
      <c r="D68" s="28" t="s">
        <v>137</v>
      </c>
      <c r="E68" s="28" t="s">
        <v>138</v>
      </c>
      <c r="F68" s="28"/>
      <c r="G68" s="27" t="s">
        <v>64</v>
      </c>
      <c r="H68" s="27"/>
      <c r="I68" s="27"/>
      <c r="J68" s="27"/>
      <c r="K68" s="27"/>
      <c r="L68" s="27"/>
      <c r="M68" s="27"/>
      <c r="N68" s="27"/>
      <c r="O68" s="27"/>
      <c r="P68" s="27"/>
      <c r="Q68" s="27"/>
      <c r="R68" s="27"/>
      <c r="S68" s="27"/>
      <c r="T68" s="27"/>
      <c r="U68" s="28"/>
    </row>
    <row r="69" spans="1:21" s="2" customFormat="1" ht="41.25" customHeight="1" x14ac:dyDescent="0.25">
      <c r="A69" s="27"/>
      <c r="B69" s="28" t="s">
        <v>24</v>
      </c>
      <c r="C69" s="28" t="s">
        <v>101</v>
      </c>
      <c r="D69" s="28" t="s">
        <v>139</v>
      </c>
      <c r="E69" s="28" t="s">
        <v>140</v>
      </c>
      <c r="F69" s="28" t="s">
        <v>141</v>
      </c>
      <c r="G69" s="27" t="s">
        <v>64</v>
      </c>
      <c r="H69" s="27"/>
      <c r="I69" s="27"/>
      <c r="J69" s="27"/>
      <c r="K69" s="27"/>
      <c r="L69" s="27"/>
      <c r="M69" s="27"/>
      <c r="N69" s="27"/>
      <c r="O69" s="27"/>
      <c r="P69" s="27"/>
      <c r="Q69" s="27"/>
      <c r="R69" s="27"/>
      <c r="S69" s="27"/>
      <c r="T69" s="27"/>
      <c r="U69" s="28"/>
    </row>
    <row r="70" spans="1:21" s="2" customFormat="1" ht="90" x14ac:dyDescent="0.25">
      <c r="A70" s="27"/>
      <c r="B70" s="28" t="s">
        <v>17</v>
      </c>
      <c r="C70" s="28" t="s">
        <v>142</v>
      </c>
      <c r="D70" s="28" t="s">
        <v>143</v>
      </c>
      <c r="E70" s="28" t="s">
        <v>144</v>
      </c>
      <c r="F70" s="28"/>
      <c r="G70" s="27" t="s">
        <v>21</v>
      </c>
      <c r="H70" s="27"/>
      <c r="I70" s="27"/>
      <c r="J70" s="27"/>
      <c r="K70" s="27"/>
      <c r="L70" s="27"/>
      <c r="M70" s="27"/>
      <c r="N70" s="27"/>
      <c r="O70" s="27"/>
      <c r="P70" s="27"/>
      <c r="Q70" s="27"/>
      <c r="R70" s="27"/>
      <c r="S70" s="27"/>
      <c r="T70" s="27"/>
      <c r="U70" s="28"/>
    </row>
    <row r="71" spans="1:21" s="2" customFormat="1" x14ac:dyDescent="0.25">
      <c r="A71" s="27"/>
      <c r="B71" s="29" t="s">
        <v>38</v>
      </c>
      <c r="C71" s="29" t="s">
        <v>18</v>
      </c>
      <c r="D71" s="29" t="s">
        <v>145</v>
      </c>
      <c r="E71" s="29" t="s">
        <v>146</v>
      </c>
      <c r="F71" s="29"/>
      <c r="G71" s="30"/>
      <c r="H71" s="30"/>
      <c r="I71" s="30"/>
      <c r="J71" s="30" t="s">
        <v>104</v>
      </c>
      <c r="K71" s="30"/>
      <c r="L71" s="27"/>
      <c r="M71" s="27"/>
      <c r="N71" s="27"/>
      <c r="O71" s="27"/>
      <c r="P71" s="27"/>
      <c r="Q71" s="27"/>
      <c r="R71" s="27"/>
      <c r="S71" s="27"/>
      <c r="T71" s="27"/>
      <c r="U71" s="28"/>
    </row>
    <row r="72" spans="1:21" s="2" customFormat="1" x14ac:dyDescent="0.25">
      <c r="A72" s="27"/>
      <c r="B72" s="29" t="s">
        <v>38</v>
      </c>
      <c r="C72" s="29" t="s">
        <v>18</v>
      </c>
      <c r="D72" s="29" t="s">
        <v>145</v>
      </c>
      <c r="E72" s="29" t="s">
        <v>147</v>
      </c>
      <c r="F72" s="29"/>
      <c r="G72" s="30"/>
      <c r="H72" s="30"/>
      <c r="I72" s="30"/>
      <c r="J72" s="30" t="s">
        <v>104</v>
      </c>
      <c r="K72" s="30"/>
      <c r="L72" s="27"/>
      <c r="M72" s="27"/>
      <c r="N72" s="27"/>
      <c r="O72" s="27"/>
      <c r="P72" s="27"/>
      <c r="Q72" s="27"/>
      <c r="R72" s="27"/>
      <c r="S72" s="27"/>
      <c r="T72" s="27"/>
      <c r="U72" s="28"/>
    </row>
    <row r="73" spans="1:21" s="2" customFormat="1" x14ac:dyDescent="0.25">
      <c r="A73" s="27"/>
      <c r="B73" s="29" t="s">
        <v>38</v>
      </c>
      <c r="C73" s="29" t="s">
        <v>18</v>
      </c>
      <c r="D73" s="29" t="s">
        <v>145</v>
      </c>
      <c r="E73" s="29" t="s">
        <v>148</v>
      </c>
      <c r="F73" s="29"/>
      <c r="G73" s="30"/>
      <c r="H73" s="30"/>
      <c r="I73" s="30"/>
      <c r="J73" s="30" t="s">
        <v>104</v>
      </c>
      <c r="K73" s="30"/>
      <c r="L73" s="27"/>
      <c r="M73" s="27"/>
      <c r="N73" s="27"/>
      <c r="O73" s="27"/>
      <c r="P73" s="27"/>
      <c r="Q73" s="27"/>
      <c r="R73" s="27"/>
      <c r="S73" s="27"/>
      <c r="T73" s="27"/>
      <c r="U73" s="28"/>
    </row>
    <row r="74" spans="1:21" s="2" customFormat="1" x14ac:dyDescent="0.25">
      <c r="A74" s="27"/>
      <c r="B74" s="29" t="s">
        <v>38</v>
      </c>
      <c r="C74" s="29" t="s">
        <v>18</v>
      </c>
      <c r="D74" s="29" t="s">
        <v>145</v>
      </c>
      <c r="E74" s="29" t="s">
        <v>149</v>
      </c>
      <c r="F74" s="29"/>
      <c r="G74" s="30"/>
      <c r="H74" s="30"/>
      <c r="I74" s="30"/>
      <c r="J74" s="30" t="s">
        <v>104</v>
      </c>
      <c r="K74" s="30"/>
      <c r="L74" s="27"/>
      <c r="M74" s="27"/>
      <c r="N74" s="27"/>
      <c r="O74" s="27"/>
      <c r="P74" s="27"/>
      <c r="Q74" s="27"/>
      <c r="R74" s="27"/>
      <c r="S74" s="27"/>
      <c r="T74" s="27"/>
      <c r="U74" s="28"/>
    </row>
    <row r="75" spans="1:21" s="2" customFormat="1" x14ac:dyDescent="0.25">
      <c r="A75" s="27"/>
      <c r="B75" s="29" t="s">
        <v>38</v>
      </c>
      <c r="C75" s="29" t="s">
        <v>18</v>
      </c>
      <c r="D75" s="29" t="s">
        <v>145</v>
      </c>
      <c r="E75" s="29" t="s">
        <v>150</v>
      </c>
      <c r="F75" s="29"/>
      <c r="G75" s="30"/>
      <c r="H75" s="30"/>
      <c r="I75" s="30"/>
      <c r="J75" s="30" t="s">
        <v>104</v>
      </c>
      <c r="K75" s="30"/>
      <c r="L75" s="27"/>
      <c r="M75" s="27"/>
      <c r="N75" s="27"/>
      <c r="O75" s="27"/>
      <c r="P75" s="27"/>
      <c r="Q75" s="27"/>
      <c r="R75" s="27"/>
      <c r="S75" s="27"/>
      <c r="T75" s="27"/>
      <c r="U75" s="28"/>
    </row>
    <row r="76" spans="1:21" s="2" customFormat="1" x14ac:dyDescent="0.25">
      <c r="A76" s="27"/>
      <c r="B76" s="28" t="s">
        <v>17</v>
      </c>
      <c r="C76" s="28" t="s">
        <v>18</v>
      </c>
      <c r="D76" s="28" t="s">
        <v>151</v>
      </c>
      <c r="E76" s="28" t="s">
        <v>119</v>
      </c>
      <c r="F76" s="28"/>
      <c r="G76" s="27" t="s">
        <v>21</v>
      </c>
      <c r="H76" s="27"/>
      <c r="I76" s="27"/>
      <c r="J76" s="27"/>
      <c r="K76" s="27"/>
      <c r="L76" s="27"/>
      <c r="M76" s="27"/>
      <c r="N76" s="27"/>
      <c r="O76" s="27"/>
      <c r="P76" s="27"/>
      <c r="Q76" s="27"/>
      <c r="R76" s="27"/>
      <c r="S76" s="27"/>
      <c r="T76" s="27"/>
      <c r="U76" s="28"/>
    </row>
    <row r="77" spans="1:21" s="2" customFormat="1" ht="75" x14ac:dyDescent="0.25">
      <c r="A77" s="27"/>
      <c r="B77" s="28" t="s">
        <v>152</v>
      </c>
      <c r="C77" s="28" t="s">
        <v>28</v>
      </c>
      <c r="D77" s="28" t="s">
        <v>153</v>
      </c>
      <c r="E77" s="28" t="s">
        <v>77</v>
      </c>
      <c r="F77" s="28" t="s">
        <v>154</v>
      </c>
      <c r="G77" s="27" t="s">
        <v>60</v>
      </c>
      <c r="H77" s="27"/>
      <c r="I77" s="27"/>
      <c r="J77" s="27"/>
      <c r="K77" s="27"/>
      <c r="L77" s="27"/>
      <c r="M77" s="27"/>
      <c r="N77" s="27"/>
      <c r="O77" s="27"/>
      <c r="P77" s="27"/>
      <c r="Q77" s="27"/>
      <c r="R77" s="27"/>
      <c r="S77" s="27"/>
      <c r="T77" s="27"/>
      <c r="U77" s="28"/>
    </row>
    <row r="78" spans="1:21" s="2" customFormat="1" ht="30" x14ac:dyDescent="0.25">
      <c r="A78" s="27"/>
      <c r="B78" s="28" t="s">
        <v>152</v>
      </c>
      <c r="C78" s="28" t="s">
        <v>28</v>
      </c>
      <c r="D78" s="28" t="s">
        <v>155</v>
      </c>
      <c r="E78" s="28" t="s">
        <v>156</v>
      </c>
      <c r="F78" s="28" t="s">
        <v>157</v>
      </c>
      <c r="G78" s="27" t="s">
        <v>60</v>
      </c>
      <c r="H78" s="27"/>
      <c r="I78" s="27"/>
      <c r="J78" s="27"/>
      <c r="K78" s="27"/>
      <c r="L78" s="27"/>
      <c r="M78" s="27"/>
      <c r="N78" s="27"/>
      <c r="O78" s="27"/>
      <c r="P78" s="27"/>
      <c r="Q78" s="27"/>
      <c r="R78" s="27"/>
      <c r="S78" s="27"/>
      <c r="T78" s="27"/>
      <c r="U78" s="28"/>
    </row>
    <row r="79" spans="1:21" s="2" customFormat="1" ht="75" x14ac:dyDescent="0.25">
      <c r="A79" s="27"/>
      <c r="B79" s="28" t="s">
        <v>152</v>
      </c>
      <c r="C79" s="28" t="s">
        <v>28</v>
      </c>
      <c r="D79" s="28" t="s">
        <v>158</v>
      </c>
      <c r="E79" s="28" t="s">
        <v>159</v>
      </c>
      <c r="F79" s="28" t="s">
        <v>160</v>
      </c>
      <c r="G79" s="27" t="s">
        <v>60</v>
      </c>
      <c r="H79" s="27"/>
      <c r="I79" s="27"/>
      <c r="J79" s="27"/>
      <c r="K79" s="27"/>
      <c r="L79" s="27"/>
      <c r="M79" s="27"/>
      <c r="N79" s="27"/>
      <c r="O79" s="27"/>
      <c r="P79" s="27"/>
      <c r="Q79" s="27"/>
      <c r="R79" s="27"/>
      <c r="S79" s="27"/>
      <c r="T79" s="27"/>
      <c r="U79" s="28"/>
    </row>
    <row r="80" spans="1:21" s="2" customFormat="1" ht="45" x14ac:dyDescent="0.25">
      <c r="A80" s="27"/>
      <c r="B80" s="28" t="s">
        <v>152</v>
      </c>
      <c r="C80" s="28" t="s">
        <v>28</v>
      </c>
      <c r="D80" s="28" t="s">
        <v>161</v>
      </c>
      <c r="E80" s="28" t="s">
        <v>162</v>
      </c>
      <c r="F80" s="28" t="s">
        <v>163</v>
      </c>
      <c r="G80" s="27" t="s">
        <v>21</v>
      </c>
      <c r="H80" s="27"/>
      <c r="I80" s="27"/>
      <c r="J80" s="27"/>
      <c r="K80" s="27"/>
      <c r="L80" s="27"/>
      <c r="M80" s="27"/>
      <c r="N80" s="27"/>
      <c r="O80" s="27"/>
      <c r="P80" s="27"/>
      <c r="Q80" s="27"/>
      <c r="R80" s="27"/>
      <c r="S80" s="27"/>
      <c r="T80" s="27"/>
      <c r="U80" s="28"/>
    </row>
    <row r="81" spans="1:21" s="2" customFormat="1" ht="75" x14ac:dyDescent="0.25">
      <c r="A81" s="27"/>
      <c r="B81" s="28" t="s">
        <v>152</v>
      </c>
      <c r="C81" s="28" t="s">
        <v>28</v>
      </c>
      <c r="D81" s="28" t="s">
        <v>76</v>
      </c>
      <c r="E81" s="28" t="s">
        <v>77</v>
      </c>
      <c r="F81" s="28"/>
      <c r="G81" s="27" t="s">
        <v>64</v>
      </c>
      <c r="H81" s="27"/>
      <c r="I81" s="27"/>
      <c r="J81" s="27"/>
      <c r="K81" s="27"/>
      <c r="L81" s="27"/>
      <c r="M81" s="27"/>
      <c r="N81" s="27"/>
      <c r="O81" s="27"/>
      <c r="P81" s="27"/>
      <c r="Q81" s="27"/>
      <c r="R81" s="27"/>
      <c r="S81" s="27"/>
      <c r="T81" s="27"/>
      <c r="U81" s="28"/>
    </row>
    <row r="82" spans="1:21" s="2" customFormat="1" ht="75" x14ac:dyDescent="0.25">
      <c r="A82" s="27"/>
      <c r="B82" s="28" t="s">
        <v>164</v>
      </c>
      <c r="C82" s="28" t="s">
        <v>28</v>
      </c>
      <c r="D82" s="28" t="s">
        <v>165</v>
      </c>
      <c r="E82" s="28" t="s">
        <v>77</v>
      </c>
      <c r="F82" s="28"/>
      <c r="G82" s="27" t="s">
        <v>60</v>
      </c>
      <c r="H82" s="27"/>
      <c r="I82" s="27"/>
      <c r="J82" s="27"/>
      <c r="K82" s="27"/>
      <c r="L82" s="27"/>
      <c r="M82" s="27"/>
      <c r="N82" s="27"/>
      <c r="O82" s="27"/>
      <c r="P82" s="27"/>
      <c r="Q82" s="27"/>
      <c r="R82" s="27"/>
      <c r="S82" s="27"/>
      <c r="T82" s="27"/>
      <c r="U82" s="28"/>
    </row>
    <row r="83" spans="1:21" s="2" customFormat="1" ht="75" x14ac:dyDescent="0.25">
      <c r="A83" s="27"/>
      <c r="B83" s="28" t="s">
        <v>166</v>
      </c>
      <c r="C83" s="28" t="s">
        <v>28</v>
      </c>
      <c r="D83" s="28" t="s">
        <v>167</v>
      </c>
      <c r="E83" s="28" t="s">
        <v>77</v>
      </c>
      <c r="F83" s="28"/>
      <c r="G83" s="27" t="s">
        <v>60</v>
      </c>
      <c r="H83" s="27"/>
      <c r="I83" s="27"/>
      <c r="J83" s="27"/>
      <c r="K83" s="27"/>
      <c r="L83" s="27"/>
      <c r="M83" s="27"/>
      <c r="N83" s="27"/>
      <c r="O83" s="27"/>
      <c r="P83" s="27"/>
      <c r="Q83" s="27"/>
      <c r="R83" s="27"/>
      <c r="S83" s="27"/>
      <c r="T83" s="27"/>
      <c r="U83" s="28"/>
    </row>
    <row r="84" spans="1:21" s="2" customFormat="1" ht="30" x14ac:dyDescent="0.25">
      <c r="A84" s="27"/>
      <c r="B84" s="28" t="s">
        <v>17</v>
      </c>
      <c r="C84" s="28" t="s">
        <v>28</v>
      </c>
      <c r="D84" s="28" t="s">
        <v>168</v>
      </c>
      <c r="E84" s="28" t="s">
        <v>98</v>
      </c>
      <c r="F84" s="28" t="s">
        <v>169</v>
      </c>
      <c r="G84" s="27" t="s">
        <v>64</v>
      </c>
      <c r="H84" s="27"/>
      <c r="I84" s="27"/>
      <c r="J84" s="27"/>
      <c r="K84" s="27"/>
      <c r="L84" s="27"/>
      <c r="M84" s="27"/>
      <c r="N84" s="27"/>
      <c r="O84" s="27"/>
      <c r="P84" s="27"/>
      <c r="Q84" s="27"/>
      <c r="R84" s="27"/>
      <c r="S84" s="27"/>
      <c r="T84" s="27"/>
      <c r="U84" s="28"/>
    </row>
    <row r="85" spans="1:21" s="2" customFormat="1" ht="45" x14ac:dyDescent="0.25">
      <c r="A85" s="27"/>
      <c r="B85" s="28" t="s">
        <v>128</v>
      </c>
      <c r="C85" s="28" t="s">
        <v>170</v>
      </c>
      <c r="D85" s="28" t="s">
        <v>171</v>
      </c>
      <c r="E85" s="28" t="s">
        <v>172</v>
      </c>
      <c r="F85" s="28"/>
      <c r="G85" s="27" t="s">
        <v>60</v>
      </c>
      <c r="H85" s="27"/>
      <c r="I85" s="27"/>
      <c r="J85" s="27"/>
      <c r="K85" s="27"/>
      <c r="L85" s="27"/>
      <c r="M85" s="27"/>
      <c r="N85" s="27"/>
      <c r="O85" s="27"/>
      <c r="P85" s="27"/>
      <c r="Q85" s="27"/>
      <c r="R85" s="27"/>
      <c r="S85" s="27"/>
      <c r="T85" s="27"/>
      <c r="U85" s="28"/>
    </row>
    <row r="86" spans="1:21" s="2" customFormat="1" ht="45" x14ac:dyDescent="0.25">
      <c r="A86" s="27"/>
      <c r="B86" s="28" t="s">
        <v>128</v>
      </c>
      <c r="C86" s="28" t="s">
        <v>170</v>
      </c>
      <c r="D86" s="28" t="s">
        <v>173</v>
      </c>
      <c r="E86" s="28" t="s">
        <v>174</v>
      </c>
      <c r="F86" s="28" t="s">
        <v>175</v>
      </c>
      <c r="G86" s="27" t="s">
        <v>60</v>
      </c>
      <c r="H86" s="27"/>
      <c r="I86" s="27"/>
      <c r="J86" s="27"/>
      <c r="K86" s="27"/>
      <c r="L86" s="27"/>
      <c r="M86" s="27"/>
      <c r="N86" s="27"/>
      <c r="O86" s="27"/>
      <c r="P86" s="27"/>
      <c r="Q86" s="27"/>
      <c r="R86" s="27"/>
      <c r="S86" s="27"/>
      <c r="T86" s="27"/>
      <c r="U86" s="28"/>
    </row>
    <row r="87" spans="1:21" s="2" customFormat="1" ht="30" x14ac:dyDescent="0.25">
      <c r="A87" s="27"/>
      <c r="B87" s="28" t="s">
        <v>128</v>
      </c>
      <c r="C87" s="28" t="s">
        <v>170</v>
      </c>
      <c r="D87" s="28" t="s">
        <v>176</v>
      </c>
      <c r="E87" s="28" t="s">
        <v>177</v>
      </c>
      <c r="F87" s="28"/>
      <c r="G87" s="27" t="s">
        <v>60</v>
      </c>
      <c r="H87" s="27"/>
      <c r="I87" s="27"/>
      <c r="J87" s="27"/>
      <c r="K87" s="27"/>
      <c r="L87" s="27"/>
      <c r="M87" s="27"/>
      <c r="N87" s="27"/>
      <c r="O87" s="27"/>
      <c r="P87" s="27"/>
      <c r="Q87" s="27"/>
      <c r="R87" s="27"/>
      <c r="S87" s="27"/>
      <c r="T87" s="27"/>
      <c r="U87" s="28"/>
    </row>
    <row r="88" spans="1:21" s="2" customFormat="1" ht="30" x14ac:dyDescent="0.25">
      <c r="A88" s="27"/>
      <c r="B88" s="28" t="s">
        <v>128</v>
      </c>
      <c r="C88" s="28" t="s">
        <v>170</v>
      </c>
      <c r="D88" s="28" t="s">
        <v>178</v>
      </c>
      <c r="E88" s="28" t="s">
        <v>177</v>
      </c>
      <c r="F88" s="28"/>
      <c r="G88" s="27" t="s">
        <v>21</v>
      </c>
      <c r="H88" s="27"/>
      <c r="I88" s="27"/>
      <c r="J88" s="27"/>
      <c r="K88" s="27"/>
      <c r="L88" s="27"/>
      <c r="M88" s="27"/>
      <c r="N88" s="27"/>
      <c r="O88" s="27"/>
      <c r="P88" s="27"/>
      <c r="Q88" s="27"/>
      <c r="R88" s="27"/>
      <c r="S88" s="27"/>
      <c r="T88" s="27"/>
      <c r="U88" s="28"/>
    </row>
    <row r="89" spans="1:21" s="2" customFormat="1" ht="45" x14ac:dyDescent="0.25">
      <c r="A89" s="27"/>
      <c r="B89" s="28" t="s">
        <v>17</v>
      </c>
      <c r="C89" s="28" t="s">
        <v>28</v>
      </c>
      <c r="D89" s="28" t="s">
        <v>179</v>
      </c>
      <c r="E89" s="28"/>
      <c r="F89" s="31" t="s">
        <v>180</v>
      </c>
      <c r="G89" s="27"/>
      <c r="H89" s="27"/>
      <c r="I89" s="27"/>
      <c r="J89" s="27"/>
      <c r="K89" s="27"/>
      <c r="L89" s="27"/>
      <c r="M89" s="27"/>
      <c r="N89" s="27"/>
      <c r="O89" s="27"/>
      <c r="P89" s="27"/>
      <c r="Q89" s="27"/>
      <c r="R89" s="27"/>
      <c r="S89" s="27"/>
      <c r="T89" s="27"/>
      <c r="U89" s="28"/>
    </row>
    <row r="90" spans="1:21" s="2" customFormat="1" x14ac:dyDescent="0.25">
      <c r="A90" s="27"/>
      <c r="B90" s="28" t="s">
        <v>17</v>
      </c>
      <c r="C90" s="28" t="s">
        <v>28</v>
      </c>
      <c r="D90" s="28" t="s">
        <v>181</v>
      </c>
      <c r="E90" s="28" t="s">
        <v>182</v>
      </c>
      <c r="F90" s="28"/>
      <c r="G90" s="27" t="s">
        <v>60</v>
      </c>
      <c r="H90" s="27"/>
      <c r="I90" s="27"/>
      <c r="J90" s="27"/>
      <c r="K90" s="27"/>
      <c r="L90" s="27"/>
      <c r="M90" s="27"/>
      <c r="N90" s="27"/>
      <c r="O90" s="27"/>
      <c r="P90" s="27"/>
      <c r="Q90" s="27"/>
      <c r="R90" s="27"/>
      <c r="S90" s="27"/>
      <c r="T90" s="27"/>
      <c r="U90" s="28"/>
    </row>
    <row r="91" spans="1:21" s="6" customFormat="1" x14ac:dyDescent="0.25">
      <c r="A91" s="27"/>
      <c r="B91" s="28" t="s">
        <v>17</v>
      </c>
      <c r="C91" s="28" t="s">
        <v>18</v>
      </c>
      <c r="D91" s="28" t="s">
        <v>183</v>
      </c>
      <c r="E91" s="28" t="s">
        <v>184</v>
      </c>
      <c r="F91" s="28"/>
      <c r="G91" s="27"/>
      <c r="H91" s="27"/>
      <c r="I91" s="27"/>
      <c r="J91" s="27"/>
      <c r="K91" s="27"/>
      <c r="L91" s="27"/>
      <c r="M91" s="27"/>
      <c r="N91" s="27"/>
      <c r="O91" s="27"/>
      <c r="P91" s="27"/>
      <c r="Q91" s="27"/>
      <c r="R91" s="27"/>
      <c r="S91" s="27"/>
      <c r="T91" s="27"/>
      <c r="U91" s="28"/>
    </row>
    <row r="92" spans="1:21" s="2" customFormat="1" x14ac:dyDescent="0.25">
      <c r="A92" s="27"/>
      <c r="B92" s="28" t="s">
        <v>17</v>
      </c>
      <c r="C92" s="28" t="s">
        <v>28</v>
      </c>
      <c r="D92" s="28" t="s">
        <v>185</v>
      </c>
      <c r="E92" s="28" t="s">
        <v>119</v>
      </c>
      <c r="F92" s="28"/>
      <c r="G92" s="27"/>
      <c r="H92" s="27"/>
      <c r="I92" s="27"/>
      <c r="J92" s="27"/>
      <c r="K92" s="27"/>
      <c r="L92" s="27"/>
      <c r="M92" s="27"/>
      <c r="N92" s="27"/>
      <c r="O92" s="27"/>
      <c r="P92" s="27"/>
      <c r="Q92" s="27"/>
      <c r="R92" s="27"/>
      <c r="S92" s="27"/>
      <c r="T92" s="27"/>
      <c r="U92" s="28"/>
    </row>
    <row r="93" spans="1:21" s="2" customFormat="1" x14ac:dyDescent="0.25">
      <c r="A93" s="27"/>
      <c r="B93" s="28" t="s">
        <v>17</v>
      </c>
      <c r="C93" s="28" t="s">
        <v>28</v>
      </c>
      <c r="D93" s="28" t="s">
        <v>186</v>
      </c>
      <c r="E93" s="28"/>
      <c r="F93" s="28"/>
      <c r="G93" s="27"/>
      <c r="H93" s="27"/>
      <c r="I93" s="27"/>
      <c r="J93" s="27"/>
      <c r="K93" s="27"/>
      <c r="L93" s="27"/>
      <c r="M93" s="27"/>
      <c r="N93" s="27"/>
      <c r="O93" s="27"/>
      <c r="P93" s="27"/>
      <c r="Q93" s="27"/>
      <c r="R93" s="27"/>
      <c r="S93" s="27"/>
      <c r="T93" s="27"/>
      <c r="U93" s="28"/>
    </row>
    <row r="94" spans="1:21" s="2" customFormat="1" ht="48" customHeight="1" x14ac:dyDescent="0.25">
      <c r="A94" s="27"/>
      <c r="B94" s="28" t="s">
        <v>121</v>
      </c>
      <c r="C94" s="28" t="s">
        <v>18</v>
      </c>
      <c r="D94" s="28" t="s">
        <v>187</v>
      </c>
      <c r="E94" s="28"/>
      <c r="F94" s="28" t="s">
        <v>188</v>
      </c>
      <c r="G94" s="27"/>
      <c r="H94" s="27"/>
      <c r="I94" s="27"/>
      <c r="J94" s="27"/>
      <c r="K94" s="27"/>
      <c r="L94" s="27"/>
      <c r="M94" s="27"/>
      <c r="N94" s="27"/>
      <c r="O94" s="27"/>
      <c r="P94" s="27"/>
      <c r="Q94" s="27"/>
      <c r="R94" s="27"/>
      <c r="S94" s="27"/>
      <c r="T94" s="27"/>
      <c r="U94" s="28"/>
    </row>
    <row r="95" spans="1:21" s="2" customFormat="1" x14ac:dyDescent="0.25">
      <c r="A95" s="27"/>
      <c r="B95" s="28" t="s">
        <v>121</v>
      </c>
      <c r="C95" s="28" t="s">
        <v>18</v>
      </c>
      <c r="D95" s="28" t="s">
        <v>189</v>
      </c>
      <c r="E95" s="28"/>
      <c r="F95" s="28"/>
      <c r="G95" s="27"/>
      <c r="H95" s="27"/>
      <c r="I95" s="27"/>
      <c r="J95" s="27"/>
      <c r="K95" s="27"/>
      <c r="L95" s="27"/>
      <c r="M95" s="27"/>
      <c r="N95" s="27"/>
      <c r="O95" s="27"/>
      <c r="P95" s="27"/>
      <c r="Q95" s="27"/>
      <c r="R95" s="27"/>
      <c r="S95" s="27"/>
      <c r="T95" s="27"/>
      <c r="U95" s="22"/>
    </row>
    <row r="96" spans="1:21" s="2" customFormat="1" ht="30" x14ac:dyDescent="0.25">
      <c r="A96" s="27"/>
      <c r="B96" s="28" t="s">
        <v>121</v>
      </c>
      <c r="C96" s="28" t="s">
        <v>28</v>
      </c>
      <c r="D96" s="28" t="s">
        <v>190</v>
      </c>
      <c r="E96" s="28" t="s">
        <v>191</v>
      </c>
      <c r="F96" s="28"/>
      <c r="G96" s="27" t="s">
        <v>21</v>
      </c>
      <c r="H96" s="27"/>
      <c r="I96" s="27"/>
      <c r="J96" s="27"/>
      <c r="K96" s="27"/>
      <c r="L96" s="27"/>
      <c r="M96" s="27"/>
      <c r="N96" s="27"/>
      <c r="O96" s="27"/>
      <c r="P96" s="27"/>
      <c r="Q96" s="27"/>
      <c r="R96" s="27"/>
      <c r="S96" s="27"/>
      <c r="T96" s="27"/>
      <c r="U96" s="28"/>
    </row>
    <row r="97" spans="1:21" ht="30" x14ac:dyDescent="0.25">
      <c r="A97" s="21"/>
      <c r="B97" s="22" t="s">
        <v>17</v>
      </c>
      <c r="C97" s="22" t="s">
        <v>28</v>
      </c>
      <c r="D97" s="22" t="s">
        <v>258</v>
      </c>
      <c r="E97" s="22" t="s">
        <v>249</v>
      </c>
      <c r="F97" s="22" t="s">
        <v>250</v>
      </c>
      <c r="G97" s="21" t="s">
        <v>21</v>
      </c>
      <c r="H97" s="21"/>
      <c r="I97" s="21"/>
      <c r="J97" s="21"/>
      <c r="K97" s="21"/>
      <c r="L97" s="21"/>
      <c r="M97" s="21"/>
      <c r="N97" s="21"/>
      <c r="O97" s="21"/>
      <c r="P97" s="21"/>
      <c r="Q97" s="21"/>
      <c r="R97" s="21"/>
      <c r="S97" s="21"/>
      <c r="T97" s="21"/>
      <c r="U97" s="28"/>
    </row>
    <row r="98" spans="1:21" s="2" customFormat="1" ht="90" x14ac:dyDescent="0.25">
      <c r="A98" s="27"/>
      <c r="B98" s="28" t="s">
        <v>192</v>
      </c>
      <c r="C98" s="28" t="s">
        <v>142</v>
      </c>
      <c r="D98" s="28" t="s">
        <v>193</v>
      </c>
      <c r="E98" s="28"/>
      <c r="F98" s="28" t="s">
        <v>194</v>
      </c>
      <c r="G98" s="27" t="s">
        <v>64</v>
      </c>
      <c r="H98" s="27"/>
      <c r="I98" s="27"/>
      <c r="J98" s="27"/>
      <c r="K98" s="27"/>
      <c r="L98" s="27"/>
      <c r="M98" s="27"/>
      <c r="N98" s="27"/>
      <c r="O98" s="27"/>
      <c r="P98" s="27"/>
      <c r="Q98" s="27"/>
      <c r="R98" s="27"/>
      <c r="S98" s="27"/>
      <c r="T98" s="27"/>
      <c r="U98" s="22"/>
    </row>
    <row r="99" spans="1:21" s="2" customFormat="1" x14ac:dyDescent="0.25">
      <c r="A99" s="27"/>
      <c r="B99" s="28" t="s">
        <v>192</v>
      </c>
      <c r="C99" s="28" t="s">
        <v>142</v>
      </c>
      <c r="D99" s="28" t="s">
        <v>195</v>
      </c>
      <c r="E99" s="28"/>
      <c r="F99" s="28" t="s">
        <v>196</v>
      </c>
      <c r="G99" s="27" t="s">
        <v>64</v>
      </c>
      <c r="H99" s="27"/>
      <c r="I99" s="27"/>
      <c r="J99" s="27"/>
      <c r="K99" s="27"/>
      <c r="L99" s="27"/>
      <c r="M99" s="27"/>
      <c r="N99" s="27"/>
      <c r="O99" s="27"/>
      <c r="P99" s="27"/>
      <c r="Q99" s="27"/>
      <c r="R99" s="27"/>
      <c r="S99" s="27"/>
      <c r="T99" s="27"/>
      <c r="U99" s="22"/>
    </row>
    <row r="100" spans="1:21" s="2" customFormat="1" x14ac:dyDescent="0.25">
      <c r="A100" s="27"/>
      <c r="B100" s="28" t="s">
        <v>192</v>
      </c>
      <c r="C100" s="28" t="s">
        <v>142</v>
      </c>
      <c r="D100" s="28" t="s">
        <v>197</v>
      </c>
      <c r="E100" s="28"/>
      <c r="F100" s="28" t="s">
        <v>196</v>
      </c>
      <c r="G100" s="27" t="s">
        <v>64</v>
      </c>
      <c r="H100" s="27"/>
      <c r="I100" s="27"/>
      <c r="J100" s="27"/>
      <c r="K100" s="27"/>
      <c r="L100" s="27"/>
      <c r="M100" s="27"/>
      <c r="N100" s="27"/>
      <c r="O100" s="27"/>
      <c r="P100" s="27"/>
      <c r="Q100" s="27"/>
      <c r="R100" s="27"/>
      <c r="S100" s="27"/>
      <c r="T100" s="27"/>
      <c r="U100" s="28"/>
    </row>
    <row r="101" spans="1:21" s="2" customFormat="1" ht="30" x14ac:dyDescent="0.25">
      <c r="A101" s="27"/>
      <c r="B101" s="28" t="s">
        <v>192</v>
      </c>
      <c r="C101" s="28" t="s">
        <v>142</v>
      </c>
      <c r="D101" s="28" t="s">
        <v>198</v>
      </c>
      <c r="E101" s="28" t="s">
        <v>199</v>
      </c>
      <c r="F101" s="28" t="s">
        <v>196</v>
      </c>
      <c r="G101" s="27" t="s">
        <v>64</v>
      </c>
      <c r="H101" s="27"/>
      <c r="I101" s="27"/>
      <c r="J101" s="27"/>
      <c r="K101" s="27"/>
      <c r="L101" s="27"/>
      <c r="M101" s="27"/>
      <c r="N101" s="27"/>
      <c r="O101" s="27"/>
      <c r="P101" s="27"/>
      <c r="Q101" s="27"/>
      <c r="R101" s="27"/>
      <c r="S101" s="27"/>
      <c r="T101" s="27"/>
      <c r="U101" s="28"/>
    </row>
    <row r="102" spans="1:21" s="2" customFormat="1" ht="30" x14ac:dyDescent="0.25">
      <c r="A102" s="27"/>
      <c r="B102" s="28" t="s">
        <v>192</v>
      </c>
      <c r="C102" s="28" t="s">
        <v>142</v>
      </c>
      <c r="D102" s="28" t="s">
        <v>200</v>
      </c>
      <c r="E102" s="28" t="s">
        <v>199</v>
      </c>
      <c r="F102" s="28" t="s">
        <v>196</v>
      </c>
      <c r="G102" s="27" t="s">
        <v>64</v>
      </c>
      <c r="H102" s="27"/>
      <c r="I102" s="27"/>
      <c r="J102" s="27"/>
      <c r="K102" s="27"/>
      <c r="L102" s="27"/>
      <c r="M102" s="27"/>
      <c r="N102" s="27"/>
      <c r="O102" s="27"/>
      <c r="P102" s="27"/>
      <c r="Q102" s="27"/>
      <c r="R102" s="27"/>
      <c r="S102" s="27"/>
      <c r="T102" s="27"/>
      <c r="U102" s="28"/>
    </row>
    <row r="103" spans="1:21" s="2" customFormat="1" ht="75" x14ac:dyDescent="0.25">
      <c r="A103" s="27"/>
      <c r="B103" s="28" t="s">
        <v>192</v>
      </c>
      <c r="C103" s="28" t="s">
        <v>142</v>
      </c>
      <c r="D103" s="28" t="s">
        <v>201</v>
      </c>
      <c r="E103" s="28" t="s">
        <v>199</v>
      </c>
      <c r="F103" s="28" t="s">
        <v>202</v>
      </c>
      <c r="G103" s="27" t="s">
        <v>60</v>
      </c>
      <c r="H103" s="27"/>
      <c r="I103" s="27"/>
      <c r="J103" s="27"/>
      <c r="K103" s="27"/>
      <c r="L103" s="27"/>
      <c r="M103" s="27"/>
      <c r="N103" s="27"/>
      <c r="O103" s="27"/>
      <c r="P103" s="27"/>
      <c r="Q103" s="27"/>
      <c r="R103" s="27"/>
      <c r="S103" s="27"/>
      <c r="T103" s="27"/>
      <c r="U103" s="28"/>
    </row>
    <row r="104" spans="1:21" s="2" customFormat="1" x14ac:dyDescent="0.25">
      <c r="A104" s="13"/>
      <c r="B104" s="6"/>
      <c r="C104" s="6"/>
      <c r="D104" s="6"/>
      <c r="E104" s="6"/>
      <c r="F104" s="6"/>
      <c r="G104" s="13"/>
      <c r="H104" s="13"/>
      <c r="I104" s="13"/>
      <c r="J104" s="13"/>
      <c r="K104" s="13"/>
      <c r="L104" s="13"/>
      <c r="M104" s="13"/>
      <c r="N104" s="13"/>
      <c r="O104" s="13"/>
      <c r="P104" s="13"/>
      <c r="Q104" s="13"/>
      <c r="R104" s="13"/>
      <c r="S104" s="18"/>
      <c r="T104" s="18"/>
    </row>
    <row r="105" spans="1:21" s="2" customFormat="1" x14ac:dyDescent="0.25">
      <c r="A105" s="13"/>
      <c r="B105" s="6"/>
      <c r="C105" s="6"/>
      <c r="D105" s="6"/>
      <c r="E105" s="6"/>
      <c r="F105" s="6"/>
      <c r="G105" s="13"/>
      <c r="H105" s="13"/>
      <c r="I105" s="13"/>
      <c r="J105" s="13"/>
      <c r="K105" s="13"/>
      <c r="L105" s="13"/>
      <c r="M105" s="13"/>
      <c r="N105" s="13"/>
      <c r="O105" s="13"/>
      <c r="P105" s="13"/>
      <c r="Q105" s="13"/>
      <c r="R105" s="13"/>
      <c r="S105" s="18"/>
      <c r="T105" s="18"/>
    </row>
    <row r="106" spans="1:21" s="2" customFormat="1" x14ac:dyDescent="0.25">
      <c r="A106" s="13"/>
      <c r="B106" s="6"/>
      <c r="C106" s="6"/>
      <c r="D106" s="6"/>
      <c r="E106" s="6"/>
      <c r="F106" s="6"/>
      <c r="G106" s="13"/>
      <c r="H106" s="13"/>
      <c r="I106" s="13"/>
      <c r="J106" s="13"/>
      <c r="K106" s="13"/>
      <c r="L106" s="13"/>
      <c r="M106" s="13"/>
      <c r="N106" s="13"/>
      <c r="O106" s="13"/>
      <c r="P106" s="13"/>
      <c r="Q106" s="13"/>
      <c r="R106" s="13"/>
      <c r="S106" s="18"/>
      <c r="T106" s="18"/>
    </row>
    <row r="107" spans="1:21" s="2" customFormat="1" x14ac:dyDescent="0.25">
      <c r="A107" s="13"/>
      <c r="B107" s="6"/>
      <c r="C107" s="6"/>
      <c r="D107" s="6"/>
      <c r="E107" s="6"/>
      <c r="F107" s="6"/>
      <c r="G107" s="13"/>
      <c r="H107" s="13"/>
      <c r="I107" s="13"/>
      <c r="J107" s="13"/>
      <c r="K107" s="13"/>
      <c r="L107" s="13"/>
      <c r="M107" s="13"/>
      <c r="N107" s="13"/>
      <c r="O107" s="13"/>
      <c r="P107" s="13"/>
      <c r="Q107" s="13"/>
      <c r="R107" s="13"/>
      <c r="S107" s="18"/>
      <c r="T107" s="18"/>
    </row>
    <row r="108" spans="1:21" s="2" customFormat="1" x14ac:dyDescent="0.25">
      <c r="A108" s="13"/>
      <c r="B108" s="6"/>
      <c r="C108" s="6"/>
      <c r="D108" s="6"/>
      <c r="E108" s="6"/>
      <c r="F108" s="6"/>
      <c r="G108" s="13"/>
      <c r="H108" s="13"/>
      <c r="I108" s="13"/>
      <c r="J108" s="13"/>
      <c r="K108" s="13"/>
      <c r="L108" s="13"/>
      <c r="M108" s="13"/>
      <c r="N108" s="13"/>
      <c r="O108" s="13"/>
      <c r="P108" s="13"/>
      <c r="Q108" s="13"/>
      <c r="R108" s="13"/>
      <c r="S108" s="18"/>
      <c r="T108" s="18"/>
    </row>
    <row r="109" spans="1:21" s="2" customFormat="1" x14ac:dyDescent="0.25">
      <c r="A109" s="13"/>
      <c r="B109" s="6"/>
      <c r="C109" s="6"/>
      <c r="D109" s="6"/>
      <c r="E109" s="6"/>
      <c r="F109" s="6"/>
      <c r="G109" s="13"/>
      <c r="H109" s="13"/>
      <c r="I109" s="13"/>
      <c r="J109" s="13"/>
      <c r="K109" s="13"/>
      <c r="L109" s="13"/>
      <c r="M109" s="13"/>
      <c r="N109" s="13"/>
      <c r="O109" s="13"/>
      <c r="P109" s="13"/>
      <c r="Q109" s="13"/>
      <c r="R109" s="13"/>
      <c r="S109" s="18"/>
      <c r="T109" s="18"/>
    </row>
    <row r="110" spans="1:21" s="2" customFormat="1" x14ac:dyDescent="0.25">
      <c r="A110" s="13"/>
      <c r="B110" s="6"/>
      <c r="C110" s="6"/>
      <c r="D110" s="6"/>
      <c r="E110" s="6"/>
      <c r="F110" s="6"/>
      <c r="G110" s="13"/>
      <c r="H110" s="13"/>
      <c r="I110" s="13"/>
      <c r="J110" s="13"/>
      <c r="K110" s="13"/>
      <c r="L110" s="13"/>
      <c r="M110" s="13"/>
      <c r="N110" s="13"/>
      <c r="O110" s="13"/>
      <c r="P110" s="13"/>
      <c r="Q110" s="13"/>
      <c r="R110" s="13"/>
      <c r="S110" s="18"/>
      <c r="T110" s="18"/>
    </row>
    <row r="111" spans="1:21" s="2" customFormat="1" x14ac:dyDescent="0.25">
      <c r="A111" s="13"/>
      <c r="B111" s="6"/>
      <c r="C111" s="6"/>
      <c r="D111" s="6"/>
      <c r="E111" s="6"/>
      <c r="F111" s="6"/>
      <c r="G111" s="13"/>
      <c r="H111" s="13"/>
      <c r="I111" s="13"/>
      <c r="J111" s="13"/>
      <c r="K111" s="13"/>
      <c r="L111" s="13"/>
      <c r="M111" s="13"/>
      <c r="N111" s="13"/>
      <c r="O111" s="13"/>
      <c r="P111" s="13"/>
      <c r="Q111" s="13"/>
      <c r="R111" s="13"/>
      <c r="S111" s="18"/>
      <c r="T111" s="18"/>
    </row>
    <row r="112" spans="1:21" s="2" customFormat="1" x14ac:dyDescent="0.25">
      <c r="A112" s="13"/>
      <c r="B112" s="6"/>
      <c r="C112" s="6"/>
      <c r="D112" s="6"/>
      <c r="E112" s="6"/>
      <c r="F112" s="6"/>
      <c r="G112" s="13"/>
      <c r="H112" s="13"/>
      <c r="I112" s="13"/>
      <c r="J112" s="13"/>
      <c r="K112" s="13"/>
      <c r="L112" s="13"/>
      <c r="M112" s="13"/>
      <c r="N112" s="13"/>
      <c r="O112" s="13"/>
      <c r="P112" s="13"/>
      <c r="Q112" s="13"/>
      <c r="R112" s="13"/>
      <c r="S112" s="18"/>
      <c r="T112" s="18"/>
    </row>
    <row r="113" spans="1:21" s="2" customFormat="1" x14ac:dyDescent="0.25">
      <c r="A113" s="13"/>
      <c r="B113" s="6"/>
      <c r="C113" s="6"/>
      <c r="D113" s="6"/>
      <c r="E113" s="6"/>
      <c r="F113" s="6"/>
      <c r="G113" s="13"/>
      <c r="H113" s="13"/>
      <c r="I113" s="13"/>
      <c r="J113" s="13"/>
      <c r="K113" s="13"/>
      <c r="L113" s="13"/>
      <c r="M113" s="13"/>
      <c r="N113" s="13"/>
      <c r="O113" s="13"/>
      <c r="P113" s="13"/>
      <c r="Q113" s="13"/>
      <c r="R113" s="13"/>
      <c r="S113" s="18"/>
      <c r="T113" s="18"/>
    </row>
    <row r="114" spans="1:21" s="2" customFormat="1" x14ac:dyDescent="0.25">
      <c r="A114" s="13"/>
      <c r="B114" s="6"/>
      <c r="C114" s="6"/>
      <c r="D114" s="6"/>
      <c r="E114" s="6"/>
      <c r="F114" s="6"/>
      <c r="G114" s="13"/>
      <c r="H114" s="13"/>
      <c r="I114" s="13"/>
      <c r="J114" s="13"/>
      <c r="K114" s="13"/>
      <c r="L114" s="13"/>
      <c r="M114" s="13"/>
      <c r="N114" s="13"/>
      <c r="O114" s="13"/>
      <c r="P114" s="13"/>
      <c r="Q114" s="13"/>
      <c r="R114" s="13"/>
      <c r="S114" s="18"/>
      <c r="T114" s="18"/>
    </row>
    <row r="115" spans="1:21" x14ac:dyDescent="0.25">
      <c r="U115" s="2"/>
    </row>
    <row r="116" spans="1:21" x14ac:dyDescent="0.25">
      <c r="U116" s="2"/>
    </row>
  </sheetData>
  <sortState ref="B2:H66">
    <sortCondition ref="B2:B66"/>
    <sortCondition ref="C2:C66"/>
  </sortState>
  <mergeCells count="28">
    <mergeCell ref="S5:S7"/>
    <mergeCell ref="S8:S12"/>
    <mergeCell ref="S13:S16"/>
    <mergeCell ref="S19:S20"/>
    <mergeCell ref="K23:K28"/>
    <mergeCell ref="K39:K44"/>
    <mergeCell ref="J39:J44"/>
    <mergeCell ref="L8:L12"/>
    <mergeCell ref="J13:J16"/>
    <mergeCell ref="K8:K12"/>
    <mergeCell ref="K13:K16"/>
    <mergeCell ref="J8:J12"/>
    <mergeCell ref="G39:G44"/>
    <mergeCell ref="G19:G20"/>
    <mergeCell ref="K1:R1"/>
    <mergeCell ref="I23:I28"/>
    <mergeCell ref="I13:I16"/>
    <mergeCell ref="J23:J28"/>
    <mergeCell ref="J5:J7"/>
    <mergeCell ref="K5:K7"/>
    <mergeCell ref="K17:K18"/>
    <mergeCell ref="K19:K20"/>
    <mergeCell ref="J17:J18"/>
    <mergeCell ref="J19:J20"/>
    <mergeCell ref="I8:I12"/>
    <mergeCell ref="I17:I18"/>
    <mergeCell ref="I19:I20"/>
    <mergeCell ref="G23:G28"/>
  </mergeCells>
  <hyperlinks>
    <hyperlink ref="F89" r:id="rId1"/>
  </hyperlinks>
  <printOptions gridLines="1"/>
  <pageMargins left="0.25" right="0.25" top="0.75" bottom="0.75" header="0.3" footer="0.3"/>
  <pageSetup scale="38" fitToHeight="0" orientation="landscape" r:id="rId2"/>
  <headerFooter>
    <oddHeader>&amp;F</oddHeader>
    <oddFooter>&amp;CPage &amp;P&amp;R&amp;D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4"/>
  <sheetViews>
    <sheetView zoomScaleNormal="100" workbookViewId="0">
      <selection activeCell="B8" sqref="B8"/>
    </sheetView>
  </sheetViews>
  <sheetFormatPr defaultRowHeight="15" x14ac:dyDescent="0.25"/>
  <cols>
    <col min="2" max="2" width="45.7109375" style="1" customWidth="1"/>
    <col min="4" max="4" width="11.5703125" customWidth="1"/>
  </cols>
  <sheetData>
    <row r="1" spans="2:4" ht="17.25" x14ac:dyDescent="0.4">
      <c r="B1" s="12"/>
    </row>
    <row r="2" spans="2:4" x14ac:dyDescent="0.25">
      <c r="B2" s="8" t="s">
        <v>16</v>
      </c>
      <c r="C2" s="9" t="s">
        <v>203</v>
      </c>
      <c r="D2" s="9" t="s">
        <v>143</v>
      </c>
    </row>
    <row r="3" spans="2:4" x14ac:dyDescent="0.25">
      <c r="B3" s="15" t="s">
        <v>204</v>
      </c>
      <c r="C3" t="s">
        <v>205</v>
      </c>
      <c r="D3" t="s">
        <v>26</v>
      </c>
    </row>
    <row r="4" spans="2:4" x14ac:dyDescent="0.25">
      <c r="B4" s="15" t="s">
        <v>206</v>
      </c>
      <c r="C4" t="s">
        <v>205</v>
      </c>
      <c r="D4" t="s">
        <v>41</v>
      </c>
    </row>
    <row r="5" spans="2:4" x14ac:dyDescent="0.25">
      <c r="B5" s="15" t="s">
        <v>207</v>
      </c>
      <c r="C5" t="s">
        <v>205</v>
      </c>
      <c r="D5" t="s">
        <v>41</v>
      </c>
    </row>
    <row r="6" spans="2:4" x14ac:dyDescent="0.25">
      <c r="B6" s="15" t="s">
        <v>208</v>
      </c>
      <c r="C6" t="s">
        <v>205</v>
      </c>
      <c r="D6" t="s">
        <v>41</v>
      </c>
    </row>
    <row r="7" spans="2:4" x14ac:dyDescent="0.25">
      <c r="B7" s="15" t="s">
        <v>31</v>
      </c>
      <c r="C7" t="s">
        <v>205</v>
      </c>
      <c r="D7" t="s">
        <v>41</v>
      </c>
    </row>
    <row r="8" spans="2:4" x14ac:dyDescent="0.25">
      <c r="B8" s="14" t="s">
        <v>209</v>
      </c>
      <c r="C8" t="s">
        <v>257</v>
      </c>
      <c r="D8" t="s">
        <v>41</v>
      </c>
    </row>
    <row r="9" spans="2:4" x14ac:dyDescent="0.25">
      <c r="B9" s="14" t="s">
        <v>210</v>
      </c>
      <c r="C9" t="s">
        <v>247</v>
      </c>
      <c r="D9" t="s">
        <v>41</v>
      </c>
    </row>
    <row r="10" spans="2:4" x14ac:dyDescent="0.25">
      <c r="B10" s="14" t="s">
        <v>211</v>
      </c>
      <c r="C10" t="s">
        <v>247</v>
      </c>
      <c r="D10" t="s">
        <v>41</v>
      </c>
    </row>
    <row r="11" spans="2:4" x14ac:dyDescent="0.25">
      <c r="B11" s="16" t="s">
        <v>240</v>
      </c>
      <c r="C11" t="s">
        <v>247</v>
      </c>
      <c r="D11" t="s">
        <v>41</v>
      </c>
    </row>
    <row r="12" spans="2:4" x14ac:dyDescent="0.25">
      <c r="B12" s="19" t="s">
        <v>255</v>
      </c>
      <c r="C12" t="s">
        <v>247</v>
      </c>
      <c r="D12" t="s">
        <v>41</v>
      </c>
    </row>
    <row r="13" spans="2:4" ht="14.45" x14ac:dyDescent="0.3">
      <c r="B13" s="19" t="s">
        <v>256</v>
      </c>
      <c r="C13" t="s">
        <v>247</v>
      </c>
      <c r="D13" t="s">
        <v>41</v>
      </c>
    </row>
    <row r="14" spans="2:4" ht="14.45" x14ac:dyDescent="0.3">
      <c r="B14" s="14" t="s">
        <v>239</v>
      </c>
      <c r="C14" t="s">
        <v>247</v>
      </c>
      <c r="D14" t="s">
        <v>41</v>
      </c>
    </row>
    <row r="15" spans="2:4" ht="14.45" x14ac:dyDescent="0.3">
      <c r="B15" s="14" t="s">
        <v>242</v>
      </c>
      <c r="C15" t="s">
        <v>247</v>
      </c>
      <c r="D15" t="s">
        <v>41</v>
      </c>
    </row>
    <row r="16" spans="2:4" ht="14.45" x14ac:dyDescent="0.3">
      <c r="B16" s="14" t="s">
        <v>243</v>
      </c>
      <c r="C16" t="s">
        <v>247</v>
      </c>
      <c r="D16" t="s">
        <v>41</v>
      </c>
    </row>
    <row r="17" spans="2:2" ht="14.45" x14ac:dyDescent="0.3">
      <c r="B17"/>
    </row>
    <row r="18" spans="2:2" ht="14.45" x14ac:dyDescent="0.3">
      <c r="B18"/>
    </row>
    <row r="19" spans="2:2" ht="14.45" x14ac:dyDescent="0.3">
      <c r="B19"/>
    </row>
    <row r="20" spans="2:2" ht="14.45" x14ac:dyDescent="0.3">
      <c r="B20"/>
    </row>
    <row r="21" spans="2:2" ht="14.45" x14ac:dyDescent="0.3">
      <c r="B21"/>
    </row>
    <row r="22" spans="2:2" ht="14.45" x14ac:dyDescent="0.3">
      <c r="B22"/>
    </row>
    <row r="23" spans="2:2" ht="14.45" x14ac:dyDescent="0.3">
      <c r="B23"/>
    </row>
    <row r="24" spans="2:2" ht="14.45" x14ac:dyDescent="0.3">
      <c r="B24"/>
    </row>
    <row r="25" spans="2:2" ht="14.45" x14ac:dyDescent="0.3">
      <c r="B25"/>
    </row>
    <row r="26" spans="2:2" ht="14.45" x14ac:dyDescent="0.3">
      <c r="B26"/>
    </row>
    <row r="27" spans="2:2" ht="14.45" x14ac:dyDescent="0.3">
      <c r="B27" s="14"/>
    </row>
    <row r="28" spans="2:2" ht="14.45" x14ac:dyDescent="0.3">
      <c r="B28" s="14"/>
    </row>
    <row r="29" spans="2:2" x14ac:dyDescent="0.25">
      <c r="B29" s="6"/>
    </row>
    <row r="30" spans="2:2" x14ac:dyDescent="0.25">
      <c r="B30" s="6"/>
    </row>
    <row r="31" spans="2:2" x14ac:dyDescent="0.25">
      <c r="B31" s="6"/>
    </row>
    <row r="32" spans="2:2" x14ac:dyDescent="0.25">
      <c r="B32" s="6"/>
    </row>
    <row r="33" spans="2:2" x14ac:dyDescent="0.25">
      <c r="B33" s="6"/>
    </row>
    <row r="34" spans="2:2" x14ac:dyDescent="0.25">
      <c r="B34" s="6"/>
    </row>
    <row r="35" spans="2:2" x14ac:dyDescent="0.25">
      <c r="B35" s="6"/>
    </row>
    <row r="36" spans="2:2" x14ac:dyDescent="0.25">
      <c r="B36" s="6"/>
    </row>
    <row r="37" spans="2:2" x14ac:dyDescent="0.25">
      <c r="B37" s="6"/>
    </row>
    <row r="38" spans="2:2" x14ac:dyDescent="0.25">
      <c r="B38" s="6"/>
    </row>
    <row r="39" spans="2:2" x14ac:dyDescent="0.25">
      <c r="B39" s="6"/>
    </row>
    <row r="40" spans="2:2" x14ac:dyDescent="0.25">
      <c r="B40" s="6"/>
    </row>
    <row r="41" spans="2:2" x14ac:dyDescent="0.25">
      <c r="B41" s="6"/>
    </row>
    <row r="42" spans="2:2" x14ac:dyDescent="0.25">
      <c r="B42" s="6"/>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row r="51" spans="2:2" x14ac:dyDescent="0.25">
      <c r="B51" s="6"/>
    </row>
    <row r="52" spans="2:2" x14ac:dyDescent="0.25">
      <c r="B52" s="6"/>
    </row>
    <row r="53" spans="2:2" x14ac:dyDescent="0.25">
      <c r="B53" s="6"/>
    </row>
    <row r="54" spans="2:2" x14ac:dyDescent="0.25">
      <c r="B54" s="6"/>
    </row>
    <row r="55" spans="2:2" x14ac:dyDescent="0.25">
      <c r="B55" s="6"/>
    </row>
    <row r="56" spans="2:2" x14ac:dyDescent="0.25">
      <c r="B56" s="6"/>
    </row>
    <row r="57" spans="2:2" x14ac:dyDescent="0.25">
      <c r="B57" s="6"/>
    </row>
    <row r="58" spans="2:2" x14ac:dyDescent="0.25">
      <c r="B58" s="6"/>
    </row>
    <row r="59" spans="2:2" x14ac:dyDescent="0.25">
      <c r="B59" s="6"/>
    </row>
    <row r="60" spans="2:2" x14ac:dyDescent="0.25">
      <c r="B60" s="6"/>
    </row>
    <row r="61" spans="2:2" x14ac:dyDescent="0.25">
      <c r="B61" s="6"/>
    </row>
    <row r="62" spans="2:2" x14ac:dyDescent="0.25">
      <c r="B62" s="6"/>
    </row>
    <row r="63" spans="2:2" x14ac:dyDescent="0.25">
      <c r="B63" s="6"/>
    </row>
    <row r="64" spans="2:2" x14ac:dyDescent="0.25">
      <c r="B64" s="6"/>
    </row>
    <row r="65" spans="2:2" x14ac:dyDescent="0.25">
      <c r="B65" s="6"/>
    </row>
    <row r="66" spans="2:2" x14ac:dyDescent="0.25">
      <c r="B66" s="6"/>
    </row>
    <row r="67" spans="2:2" x14ac:dyDescent="0.25">
      <c r="B67" s="6"/>
    </row>
    <row r="68" spans="2:2" x14ac:dyDescent="0.25">
      <c r="B68" s="6"/>
    </row>
    <row r="69" spans="2:2" x14ac:dyDescent="0.25">
      <c r="B69" s="6"/>
    </row>
    <row r="70" spans="2:2" x14ac:dyDescent="0.25">
      <c r="B70" s="6"/>
    </row>
    <row r="71" spans="2:2" x14ac:dyDescent="0.25">
      <c r="B71" s="6"/>
    </row>
    <row r="72" spans="2:2" x14ac:dyDescent="0.25">
      <c r="B72" s="6"/>
    </row>
    <row r="73" spans="2:2" x14ac:dyDescent="0.25">
      <c r="B73" s="6"/>
    </row>
    <row r="74" spans="2:2" x14ac:dyDescent="0.25">
      <c r="B74" s="6"/>
    </row>
    <row r="75" spans="2:2" x14ac:dyDescent="0.25">
      <c r="B75" s="6"/>
    </row>
    <row r="76" spans="2:2" x14ac:dyDescent="0.25">
      <c r="B76" s="6"/>
    </row>
    <row r="77" spans="2:2" x14ac:dyDescent="0.25">
      <c r="B77" s="6"/>
    </row>
    <row r="78" spans="2:2" x14ac:dyDescent="0.25">
      <c r="B78" s="6"/>
    </row>
    <row r="79" spans="2:2" x14ac:dyDescent="0.25">
      <c r="B79" s="6"/>
    </row>
    <row r="80" spans="2:2" x14ac:dyDescent="0.25">
      <c r="B80" s="6"/>
    </row>
    <row r="81" spans="2:2" x14ac:dyDescent="0.25">
      <c r="B81" s="6"/>
    </row>
    <row r="82" spans="2:2" x14ac:dyDescent="0.25">
      <c r="B82" s="6"/>
    </row>
    <row r="83" spans="2:2" x14ac:dyDescent="0.25">
      <c r="B83" s="6"/>
    </row>
    <row r="84" spans="2:2" x14ac:dyDescent="0.25">
      <c r="B84" s="6"/>
    </row>
    <row r="85" spans="2:2" x14ac:dyDescent="0.25">
      <c r="B85" s="6"/>
    </row>
    <row r="86" spans="2:2" x14ac:dyDescent="0.25">
      <c r="B86" s="6"/>
    </row>
    <row r="87" spans="2:2" x14ac:dyDescent="0.25">
      <c r="B87" s="6"/>
    </row>
    <row r="88" spans="2:2" x14ac:dyDescent="0.25">
      <c r="B88" s="6"/>
    </row>
    <row r="89" spans="2:2" x14ac:dyDescent="0.25">
      <c r="B89" s="6"/>
    </row>
    <row r="90" spans="2:2" x14ac:dyDescent="0.25">
      <c r="B90" s="6"/>
    </row>
    <row r="91" spans="2:2" x14ac:dyDescent="0.25">
      <c r="B91" s="6"/>
    </row>
    <row r="92" spans="2:2" x14ac:dyDescent="0.25">
      <c r="B92" s="6"/>
    </row>
    <row r="93" spans="2:2" x14ac:dyDescent="0.25">
      <c r="B93" s="6"/>
    </row>
    <row r="94" spans="2:2" x14ac:dyDescent="0.25">
      <c r="B94" s="6"/>
    </row>
    <row r="95" spans="2:2" x14ac:dyDescent="0.25">
      <c r="B95" s="6"/>
    </row>
    <row r="96" spans="2:2" x14ac:dyDescent="0.25">
      <c r="B96" s="6"/>
    </row>
    <row r="97" spans="2:2" x14ac:dyDescent="0.25">
      <c r="B97" s="6"/>
    </row>
    <row r="98" spans="2:2" x14ac:dyDescent="0.25">
      <c r="B98" s="6"/>
    </row>
    <row r="99" spans="2:2" x14ac:dyDescent="0.25">
      <c r="B99" s="6"/>
    </row>
    <row r="101" spans="2:2" x14ac:dyDescent="0.25">
      <c r="B101" s="6"/>
    </row>
    <row r="102" spans="2:2" x14ac:dyDescent="0.25">
      <c r="B102" s="6"/>
    </row>
    <row r="103" spans="2:2" x14ac:dyDescent="0.25">
      <c r="B103" s="6"/>
    </row>
    <row r="128" spans="2:2" x14ac:dyDescent="0.25">
      <c r="B128" s="6"/>
    </row>
    <row r="129" spans="2:2" x14ac:dyDescent="0.25">
      <c r="B129" s="6"/>
    </row>
    <row r="130" spans="2:2" x14ac:dyDescent="0.25">
      <c r="B130" s="6"/>
    </row>
    <row r="131" spans="2:2" x14ac:dyDescent="0.25">
      <c r="B131" s="6"/>
    </row>
    <row r="132" spans="2:2" x14ac:dyDescent="0.25">
      <c r="B132" s="6"/>
    </row>
    <row r="133" spans="2:2" x14ac:dyDescent="0.25">
      <c r="B133" s="6"/>
    </row>
    <row r="134" spans="2:2" x14ac:dyDescent="0.25">
      <c r="B134" s="6"/>
    </row>
    <row r="135" spans="2:2" x14ac:dyDescent="0.25">
      <c r="B135" s="6"/>
    </row>
    <row r="136" spans="2:2" x14ac:dyDescent="0.25">
      <c r="B136" s="6"/>
    </row>
    <row r="137" spans="2:2" x14ac:dyDescent="0.25">
      <c r="B137" s="6"/>
    </row>
    <row r="138" spans="2:2" x14ac:dyDescent="0.25">
      <c r="B138" s="6"/>
    </row>
    <row r="139" spans="2:2" x14ac:dyDescent="0.25">
      <c r="B139" s="6"/>
    </row>
    <row r="140" spans="2:2" x14ac:dyDescent="0.25">
      <c r="B140" s="6"/>
    </row>
    <row r="141" spans="2:2" x14ac:dyDescent="0.25">
      <c r="B141" s="6"/>
    </row>
    <row r="142" spans="2:2" x14ac:dyDescent="0.25">
      <c r="B142" s="6"/>
    </row>
    <row r="143" spans="2:2" x14ac:dyDescent="0.25">
      <c r="B143" s="6"/>
    </row>
    <row r="144" spans="2:2" x14ac:dyDescent="0.25">
      <c r="B144" s="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Nintex conditional workflow start</Name>
    <Synchronization>Synchronous</Synchronization>
    <Type>10001</Type>
    <SequenceNumber>50000</SequenceNumber>
    <Assembly>Nintex.Workflow, Version=1.0.0.0, Culture=neutral, PublicKeyToken=913f6bae0ca5ae12</Assembly>
    <Class>Nintex.Workflow.ConditionalWorkflowStartReceiver</Class>
    <Data>10/9/2013 7:52:38 PM</Data>
    <Filter/>
  </Receiver>
  <Receiver>
    <Name>Nintex conditional workflow start</Name>
    <Synchronization>Synchronous</Synchronization>
    <Type>10002</Type>
    <SequenceNumber>50000</SequenceNumber>
    <Assembly>Nintex.Workflow, Version=1.0.0.0, Culture=neutral, PublicKeyToken=913f6bae0ca5ae12</Assembly>
    <Class>Nintex.Workflow.ConditionalWorkflowStartReceiver</Class>
    <Data>10/9/2013 7:52:38 PM</Data>
    <Filter/>
  </Receiver>
  <Receiver>
    <Name>Nintex conditional workflow start</Name>
    <Synchronization>Synchronous</Synchronization>
    <Type>2</Type>
    <SequenceNumber>50000</SequenceNumber>
    <Assembly>Nintex.Workflow, Version=1.0.0.0, Culture=neutral, PublicKeyToken=913f6bae0ca5ae12</Assembly>
    <Class>Nintex.Workflow.ConditionalWorkflowStartReceiver</Class>
    <Data>10/9/2013 7:52:38 PM</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BD71FF90415A64CB7F8B7FCCD153ED4" ma:contentTypeVersion="5" ma:contentTypeDescription="Create a new document." ma:contentTypeScope="" ma:versionID="cbd00ac5b5c28ec173604f177ea9f6b9">
  <xsd:schema xmlns:xsd="http://www.w3.org/2001/XMLSchema" xmlns:xs="http://www.w3.org/2001/XMLSchema" xmlns:p="http://schemas.microsoft.com/office/2006/metadata/properties" xmlns:ns2="8fb07803-c468-4910-8515-b6c9a57278a1" xmlns:ns3="a2741f7e-cf52-4b71-b717-1a57b4501045" targetNamespace="http://schemas.microsoft.com/office/2006/metadata/properties" ma:root="true" ma:fieldsID="c002e0c6a62bd7dcfedb09e5d64bec42" ns2:_="" ns3:_="">
    <xsd:import namespace="8fb07803-c468-4910-8515-b6c9a57278a1"/>
    <xsd:import namespace="a2741f7e-cf52-4b71-b717-1a57b4501045"/>
    <xsd:element name="properties">
      <xsd:complexType>
        <xsd:sequence>
          <xsd:element name="documentManagement">
            <xsd:complexType>
              <xsd:all>
                <xsd:element ref="ns2:Category" minOccurs="0"/>
                <xsd:element ref="ns3:Use_x0020_Cases" minOccurs="0"/>
                <xsd:element ref="ns2:Use_x0020_Cases_x003a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b07803-c468-4910-8515-b6c9a57278a1" elementFormDefault="qualified">
    <xsd:import namespace="http://schemas.microsoft.com/office/2006/documentManagement/types"/>
    <xsd:import namespace="http://schemas.microsoft.com/office/infopath/2007/PartnerControls"/>
    <xsd:element name="Category" ma:index="8" nillable="true" ma:displayName="Category" ma:default="Business Requirement" ma:format="Dropdown" ma:internalName="Category">
      <xsd:simpleType>
        <xsd:restriction base="dms:Choice">
          <xsd:enumeration value="Archive"/>
          <xsd:enumeration value="Business Requirement"/>
          <xsd:enumeration value="Business Rule"/>
          <xsd:enumeration value="Data Definition and Diagram"/>
          <xsd:enumeration value="Data List"/>
          <xsd:enumeration value="Functional Design"/>
          <xsd:enumeration value="Meeting Minutes"/>
          <xsd:enumeration value="Misc"/>
          <xsd:enumeration value="Page Scenarios"/>
          <xsd:enumeration value="SDLC"/>
          <xsd:enumeration value="Use Case"/>
          <xsd:enumeration value="MMIS"/>
          <xsd:enumeration value="Use Case Support"/>
        </xsd:restriction>
      </xsd:simpleType>
    </xsd:element>
    <xsd:element name="Use_x0020_Cases_x003a_ID" ma:index="10" nillable="true" ma:displayName="Use Cases:ID" ma:list="{98918095-c0ed-4092-8ba2-9e4a61db4f75}" ma:internalName="Use_x0020_Cases_x003a_ID" ma:readOnly="true" ma:showField="ID" ma:web="a2741f7e-cf52-4b71-b717-1a57b450104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2741f7e-cf52-4b71-b717-1a57b4501045" elementFormDefault="qualified">
    <xsd:import namespace="http://schemas.microsoft.com/office/2006/documentManagement/types"/>
    <xsd:import namespace="http://schemas.microsoft.com/office/infopath/2007/PartnerControls"/>
    <xsd:element name="Use_x0020_Cases" ma:index="9" nillable="true" ma:displayName="Use Cases" ma:list="{98918095-c0ed-4092-8ba2-9e4a61db4f75}" ma:internalName="Use_x0020_Cases" ma:showField="Title" ma:web="a2741f7e-cf52-4b71-b717-1a57b45010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ategory xmlns="8fb07803-c468-4910-8515-b6c9a57278a1">Archive</Category>
    <Use_x0020_Cases xmlns="a2741f7e-cf52-4b71-b717-1a57b4501045"/>
  </documentManagement>
</p:properties>
</file>

<file path=customXml/itemProps1.xml><?xml version="1.0" encoding="utf-8"?>
<ds:datastoreItem xmlns:ds="http://schemas.openxmlformats.org/officeDocument/2006/customXml" ds:itemID="{2E29761C-9B15-4B83-8397-768FED8B2341}"/>
</file>

<file path=customXml/itemProps2.xml><?xml version="1.0" encoding="utf-8"?>
<ds:datastoreItem xmlns:ds="http://schemas.openxmlformats.org/officeDocument/2006/customXml" ds:itemID="{7B9D6EF6-60E1-4CC6-BC6E-24B053450927}"/>
</file>

<file path=customXml/itemProps3.xml><?xml version="1.0" encoding="utf-8"?>
<ds:datastoreItem xmlns:ds="http://schemas.openxmlformats.org/officeDocument/2006/customXml" ds:itemID="{2B209E0A-20BB-4FDA-BC8A-5B984AFFC40D}"/>
</file>

<file path=customXml/itemProps4.xml><?xml version="1.0" encoding="utf-8"?>
<ds:datastoreItem xmlns:ds="http://schemas.openxmlformats.org/officeDocument/2006/customXml" ds:itemID="{1930A68C-E1F6-45DA-B070-32C1D50650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Use Case</vt:lpstr>
      <vt:lpstr>Use Case Effort</vt:lpstr>
      <vt:lpstr>PivotTable-Work</vt:lpstr>
      <vt:lpstr>PivotTable-Count</vt:lpstr>
      <vt:lpstr>Use Case Burndown</vt:lpstr>
      <vt:lpstr>List</vt:lpstr>
      <vt:lpstr>Definitions-Old</vt:lpstr>
      <vt:lpstr>Use Case-Old</vt:lpstr>
      <vt:lpstr>Functional Design-Old</vt:lpstr>
      <vt:lpstr>Technical-Old</vt:lpstr>
      <vt:lpstr>Definitions</vt:lpstr>
      <vt:lpstr>Sheet1</vt:lpstr>
      <vt:lpstr>'Use Case'!Print_Area</vt:lpstr>
      <vt:lpstr>'Use Case-Old'!Print_Area</vt:lpstr>
      <vt:lpstr>'Use Case'!Print_Titles</vt:lpstr>
      <vt:lpstr>'Use Case-Old'!Print_Titles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Wettstein, Mary</dc:creator>
  <cp:lastModifiedBy>Marsh, David</cp:lastModifiedBy>
  <cp:lastPrinted>2015-02-03T18:46:23Z</cp:lastPrinted>
  <dcterms:created xsi:type="dcterms:W3CDTF">2014-10-13T18:14:05Z</dcterms:created>
  <dcterms:modified xsi:type="dcterms:W3CDTF">2015-03-05T17:45:28Z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0x0101001BD71FF90415A64CB7F8B7FCCD153ED4</vt:lpwstr>
  </property>
  <property fmtid="{D5CDD505-2E9C-101B-9397-08002B2CF9AE}" pid="3" name="Order">
    <vt:r8>200</vt:r8>
  </property>
</Properties>
</file>