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wri\OneDrive\Desktop\"/>
    </mc:Choice>
  </mc:AlternateContent>
  <xr:revisionPtr revIDLastSave="0" documentId="8_{B4B5E915-08BD-41AD-A55A-B72F902C42C2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Crowdfunding" sheetId="1" r:id="rId1"/>
    <sheet name="Outcomes based on Category" sheetId="4" r:id="rId2"/>
    <sheet name="Outcomes based on Subcategory" sheetId="5" r:id="rId3"/>
    <sheet name="Outcomes based on Goal" sheetId="10" r:id="rId4"/>
    <sheet name="Outcomes based on Launched date" sheetId="14" r:id="rId5"/>
    <sheet name="Outcomes based on Country" sheetId="6" r:id="rId6"/>
    <sheet name="Sheet7" sheetId="8" state="hidden" r:id="rId7"/>
    <sheet name="Stat analysis" sheetId="12" r:id="rId8"/>
    <sheet name="% funded median" sheetId="11" r:id="rId9"/>
  </sheets>
  <definedNames>
    <definedName name="_xlnm._FilterDatabase" localSheetId="0" hidden="1">Crowdfunding!$A$1:$V$1001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B576" i="12"/>
  <c r="E374" i="12"/>
  <c r="B571" i="12"/>
  <c r="E373" i="12"/>
  <c r="B575" i="12"/>
  <c r="E372" i="12"/>
  <c r="E371" i="12"/>
  <c r="E370" i="12"/>
  <c r="E369" i="12"/>
  <c r="B574" i="12"/>
  <c r="B573" i="12"/>
  <c r="B572" i="12"/>
  <c r="B3" i="10"/>
  <c r="D13" i="10"/>
  <c r="D12" i="10"/>
  <c r="D11" i="10"/>
  <c r="D10" i="10"/>
  <c r="D9" i="10"/>
  <c r="D8" i="10"/>
  <c r="D7" i="10"/>
  <c r="D6" i="10"/>
  <c r="D5" i="10"/>
  <c r="D4" i="10"/>
  <c r="D3" i="10"/>
  <c r="D2" i="10"/>
  <c r="C12" i="10"/>
  <c r="C13" i="10"/>
  <c r="C11" i="10"/>
  <c r="C10" i="10"/>
  <c r="C9" i="10"/>
  <c r="C8" i="10"/>
  <c r="C7" i="10"/>
  <c r="C6" i="10"/>
  <c r="C5" i="10"/>
  <c r="C4" i="10"/>
  <c r="C3" i="10"/>
  <c r="C2" i="10"/>
  <c r="B6" i="10"/>
  <c r="B13" i="10"/>
  <c r="B12" i="10"/>
  <c r="B11" i="10"/>
  <c r="B10" i="10"/>
  <c r="B9" i="10"/>
  <c r="B8" i="10"/>
  <c r="B7" i="10"/>
  <c r="B5" i="10"/>
  <c r="B4" i="10"/>
  <c r="B2" i="10"/>
  <c r="F2" i="1"/>
  <c r="F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2" i="1" a="1"/>
  <c r="S2" i="1" s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F923" i="1"/>
  <c r="F1001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" i="1"/>
  <c r="F5" i="1"/>
  <c r="F6" i="1"/>
  <c r="F7" i="1"/>
  <c r="F8" i="1"/>
  <c r="F9" i="1"/>
  <c r="E7" i="10" l="1"/>
  <c r="G7" i="10" s="1"/>
  <c r="E10" i="10"/>
  <c r="G10" i="10" s="1"/>
  <c r="E8" i="10"/>
  <c r="G8" i="10" s="1"/>
  <c r="E6" i="10"/>
  <c r="H6" i="10" s="1"/>
  <c r="E9" i="10"/>
  <c r="F9" i="10" s="1"/>
  <c r="E13" i="10"/>
  <c r="H13" i="10" s="1"/>
  <c r="E5" i="10"/>
  <c r="F5" i="10" s="1"/>
  <c r="E12" i="10"/>
  <c r="H12" i="10" s="1"/>
  <c r="E4" i="10"/>
  <c r="F4" i="10" s="1"/>
  <c r="E11" i="10"/>
  <c r="H11" i="10" s="1"/>
  <c r="E3" i="10"/>
  <c r="H3" i="10" s="1"/>
  <c r="F8" i="10"/>
  <c r="E2" i="10"/>
  <c r="G2" i="10" s="1"/>
  <c r="A1" i="11"/>
  <c r="H10" i="10" l="1"/>
  <c r="F10" i="10"/>
  <c r="H9" i="10"/>
  <c r="H7" i="10"/>
  <c r="F7" i="10"/>
  <c r="G9" i="10"/>
  <c r="G12" i="10"/>
  <c r="F6" i="10"/>
  <c r="H8" i="10"/>
  <c r="G6" i="10"/>
  <c r="G3" i="10"/>
  <c r="F13" i="10"/>
  <c r="F3" i="10"/>
  <c r="H5" i="10"/>
  <c r="F12" i="10"/>
  <c r="G5" i="10"/>
  <c r="F2" i="10"/>
  <c r="H2" i="10"/>
  <c r="G4" i="10"/>
  <c r="H4" i="10"/>
  <c r="F11" i="10"/>
  <c r="G11" i="10"/>
  <c r="G1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<sst xmlns="http://schemas.openxmlformats.org/spreadsheetml/2006/main" count="7108" uniqueCount="2124">
  <si>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</si>
  <si>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</si>
  <si>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</si>
  <si>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</si>
  <si>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</si>
  <si>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</si>
  <si>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</si>
  <si>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</si>
  <si>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</si>
  <si>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</si>
  <si>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</si>
  <si>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</si>
  <si>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</si>
  <si>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</si>
  <si>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</si>
  <si>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</si>
  <si>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</si>
  <si>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</si>
  <si>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</si>
  <si>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</si>
  <si>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</si>
  <si>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</si>
  <si>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</si>
  <si>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</si>
  <si>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</si>
  <si>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</si>
  <si>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</si>
  <si>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</si>
  <si>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</si>
  <si>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</si>
  <si>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</si>
  <si>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</si>
  <si>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</si>
  <si>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</si>
  <si>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</si>
  <si>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</si>
  <si>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</si>
  <si>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</si>
  <si>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</si>
  <si>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</si>
  <si>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</si>
  <si>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</si>
  <si>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</si>
  <si>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</si>
  <si>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</si>
  <si>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</si>
  <si>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</si>
  <si>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</si>
  <si>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</si>
  <si>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</si>
  <si>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</si>
  <si>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</si>
  <si>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</si>
  <si>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</si>
  <si>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</si>
  <si>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</si>
  <si>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</si>
  <si>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</si>
  <si>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</si>
  <si>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</si>
  <si>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</si>
  <si>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</si>
  <si>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</si>
  <si>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</si>
  <si>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</si>
  <si>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</si>
  <si>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</si>
  <si>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</si>
  <si>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</si>
  <si>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</si>
  <si>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</si>
  <si>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</si>
  <si>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</si>
  <si>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</si>
  <si>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</si>
  <si>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</si>
  <si>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</si>
  <si>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</si>
  <si>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</si>
  <si>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</si>
  <si>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</si>
  <si>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</si>
  <si>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</si>
  <si>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</si>
  <si>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</si>
  <si>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</si>
  <si>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</si>
  <si>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</si>
  <si>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</si>
  <si>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</si>
  <si>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</si>
  <si>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</si>
  <si>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</si>
  <si>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</si>
  <si>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</si>
  <si>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</si>
  <si>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</si>
  <si>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</si>
  <si>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</si>
  <si>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</si>
  <si>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</si>
  <si>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</si>
  <si>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</si>
  <si>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</si>
  <si>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</si>
  <si>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</si>
  <si>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</si>
  <si>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</si>
  <si>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</si>
  <si>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</si>
  <si>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</si>
  <si>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</si>
  <si>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</si>
  <si>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</si>
  <si>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</si>
  <si>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</si>
  <si>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</si>
  <si>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</si>
  <si>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</si>
  <si>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</si>
  <si>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</si>
  <si>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</si>
  <si>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</si>
  <si>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</si>
  <si>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</si>
  <si>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</si>
  <si>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</si>
  <si>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</si>
  <si>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</si>
  <si>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</si>
  <si>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</si>
  <si>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</si>
  <si>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</si>
  <si>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</si>
  <si>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</si>
  <si>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</si>
  <si>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</si>
  <si>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</si>
  <si>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</si>
  <si>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</si>
  <si>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</si>
  <si>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</si>
  <si>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</si>
  <si>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</si>
  <si>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</si>
  <si>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</si>
  <si>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</si>
  <si>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</si>
  <si>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</si>
  <si>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</si>
  <si>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</si>
  <si>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</si>
  <si>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</si>
  <si>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</si>
  <si>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</si>
  <si>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</si>
  <si>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</si>
  <si>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</si>
  <si>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</si>
  <si>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</si>
  <si>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</si>
  <si>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</si>
  <si>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</si>
  <si>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</si>
  <si>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</si>
  <si>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</si>
  <si>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</si>
  <si>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</si>
  <si>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</si>
  <si>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</si>
  <si>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</si>
  <si>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</si>
  <si>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</si>
  <si>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</si>
  <si>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</si>
  <si>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</si>
  <si>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</si>
  <si>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</si>
  <si>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</si>
  <si>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</si>
  <si>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</si>
  <si>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</si>
  <si>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</si>
  <si>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</si>
  <si>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</si>
  <si>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</si>
  <si>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</si>
  <si>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</si>
  <si>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</si>
  <si>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</si>
  <si>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</si>
  <si>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</si>
  <si>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</si>
  <si>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</si>
  <si>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</si>
  <si>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</si>
  <si>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</si>
  <si>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</si>
  <si>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</si>
  <si>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</si>
  <si>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</si>
  <si>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</si>
  <si>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</si>
  <si>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</si>
  <si>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</si>
  <si>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</si>
  <si>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</si>
  <si>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</si>
  <si>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</si>
  <si>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</si>
  <si>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</si>
  <si>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</si>
  <si>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</si>
  <si>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</si>
  <si>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</si>
  <si>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</si>
  <si>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</si>
  <si>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</si>
  <si>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</si>
  <si>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</si>
  <si>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</si>
  <si>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</si>
  <si>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</si>
  <si>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</si>
  <si>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</si>
  <si>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</si>
  <si>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</si>
  <si>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</si>
  <si>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</si>
  <si>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</si>
  <si>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</si>
  <si>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</si>
  <si>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</si>
  <si>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</si>
  <si>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</si>
  <si>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</si>
  <si>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</si>
  <si>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</si>
  <si>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</si>
  <si>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</si>
  <si>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</si>
  <si>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</si>
  <si>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</si>
  <si>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</si>
  <si>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</si>
  <si>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</si>
  <si>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</si>
  <si>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</si>
  <si>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</si>
  <si>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</si>
  <si>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</si>
  <si>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</si>
  <si>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</si>
  <si>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</si>
  <si>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</si>
  <si>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</si>
  <si>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</si>
  <si>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</si>
  <si>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</si>
  <si>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</si>
  <si>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</si>
  <si>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</si>
  <si>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</si>
  <si>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</si>
  <si>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</si>
  <si>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</si>
  <si>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</si>
  <si>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</si>
  <si>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</si>
  <si>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</si>
  <si>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</si>
  <si>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</si>
  <si>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</si>
  <si>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</si>
  <si>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</si>
  <si>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</si>
  <si>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</si>
  <si>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</si>
  <si>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</si>
  <si>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</si>
  <si>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</si>
  <si>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</si>
  <si>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</si>
  <si>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</si>
  <si>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</si>
  <si>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</si>
  <si>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</si>
  <si>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</si>
  <si>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</si>
  <si>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</si>
  <si>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</si>
  <si>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</si>
  <si>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</si>
  <si>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</si>
  <si>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</si>
  <si>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</si>
  <si>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</si>
  <si>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</si>
  <si>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</si>
  <si>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</si>
  <si>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</si>
  <si>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</si>
  <si>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</si>
  <si>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</si>
  <si>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</si>
  <si>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</si>
  <si>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</si>
  <si>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</si>
  <si>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</si>
  <si>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</si>
  <si>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</si>
  <si>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</si>
  <si>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</si>
  <si>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</si>
  <si>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</si>
  <si>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</si>
  <si>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</si>
  <si>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</si>
  <si>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</si>
  <si>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</si>
  <si>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</si>
  <si>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</si>
  <si>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</si>
  <si>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</si>
  <si>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</si>
  <si>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</si>
  <si>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</si>
  <si>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</si>
  <si>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</si>
  <si>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</si>
  <si>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</si>
  <si>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</si>
  <si>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</si>
  <si>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</si>
  <si>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</si>
  <si>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</si>
  <si>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</si>
  <si>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</si>
  <si>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</si>
  <si>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</si>
  <si>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</si>
  <si>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</si>
  <si>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</si>
  <si>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</si>
  <si>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</si>
  <si>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</si>
  <si>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</si>
  <si>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</si>
  <si>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</si>
  <si>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</si>
  <si>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</si>
  <si>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</si>
  <si>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</si>
  <si>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</si>
  <si>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</si>
  <si>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</si>
  <si>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</si>
  <si>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</si>
  <si>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</si>
  <si>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</si>
  <si>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</si>
  <si>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</si>
  <si>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</si>
  <si>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</si>
  <si>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</si>
  <si>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</si>
  <si>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</si>
  <si>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</si>
  <si>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</si>
  <si>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</si>
  <si>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</si>
  <si>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</si>
  <si>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</si>
  <si>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</si>
  <si>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</si>
  <si>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</si>
  <si>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</si>
  <si>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</si>
  <si>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</si>
  <si>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</si>
  <si>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</si>
  <si>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</si>
  <si>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</si>
  <si>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</si>
  <si>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</si>
  <si>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</si>
  <si>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</si>
  <si>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</si>
  <si>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</si>
  <si>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</si>
  <si>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</si>
  <si>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</si>
  <si>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</si>
  <si>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</si>
  <si>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</si>
  <si>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</si>
  <si>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</si>
  <si>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</si>
  <si>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</si>
  <si>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</si>
  <si>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</si>
  <si>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</si>
  <si>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</si>
  <si>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</si>
  <si>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</si>
  <si>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</si>
  <si>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</si>
  <si>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</si>
  <si>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</si>
  <si>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</si>
  <si>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</si>
  <si>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</si>
  <si>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</si>
  <si>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</si>
  <si>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</si>
  <si>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</si>
  <si>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</si>
  <si>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</si>
  <si>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</si>
  <si>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</si>
  <si>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</si>
  <si>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</si>
  <si>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</si>
  <si>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</si>
  <si>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</si>
  <si>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</si>
  <si>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</si>
  <si>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</si>
  <si>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</si>
  <si>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</si>
  <si>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</si>
  <si>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</si>
  <si>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</si>
  <si>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</si>
  <si>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</si>
  <si>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</si>
  <si>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</si>
  <si>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</si>
  <si>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</si>
  <si>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</si>
  <si>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</si>
  <si>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</si>
  <si>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</si>
  <si>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</si>
  <si>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</si>
  <si>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</si>
  <si>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</si>
  <si>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</si>
  <si>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</si>
  <si>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</si>
  <si>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</si>
  <si>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</si>
  <si>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</si>
  <si>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</si>
  <si>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</si>
  <si>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</si>
  <si>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</si>
  <si>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</si>
  <si>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</si>
  <si>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</si>
  <si>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</si>
  <si>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</si>
  <si>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</si>
  <si>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</si>
  <si>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</si>
  <si>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</si>
  <si>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</si>
  <si>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</si>
  <si>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</si>
  <si>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</si>
  <si>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</si>
  <si>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</si>
  <si>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</si>
  <si>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</si>
  <si>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</si>
  <si>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</si>
  <si>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</si>
  <si>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</si>
  <si>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</si>
  <si>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</si>
  <si>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</si>
  <si>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</si>
  <si>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</si>
  <si>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</si>
  <si>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</si>
  <si>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</si>
  <si>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</si>
  <si>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</si>
  <si>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</si>
  <si>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</si>
  <si>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</si>
  <si>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</si>
  <si>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</si>
  <si>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</si>
  <si>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</si>
  <si>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</si>
  <si>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</si>
  <si>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</si>
  <si>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</si>
  <si>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</si>
  <si>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</si>
  <si>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</si>
  <si>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</si>
  <si>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</si>
  <si>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</si>
  <si>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</si>
  <si>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</si>
  <si>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</si>
  <si>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</si>
  <si>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</si>
  <si>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</si>
  <si>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</si>
  <si>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</si>
  <si>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</si>
  <si>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</si>
  <si>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</si>
  <si>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</si>
  <si>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</si>
  <si>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</si>
  <si>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</si>
  <si>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</si>
  <si>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</si>
  <si>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</si>
  <si>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</si>
  <si>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</si>
  <si>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</si>
  <si>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</si>
  <si>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</si>
  <si>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</si>
  <si>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</si>
  <si>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</si>
  <si>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</si>
  <si>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</si>
  <si>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</si>
  <si>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</si>
  <si>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</si>
  <si>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</si>
  <si>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</si>
  <si>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</si>
  <si>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</si>
  <si>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</si>
  <si>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</si>
  <si>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</si>
  <si>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</si>
  <si>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</si>
  <si>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</si>
  <si>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</si>
  <si>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</si>
  <si>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</si>
  <si>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</si>
  <si>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</si>
  <si>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</si>
  <si>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</si>
  <si>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</si>
  <si>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</si>
  <si>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</si>
  <si>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</si>
  <si>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</si>
  <si>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</si>
  <si>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</si>
  <si>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</si>
  <si>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</si>
  <si>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</si>
  <si>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</si>
  <si>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</si>
  <si>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</si>
  <si>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</si>
  <si>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</si>
  <si>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</si>
  <si>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</si>
  <si>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</si>
  <si>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</si>
  <si>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</si>
  <si>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</si>
  <si>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</si>
  <si>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</si>
  <si>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</si>
  <si>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</si>
  <si>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</si>
  <si>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</si>
  <si>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</si>
  <si>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</si>
  <si>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</si>
  <si>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</si>
  <si>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</si>
  <si>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</si>
  <si>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</si>
  <si>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</si>
  <si>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</si>
  <si>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</si>
  <si>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</si>
  <si>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</si>
  <si>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</si>
  <si>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</si>
  <si>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</si>
  <si>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</si>
  <si>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</si>
  <si>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</si>
  <si>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</si>
  <si>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</si>
  <si>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</si>
  <si>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</si>
  <si>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</si>
  <si>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</si>
  <si>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</si>
  <si>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</si>
  <si>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</si>
  <si>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</si>
  <si>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</si>
  <si>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</si>
  <si>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</si>
  <si>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</si>
  <si>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</si>
  <si>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</si>
  <si>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</si>
  <si>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</si>
  <si>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</si>
  <si>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</si>
  <si>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</si>
  <si>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</si>
  <si>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</si>
  <si>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</si>
  <si>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</si>
  <si>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</si>
  <si>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</si>
  <si>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</si>
  <si>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</si>
  <si>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</si>
  <si>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</si>
  <si>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</si>
  <si>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</si>
  <si>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</si>
  <si>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</si>
  <si>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</si>
  <si>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</si>
  <si>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</si>
  <si>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</si>
  <si>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</si>
  <si>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</si>
  <si>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</si>
  <si>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</si>
  <si>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</si>
  <si>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</si>
  <si>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</si>
  <si>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</si>
  <si>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</si>
  <si>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</si>
  <si>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</si>
  <si>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</si>
  <si>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</si>
  <si>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</si>
  <si>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</si>
  <si>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</si>
  <si>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</si>
  <si>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</si>
  <si>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</si>
  <si>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</si>
  <si>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</si>
  <si>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</si>
  <si>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</si>
  <si>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</si>
  <si>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</si>
  <si>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</si>
  <si>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</si>
  <si>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</si>
  <si>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</si>
  <si>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</si>
  <si>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</si>
  <si>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</si>
  <si>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</si>
  <si>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</si>
  <si>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</si>
  <si>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</si>
  <si>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</si>
  <si>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</si>
  <si>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</si>
  <si>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</si>
  <si>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</si>
  <si>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</si>
  <si>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</si>
  <si>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</si>
  <si>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</si>
  <si>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</si>
  <si>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</si>
  <si>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</si>
  <si>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</si>
  <si>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</si>
  <si>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</si>
  <si>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</si>
  <si>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</si>
  <si>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</si>
  <si>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</si>
  <si>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</si>
  <si>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</si>
  <si>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</si>
  <si>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</si>
  <si>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</si>
  <si>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</si>
  <si>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</si>
  <si>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</si>
  <si>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</si>
  <si>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</si>
  <si>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</si>
  <si>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</si>
  <si>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</si>
  <si>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</si>
  <si>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</si>
  <si>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</si>
  <si>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</si>
  <si>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</si>
  <si>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</si>
  <si>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</si>
  <si>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</si>
  <si>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</si>
  <si>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</si>
  <si>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</si>
  <si>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</si>
  <si>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</si>
  <si>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</si>
  <si>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</si>
  <si>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</si>
  <si>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</si>
  <si>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</si>
  <si>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</si>
  <si>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</si>
  <si>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</si>
  <si>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</si>
  <si>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</si>
  <si>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</si>
  <si>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</si>
  <si>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</si>
  <si>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</si>
  <si>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</si>
  <si>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</si>
  <si>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</si>
  <si>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</si>
  <si>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</si>
  <si>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</si>
  <si>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</si>
  <si>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</si>
  <si>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</si>
  <si>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</si>
  <si>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</si>
  <si>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</si>
  <si>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</si>
  <si>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</si>
  <si>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</si>
  <si>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</si>
  <si>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</si>
  <si>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</si>
  <si>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</si>
  <si>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</si>
  <si>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</si>
  <si>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</si>
  <si>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</si>
  <si>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</si>
  <si>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</si>
  <si>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</si>
  <si>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</si>
  <si>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</si>
  <si>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</si>
  <si>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</si>
  <si>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</si>
  <si>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</si>
  <si>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</si>
  <si>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</si>
  <si>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</si>
  <si>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</si>
  <si>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</si>
  <si>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</si>
  <si>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</si>
  <si>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</si>
  <si>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</si>
  <si>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</si>
  <si>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</si>
  <si>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</si>
  <si>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</si>
  <si>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</si>
  <si>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</si>
  <si>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</si>
  <si>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</si>
  <si>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</si>
  <si>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</si>
  <si>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</si>
  <si>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</si>
  <si>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</si>
  <si>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</si>
  <si>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</si>
  <si>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</si>
  <si>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</si>
  <si>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</si>
  <si>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</si>
  <si>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</si>
  <si>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</si>
  <si>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</si>
  <si>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</si>
  <si>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</si>
  <si>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</si>
  <si>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</si>
  <si>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</si>
  <si>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</si>
  <si>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</si>
  <si>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</si>
  <si>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</si>
  <si>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</si>
  <si>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</si>
  <si>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</si>
  <si>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</si>
  <si>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</si>
  <si>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</si>
  <si>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</si>
  <si>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</si>
  <si>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</si>
  <si>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</si>
  <si>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</si>
  <si>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</si>
  <si>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</si>
  <si>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</si>
  <si>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</si>
  <si>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</si>
  <si>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</si>
  <si>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</si>
  <si>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</si>
  <si>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</si>
  <si>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</si>
  <si>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</si>
  <si>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</si>
  <si>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</si>
  <si>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</si>
  <si>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</si>
  <si>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</si>
  <si>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</si>
  <si>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</si>
  <si>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</si>
  <si>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</si>
  <si>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</si>
  <si>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</si>
  <si>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</si>
  <si>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</si>
  <si>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</si>
  <si>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</si>
  <si>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</si>
  <si>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</si>
  <si>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</si>
  <si>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</si>
  <si>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</si>
  <si>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</si>
  <si>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</si>
  <si>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</si>
  <si>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</si>
  <si>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</si>
  <si>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</si>
  <si>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</si>
  <si>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</si>
  <si>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</si>
  <si>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</si>
  <si>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</si>
  <si>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</si>
  <si>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</si>
  <si>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</si>
  <si>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</si>
  <si>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</si>
  <si>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</si>
  <si>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</si>
  <si>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</si>
  <si>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</si>
  <si>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</si>
  <si>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</si>
  <si>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</si>
  <si>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</si>
  <si>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</si>
  <si>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</si>
  <si>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</si>
  <si>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</si>
  <si>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</si>
  <si>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</si>
  <si>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</si>
  <si>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</si>
  <si>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</si>
  <si>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</si>
  <si>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</si>
  <si>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</si>
  <si>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</si>
  <si>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</si>
  <si>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</si>
  <si>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</si>
  <si>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</si>
  <si>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</si>
  <si>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</si>
  <si>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</si>
  <si>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</si>
  <si>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</si>
  <si>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</si>
  <si>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</si>
  <si>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</si>
  <si>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</si>
  <si>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</si>
  <si>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</si>
  <si>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</si>
  <si>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</si>
  <si>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</si>
  <si>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</si>
  <si>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</si>
  <si>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</si>
  <si>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</si>
  <si>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</si>
  <si>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</si>
  <si>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</si>
  <si>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</si>
  <si>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</si>
  <si>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</si>
  <si>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</si>
  <si>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</si>
  <si>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</si>
  <si>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</si>
  <si>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</si>
  <si>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</si>
  <si>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</si>
  <si>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</si>
  <si>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</si>
  <si>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</si>
  <si>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</si>
  <si>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</si>
  <si>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</si>
  <si>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</si>
  <si>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</si>
  <si>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</si>
  <si>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</si>
  <si>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</si>
  <si>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</si>
  <si>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</si>
  <si>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</si>
  <si>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</si>
  <si>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</si>
  <si>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</si>
  <si>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</si>
  <si>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</si>
  <si>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</si>
  <si>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</si>
  <si>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</si>
  <si>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</si>
  <si>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</si>
  <si>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</si>
  <si>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</si>
  <si>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</si>
  <si>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</si>
  <si>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</si>
  <si>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</si>
  <si>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</si>
  <si>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</si>
  <si>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</si>
  <si>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</si>
  <si>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</si>
  <si>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</si>
  <si>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</si>
  <si>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</si>
  <si>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</si>
  <si>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</si>
  <si>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</si>
  <si>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</si>
  <si>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</si>
  <si>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</si>
  <si>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</si>
  <si>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</si>
  <si>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</si>
  <si>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</si>
  <si>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</si>
  <si>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</si>
  <si>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</si>
  <si>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</si>
  <si>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</si>
  <si>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</si>
  <si>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</si>
  <si>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</si>
  <si>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</si>
  <si>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</si>
  <si>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</si>
  <si>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</si>
  <si>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</si>
  <si>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</si>
  <si>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</si>
  <si>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</si>
  <si>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</si>
  <si>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</si>
  <si>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</si>
  <si>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</si>
  <si>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</si>
  <si>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</si>
  <si>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</si>
  <si>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</si>
  <si>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</si>
  <si>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</si>
  <si>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</si>
  <si>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</si>
  <si>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</si>
  <si>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</si>
  <si>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</si>
  <si>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</si>
  <si>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</si>
  <si>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</si>
  <si>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</si>
  <si>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</si>
  <si>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</si>
  <si>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</si>
  <si>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</si>
  <si>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</si>
  <si>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</si>
  <si>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</si>
  <si>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</si>
  <si>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</si>
  <si>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</si>
  <si>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</si>
  <si>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</si>
  <si>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</si>
  <si>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</si>
  <si>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</si>
  <si>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</si>
  <si>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</si>
  <si>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</si>
  <si>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</si>
  <si>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</si>
  <si>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</si>
  <si>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</si>
  <si>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</si>
  <si>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</si>
  <si>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</si>
  <si>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</si>
  <si>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</si>
  <si>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</si>
  <si>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</si>
  <si>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</si>
  <si>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</si>
  <si>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</si>
  <si>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</si>
  <si>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</si>
  <si>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</si>
  <si>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</si>
  <si>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</si>
  <si>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</si>
  <si>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</si>
  <si>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</si>
  <si>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</si>
  <si>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</si>
  <si>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</si>
  <si>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</si>
  <si>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</si>
  <si>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</si>
  <si>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</si>
  <si>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</si>
  <si>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</si>
  <si>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</si>
  <si>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</si>
  <si>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</si>
  <si>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</si>
  <si>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</si>
  <si>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</si>
  <si>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</si>
  <si>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</si>
  <si>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</si>
  <si>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</si>
  <si>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</si>
  <si>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</si>
  <si>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</si>
  <si>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</si>
  <si>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</si>
  <si>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</si>
  <si>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</si>
  <si>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</si>
  <si>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</si>
  <si>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</si>
  <si>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</si>
  <si>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</si>
  <si>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</si>
  <si>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</si>
  <si>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</si>
  <si>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</si>
  <si>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</si>
  <si>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</si>
  <si>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</si>
  <si>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</si>
  <si>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</si>
  <si>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</si>
  <si>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</si>
  <si>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</si>
  <si>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</si>
  <si>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</si>
  <si>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</si>
  <si>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</si>
  <si>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</si>
  <si>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</si>
  <si>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</si>
  <si>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</si>
  <si>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</si>
  <si>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</si>
  <si>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</si>
  <si>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</si>
  <si>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</si>
  <si>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</si>
  <si>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</si>
  <si>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</si>
  <si>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</si>
  <si>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</si>
  <si>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</si>
  <si>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</si>
  <si>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</si>
  <si>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</si>
  <si>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</si>
  <si>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</si>
  <si>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</si>
  <si>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</si>
  <si>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</si>
  <si>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</si>
  <si>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</si>
  <si>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</si>
  <si>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</si>
  <si>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</si>
  <si>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</si>
  <si>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</si>
  <si>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</si>
  <si>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</si>
  <si>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</si>
  <si>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</si>
  <si>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</si>
  <si>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</si>
  <si>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</si>
  <si>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</si>
  <si>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</si>
  <si>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</si>
  <si>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</si>
  <si>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</si>
  <si>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</si>
  <si>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</si>
  <si>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</si>
  <si>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</si>
  <si>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</si>
  <si>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</si>
  <si>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</si>
  <si>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</si>
  <si>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</si>
  <si>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</si>
  <si>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</si>
  <si>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</si>
  <si>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</si>
  <si>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</si>
  <si>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</si>
  <si>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</si>
  <si>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</si>
  <si>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</si>
  <si>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</si>
  <si>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</si>
  <si>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</si>
  <si>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</si>
  <si>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</si>
  <si>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</si>
  <si>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</si>
  <si>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</si>
  <si>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</si>
  <si>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</si>
  <si>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</si>
  <si>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</si>
  <si>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</si>
  <si>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</si>
  <si>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</si>
  <si>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</si>
  <si>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</si>
  <si>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</si>
  <si>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</si>
  <si>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</si>
  <si>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</si>
  <si>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</si>
  <si>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</si>
  <si>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</si>
  <si>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</si>
  <si>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</si>
  <si>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</si>
  <si>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</si>
  <si>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</si>
  <si>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</si>
  <si>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</si>
  <si>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</si>
  <si>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</si>
  <si>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</si>
  <si>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</si>
  <si>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</si>
  <si>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</si>
  <si>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</si>
  <si>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</si>
  <si>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</si>
  <si>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</si>
  <si>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</si>
  <si>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</si>
  <si>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</si>
  <si>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</si>
  <si>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</si>
  <si>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</si>
  <si>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</si>
  <si>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</si>
  <si>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</si>
  <si>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</si>
  <si>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</si>
  <si>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</si>
  <si>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</si>
  <si>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</si>
  <si>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</si>
  <si>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</si>
  <si>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</si>
  <si>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</si>
  <si>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</si>
  <si>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</si>
  <si>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</si>
  <si>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</si>
  <si>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</si>
  <si>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</si>
  <si>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</si>
  <si>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</si>
  <si>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</si>
  <si>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</si>
  <si>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</si>
  <si>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</si>
  <si>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</si>
  <si>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</si>
  <si>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</si>
  <si>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</si>
  <si>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</si>
  <si>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</si>
  <si>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</si>
  <si>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</si>
  <si>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</si>
  <si>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</si>
  <si>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</si>
  <si>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</si>
  <si>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</si>
  <si>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</si>
  <si>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</si>
  <si>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</si>
  <si>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</si>
  <si>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</si>
  <si>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</si>
  <si>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</si>
  <si>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</si>
  <si>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</si>
  <si>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</si>
  <si>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</si>
  <si>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</si>
  <si>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</si>
  <si>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</si>
  <si>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</si>
  <si>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</si>
  <si>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</si>
  <si>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</si>
  <si>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</si>
  <si>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</si>
  <si>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</si>
  <si>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</si>
  <si>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</si>
  <si>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</si>
  <si>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</si>
  <si>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</si>
  <si>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</si>
  <si>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</si>
  <si>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</si>
  <si>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</si>
  <si>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</si>
  <si>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</si>
  <si>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</si>
  <si>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</si>
  <si>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</si>
  <si>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</si>
  <si>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</si>
  <si>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</si>
  <si>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</si>
  <si>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</si>
  <si>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</si>
  <si>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</si>
  <si>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</si>
  <si>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</si>
  <si>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</si>
  <si>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</si>
  <si>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</si>
  <si>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</si>
  <si>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</si>
  <si>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</si>
  <si>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</si>
  <si>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</si>
  <si>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</si>
  <si>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</si>
  <si>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</si>
  <si>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</si>
  <si>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</si>
  <si>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</si>
  <si>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</si>
  <si>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</si>
  <si>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</si>
  <si>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</si>
  <si>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</si>
  <si>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</si>
  <si>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</si>
  <si>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</si>
  <si>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</si>
  <si>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</si>
  <si>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</si>
  <si>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</si>
  <si>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</si>
  <si>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</si>
  <si>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</si>
  <si>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</si>
  <si>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</si>
  <si>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</si>
  <si>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</si>
  <si>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</si>
  <si>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</si>
  <si>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</si>
  <si>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</si>
  <si>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</si>
  <si>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</si>
  <si>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</si>
  <si>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</si>
  <si>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</si>
  <si>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</si>
  <si>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</si>
  <si>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</si>
  <si>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</si>
  <si>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</si>
  <si>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</si>
  <si>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</si>
  <si>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</si>
  <si>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</si>
  <si>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</si>
  <si>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</si>
  <si>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</si>
  <si>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</si>
  <si>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</si>
  <si>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</si>
  <si>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</si>
  <si>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</si>
  <si>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</si>
  <si>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</si>
  <si>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</si>
  <si>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</si>
  <si>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</si>
  <si>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</si>
  <si>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</si>
  <si>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</si>
  <si>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</si>
  <si>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</si>
  <si>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</si>
  <si>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</si>
  <si>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</si>
  <si>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</si>
  <si>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</si>
  <si>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</si>
  <si>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</si>
  <si>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</si>
  <si>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</si>
  <si>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</si>
  <si>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</si>
  <si>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</si>
  <si>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</si>
  <si>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</si>
  <si>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</si>
  <si>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</si>
  <si>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</si>
  <si>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</si>
  <si>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</si>
  <si>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</si>
  <si>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</si>
  <si>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</si>
  <si>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</si>
  <si>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</si>
  <si>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</si>
  <si>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</si>
  <si>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</si>
  <si>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</si>
  <si>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</si>
  <si>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</si>
  <si>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</si>
  <si>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</si>
  <si>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</si>
  <si>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</si>
  <si>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</si>
  <si>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</si>
  <si>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</si>
  <si>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</si>
  <si>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</si>
  <si>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</si>
  <si>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</si>
  <si>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</si>
  <si>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</si>
  <si>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</si>
  <si>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</si>
  <si>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</si>
  <si>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</si>
  <si>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</si>
  <si>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</si>
  <si>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</si>
  <si>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</si>
  <si>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</si>
  <si>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</si>
  <si>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</si>
  <si>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</si>
  <si>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</si>
  <si>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</si>
  <si>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</si>
  <si>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</si>
  <si>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</si>
  <si>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</si>
  <si>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</si>
  <si>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</si>
  <si>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</si>
  <si>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</si>
  <si>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</si>
  <si>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</si>
  <si>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</si>
  <si>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</si>
  <si>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</si>
  <si>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</si>
  <si>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</si>
  <si>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</si>
  <si>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</si>
  <si>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</si>
  <si>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</si>
  <si>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</si>
  <si>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</si>
  <si>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</si>
  <si>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</si>
  <si>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</si>
  <si>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</si>
  <si>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</si>
  <si>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</si>
  <si>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</si>
  <si>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</si>
  <si>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</si>
  <si>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</si>
  <si>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</si>
  <si>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</si>
  <si>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</si>
  <si>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</si>
  <si>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</si>
  <si>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</si>
  <si>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</si>
  <si>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</si>
  <si>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</si>
  <si>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</si>
  <si>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</si>
  <si>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</si>
  <si>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</si>
  <si>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</si>
  <si>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</si>
  <si>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</si>
  <si>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</si>
  <si>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</si>
  <si>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</si>
  <si>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</si>
  <si>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</si>
  <si>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</si>
  <si>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</si>
  <si>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</si>
  <si>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</si>
  <si>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</si>
  <si>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</si>
  <si>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</si>
  <si>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</si>
  <si>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</si>
  <si>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</si>
  <si>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</si>
  <si>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</si>
  <si>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</si>
  <si>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</si>
  <si>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</si>
  <si>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</si>
  <si>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</si>
  <si>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</si>
  <si>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</si>
  <si>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</si>
  <si>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</si>
  <si>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</si>
  <si>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</si>
  <si>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</si>
  <si>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</si>
  <si>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</si>
  <si>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</si>
  <si>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</si>
  <si>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</si>
  <si>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</si>
  <si>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</si>
  <si>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</si>
  <si>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</si>
  <si>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</si>
  <si>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</si>
  <si>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</si>
  <si>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</si>
  <si>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</si>
  <si>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</si>
  <si>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</si>
  <si>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</si>
  <si>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</si>
  <si>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</si>
  <si>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</si>
  <si>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</si>
  <si>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</si>
  <si>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</si>
  <si>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</si>
  <si>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</si>
  <si>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</si>
  <si>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</si>
  <si>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</si>
  <si>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</si>
  <si>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</si>
  <si>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</si>
  <si>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</si>
  <si>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</si>
  <si>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</si>
  <si>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</si>
  <si>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</si>
  <si>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</si>
  <si>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</si>
  <si>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</si>
  <si>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</si>
  <si>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</si>
  <si>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</si>
  <si>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</si>
  <si>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</si>
  <si>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</si>
  <si>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</si>
  <si>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</si>
  <si>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</si>
  <si>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</si>
  <si>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</si>
  <si>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</si>
  <si>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</si>
  <si>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</si>
  <si>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</si>
  <si>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</si>
  <si>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</si>
  <si>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</si>
  <si>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</si>
  <si>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</si>
  <si>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</si>
  <si>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</si>
  <si>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</si>
  <si>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</si>
  <si>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</si>
  <si>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</si>
  <si>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</si>
  <si>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</si>
  <si>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</si>
  <si>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</si>
  <si>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</si>
  <si>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</si>
  <si>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</si>
  <si>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</si>
  <si>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</si>
  <si>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</si>
  <si>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</si>
  <si>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</si>
  <si>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</si>
  <si>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</si>
  <si>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</si>
  <si>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</si>
  <si>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</si>
  <si>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</si>
  <si>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</si>
  <si>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</si>
  <si>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</si>
  <si>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</si>
  <si>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</si>
  <si>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</si>
  <si>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</si>
  <si>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</si>
  <si>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</si>
  <si>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</si>
  <si>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</si>
  <si>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</si>
  <si>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</si>
  <si>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</si>
  <si>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</si>
  <si>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</si>
  <si>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</si>
  <si>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</si>
  <si>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</si>
  <si>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</si>
  <si>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</si>
  <si>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</si>
  <si>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</si>
  <si>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</si>
  <si>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</si>
  <si>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</si>
  <si>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</si>
  <si>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</si>
  <si>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</si>
  <si>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</si>
  <si>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</si>
  <si>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</si>
  <si>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</si>
  <si>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</si>
  <si>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</si>
  <si>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</si>
  <si>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</si>
  <si>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</si>
  <si>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</si>
  <si>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</si>
  <si>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</si>
  <si>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</si>
  <si>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</si>
  <si>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</si>
  <si>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</si>
  <si>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</si>
  <si>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</si>
  <si>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</si>
  <si>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</si>
  <si>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</si>
  <si>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</si>
  <si>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</si>
  <si>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</si>
  <si>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</si>
  <si>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</si>
  <si>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</si>
  <si>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</si>
  <si>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</si>
  <si>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</si>
  <si>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</si>
  <si>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</si>
  <si>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</si>
  <si>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</si>
  <si>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</si>
  <si>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</si>
  <si>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</si>
  <si>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</si>
  <si>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</si>
  <si>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</si>
  <si>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</si>
  <si>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</si>
  <si>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</si>
  <si>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</si>
  <si>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</si>
  <si>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</si>
  <si>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</si>
  <si>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</si>
  <si>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</si>
  <si>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</si>
  <si>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</si>
  <si>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</si>
  <si>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</si>
  <si>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</si>
  <si>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</si>
  <si>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</si>
  <si>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</si>
  <si>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</si>
  <si>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</si>
  <si>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</si>
  <si>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</si>
  <si>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</si>
  <si>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</si>
  <si>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</si>
  <si>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</si>
  <si>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</si>
  <si>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</si>
  <si>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</si>
  <si>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</si>
  <si>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</si>
  <si>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</si>
  <si>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</si>
  <si>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</si>
  <si>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</si>
  <si>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</si>
  <si>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</si>
  <si>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</si>
  <si>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</si>
  <si>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</si>
  <si>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</si>
  <si>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</si>
  <si>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</si>
  <si>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</si>
  <si>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</si>
  <si>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</si>
  <si>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</si>
  <si>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</si>
  <si>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</si>
  <si>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</si>
  <si>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</si>
  <si>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</si>
  <si>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</si>
  <si>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</si>
  <si>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</si>
  <si>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</si>
  <si>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</si>
  <si>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</si>
  <si>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</si>
  <si>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</si>
  <si>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</si>
  <si>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</si>
  <si>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</si>
  <si>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</si>
  <si>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</si>
  <si>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</si>
  <si>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</si>
  <si>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</si>
  <si>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</si>
  <si>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</si>
  <si>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</si>
  <si>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</si>
  <si>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</si>
  <si>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</si>
  <si>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</si>
  <si>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</si>
  <si>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</si>
  <si>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</si>
  <si>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</si>
  <si>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</si>
  <si>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</si>
  <si>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</si>
  <si>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</si>
  <si>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</si>
  <si>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</si>
  <si>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</si>
  <si>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</si>
  <si>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</si>
  <si>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</si>
  <si>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</si>
  <si>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</si>
  <si>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</si>
  <si>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</si>
  <si>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</si>
  <si>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</si>
  <si>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</si>
  <si>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</si>
  <si>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</si>
  <si>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</si>
  <si>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</si>
  <si>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</si>
  <si>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</si>
  <si>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</si>
  <si>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</si>
  <si>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</si>
  <si>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</si>
  <si>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</si>
  <si>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</si>
  <si>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</si>
  <si>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</si>
  <si>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</si>
  <si>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</si>
  <si>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</si>
  <si>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</si>
  <si>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</si>
  <si>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</si>
  <si>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</si>
  <si>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</si>
  <si>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</si>
  <si>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</si>
  <si>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</si>
  <si>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</si>
  <si>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</si>
  <si>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</si>
  <si>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</si>
  <si>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</si>
  <si>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</si>
  <si>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</si>
  <si>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</si>
  <si>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</si>
  <si>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</si>
  <si>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</si>
  <si>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</si>
  <si>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</si>
  <si>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</si>
  <si>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</si>
  <si>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</si>
  <si>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</si>
  <si>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</si>
  <si>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</si>
  <si>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</si>
  <si>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</si>
  <si>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</si>
  <si>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</si>
  <si>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</si>
  <si>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</si>
  <si>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</si>
  <si>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</si>
  <si>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</si>
  <si>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</si>
  <si>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</si>
  <si>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</si>
  <si>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</si>
  <si>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</si>
  <si>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</si>
  <si>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</si>
  <si>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</si>
  <si>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</si>
  <si>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</si>
  <si>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</si>
  <si>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</si>
  <si>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</si>
  <si>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</si>
  <si>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</si>
  <si>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</si>
  <si>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</si>
  <si>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</si>
  <si>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</si>
  <si>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</si>
  <si>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</si>
  <si>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</si>
  <si>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</si>
  <si>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</si>
  <si>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</si>
  <si>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</si>
  <si>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</si>
  <si>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</si>
  <si>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</si>
  <si>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</si>
  <si>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</si>
  <si>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</si>
  <si>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</si>
  <si>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</si>
  <si>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</si>
  <si>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</si>
  <si>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</si>
  <si>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</si>
  <si>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</si>
  <si>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</si>
  <si>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</si>
  <si>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</si>
  <si>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</si>
  <si>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</si>
  <si>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</si>
  <si>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</si>
  <si>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</si>
  <si>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</si>
  <si>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</si>
  <si>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</si>
  <si>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</si>
  <si>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</si>
  <si>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</si>
  <si>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</si>
  <si>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</si>
  <si>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</si>
  <si>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</si>
  <si>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</si>
  <si>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</si>
  <si>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</si>
  <si>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</si>
  <si>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</si>
  <si>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</si>
  <si>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</si>
  <si>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</si>
  <si>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</si>
  <si>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</si>
  <si>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</si>
  <si>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</si>
  <si>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</si>
  <si>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</si>
  <si>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</si>
  <si>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</si>
  <si>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</si>
  <si>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</si>
  <si>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</si>
  <si>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</si>
  <si>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</si>
  <si>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</si>
  <si>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</si>
  <si>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</si>
  <si>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</si>
  <si>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</si>
  <si>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</si>
  <si>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</si>
  <si>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</si>
  <si>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</si>
  <si>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</si>
  <si>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</si>
  <si>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</si>
  <si>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</si>
  <si>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</si>
  <si>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</si>
  <si>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</si>
  <si>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</si>
  <si>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</si>
  <si>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</si>
  <si>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</si>
  <si>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</si>
  <si>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</si>
  <si>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</si>
  <si>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</si>
  <si>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</si>
  <si>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</si>
  <si>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</si>
  <si>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</si>
  <si>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</si>
  <si>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</si>
  <si>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</si>
  <si>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</si>
  <si>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</si>
  <si>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</si>
  <si>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</si>
  <si>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</si>
  <si>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</si>
  <si>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</si>
  <si>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</si>
  <si>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</si>
  <si>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</si>
  <si>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</si>
  <si>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</si>
  <si>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</si>
  <si>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</si>
  <si>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</si>
  <si>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</si>
  <si>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</si>
  <si>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</si>
  <si>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</si>
  <si>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</si>
  <si>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</si>
  <si>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</si>
  <si>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</si>
  <si>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</si>
  <si>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</si>
  <si>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</si>
  <si>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</si>
  <si>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</si>
  <si>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</si>
  <si>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</si>
  <si>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</si>
  <si>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</si>
  <si>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</si>
  <si>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</si>
  <si>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</si>
  <si>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</si>
  <si>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</si>
  <si>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</si>
  <si>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</si>
  <si>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</si>
  <si>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</si>
  <si>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</si>
  <si>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</si>
  <si>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</si>
  <si>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</si>
  <si>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</si>
  <si>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</si>
  <si>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</si>
  <si>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</si>
  <si>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</si>
  <si>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</si>
  <si>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</si>
  <si>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</si>
  <si>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</si>
  <si>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</si>
  <si>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</si>
  <si>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</si>
  <si>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</si>
  <si>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</si>
  <si>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</si>
  <si>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</si>
  <si>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</si>
  <si>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</si>
  <si>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</si>
  <si>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</si>
  <si>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</si>
  <si>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</si>
  <si>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</si>
  <si>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</si>
  <si>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</si>
  <si>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</si>
  <si>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</si>
  <si>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</si>
  <si>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</si>
  <si>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</si>
  <si>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</si>
  <si>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</si>
  <si>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</si>
  <si>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</si>
  <si>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</si>
  <si>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</si>
  <si>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</si>
  <si>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</si>
  <si>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</si>
  <si>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</si>
  <si>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</si>
  <si>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</si>
  <si>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</si>
  <si>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</si>
  <si>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</si>
  <si>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</si>
  <si>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</si>
  <si>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</si>
  <si>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</si>
  <si>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</si>
  <si>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</si>
  <si>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</si>
  <si>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</si>
  <si>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</si>
  <si>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</si>
  <si>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</si>
  <si>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</si>
  <si>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</si>
  <si>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</si>
  <si>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</si>
  <si>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</si>
  <si>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</si>
  <si>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</si>
  <si>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</si>
  <si>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</si>
  <si>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</si>
  <si>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</si>
  <si>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</si>
  <si>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</si>
  <si>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</si>
  <si>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</si>
  <si>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</si>
  <si>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</si>
  <si>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</si>
  <si>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</si>
  <si>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</si>
  <si>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</si>
  <si>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</si>
  <si>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</si>
  <si>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</si>
  <si>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</si>
  <si>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</si>
  <si>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</si>
  <si>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</si>
  <si>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</si>
  <si>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</si>
  <si>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</si>
  <si>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</si>
  <si>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</si>
  <si>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</si>
  <si>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</si>
  <si>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</si>
  <si>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</si>
  <si>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</si>
  <si>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</si>
  <si>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</si>
  <si>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</si>
  <si>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</si>
  <si>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</si>
  <si>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</si>
  <si>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</si>
  <si>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</si>
  <si>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</si>
  <si>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</si>
  <si>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</si>
  <si>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</si>
  <si>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</si>
  <si>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</si>
  <si>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</si>
  <si>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</si>
  <si>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</si>
  <si>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</si>
  <si>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</si>
  <si>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</si>
  <si>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</si>
  <si>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</si>
  <si>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</si>
  <si>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</si>
  <si>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</si>
  <si>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</si>
  <si>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</si>
  <si>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</si>
  <si>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</si>
  <si>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</si>
  <si>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</si>
  <si>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</si>
  <si>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</si>
  <si>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</si>
  <si>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</si>
  <si>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</si>
  <si>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</si>
  <si>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</si>
  <si>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</si>
  <si>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</si>
  <si>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</si>
  <si>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</si>
  <si>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</si>
  <si>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</si>
  <si>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</si>
  <si>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</si>
  <si>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</si>
  <si>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Goal</t>
  </si>
  <si>
    <t>Number successful</t>
  </si>
  <si>
    <t>Number canceled</t>
  </si>
  <si>
    <t>Total projects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</si>
  <si>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</si>
  <si>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</si>
  <si>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</si>
  <si>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</si>
  <si>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</si>
  <si>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</si>
  <si>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</si>
  <si>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</si>
  <si>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</si>
  <si>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</si>
  <si>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</si>
  <si>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</si>
  <si>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</si>
  <si>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Percentage Successful</t>
  </si>
  <si>
    <t>Percentage Canceled</t>
  </si>
  <si>
    <t>Percent Funded</t>
  </si>
  <si>
    <t>Number of failed</t>
  </si>
  <si>
    <t>Column1</t>
  </si>
  <si>
    <t>Column2</t>
  </si>
  <si>
    <t>Column3</t>
  </si>
  <si>
    <t>Column4</t>
  </si>
  <si>
    <t>Column5</t>
  </si>
  <si>
    <t>Mean</t>
  </si>
  <si>
    <t>Median</t>
  </si>
  <si>
    <t>Maximum</t>
  </si>
  <si>
    <t>Minimum</t>
  </si>
  <si>
    <t>Variance</t>
  </si>
  <si>
    <t>Standard Deviation</t>
  </si>
  <si>
    <t>Date Ended Conversion</t>
  </si>
  <si>
    <t>Date Created Conversion</t>
  </si>
  <si>
    <t>Parent Category</t>
  </si>
  <si>
    <t>Sub-Category</t>
  </si>
  <si>
    <t>Launched date</t>
  </si>
  <si>
    <t>Deadline date</t>
  </si>
  <si>
    <t>(blank)</t>
  </si>
  <si>
    <t>&lt;2010-01-09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</si>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</sst>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 vertical="center" wrapText="1"/>
    </xf>
    <xf numFmtId="0" fontId="18" fillId="0" borderId="0" xfId="0" applyFont="1"/>
    <xf numFmtId="1" fontId="0" fillId="0" borderId="0" xfId="0" applyNumberFormat="1"/>
    <xf numFmtId="9" fontId="0" fillId="0" borderId="0" xfId="42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B2B2B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Category!PivotTable2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by Category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based on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4-4AD7-A809-EED498A139F7}"/>
            </c:ext>
          </c:extLst>
        </c:ser>
        <c:ser>
          <c:idx val="1"/>
          <c:order val="1"/>
          <c:tx>
            <c:strRef>
              <c:f>'Outcomes based on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74-4AD7-A809-EED498A139F7}"/>
            </c:ext>
          </c:extLst>
        </c:ser>
        <c:ser>
          <c:idx val="2"/>
          <c:order val="2"/>
          <c:tx>
            <c:strRef>
              <c:f>'Outcomes based on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74-4AD7-A809-EED498A139F7}"/>
            </c:ext>
          </c:extLst>
        </c:ser>
        <c:ser>
          <c:idx val="3"/>
          <c:order val="3"/>
          <c:tx>
            <c:strRef>
              <c:f>'Outcomes based on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74-4AD7-A809-EED498A13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9179999"/>
        <c:axId val="1199182879"/>
      </c:barChart>
      <c:catAx>
        <c:axId val="1199179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182879"/>
        <c:crosses val="autoZero"/>
        <c:auto val="1"/>
        <c:lblAlgn val="ctr"/>
        <c:lblOffset val="100"/>
        <c:noMultiLvlLbl val="0"/>
      </c:catAx>
      <c:valAx>
        <c:axId val="119918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backers</a:t>
                </a:r>
                <a:r>
                  <a:rPr lang="en-CA" baseline="0"/>
                  <a:t> count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17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Subcategory!PivotTable3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by Sub-category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based on Subcategory'!$B$3:$B$4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'Outcomes based on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Subcategory'!$B$5:$B$29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AB-4AF1-B139-AF59C90608A5}"/>
            </c:ext>
          </c:extLst>
        </c:ser>
        <c:ser>
          <c:idx val="1"/>
          <c:order val="1"/>
          <c:tx>
            <c:strRef>
              <c:f>'Outcomes based on Subcategory'!$C$3:$C$4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based on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Subcategory'!$C$5:$C$29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AB-4AF1-B139-AF59C90608A5}"/>
            </c:ext>
          </c:extLst>
        </c:ser>
        <c:ser>
          <c:idx val="2"/>
          <c:order val="2"/>
          <c:tx>
            <c:strRef>
              <c:f>'Outcomes based on Subcategory'!$D$3:$D$4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based on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Subcategory'!$D$5:$D$29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AB-4AF1-B139-AF59C90608A5}"/>
            </c:ext>
          </c:extLst>
        </c:ser>
        <c:ser>
          <c:idx val="3"/>
          <c:order val="3"/>
          <c:tx>
            <c:strRef>
              <c:f>'Outcomes based on Subcategory'!$E$3:$E$4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based on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Subcategory'!$E$5:$E$29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AB-4AF1-B139-AF59C9060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9186719"/>
        <c:axId val="1199187199"/>
      </c:barChart>
      <c:catAx>
        <c:axId val="119918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Sub</a:t>
                </a:r>
                <a:r>
                  <a:rPr lang="en-CA" baseline="0"/>
                  <a:t> category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187199"/>
        <c:crosses val="autoZero"/>
        <c:auto val="1"/>
        <c:lblAlgn val="ctr"/>
        <c:lblOffset val="100"/>
        <c:noMultiLvlLbl val="0"/>
      </c:catAx>
      <c:valAx>
        <c:axId val="119918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Countof outcoems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18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A0-4E9B-BF0B-4879CDABE8E6}"/>
            </c:ext>
          </c:extLst>
        </c:ser>
        <c:ser>
          <c:idx val="5"/>
          <c:order val="5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A0-4E9B-BF0B-4879CDABE8E6}"/>
            </c:ext>
          </c:extLst>
        </c:ser>
        <c:ser>
          <c:idx val="6"/>
          <c:order val="6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A0-4E9B-BF0B-4879CDABE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918175"/>
        <c:axId val="11689224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DA0-4E9B-BF0B-4879CDABE8E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of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A0-4E9B-BF0B-4879CDABE8E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A0-4E9B-BF0B-4879CDABE8E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DA0-4E9B-BF0B-4879CDABE8E6}"/>
                  </c:ext>
                </c:extLst>
              </c15:ser>
            </c15:filteredLineSeries>
          </c:ext>
        </c:extLst>
      </c:lineChart>
      <c:catAx>
        <c:axId val="116891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22495"/>
        <c:crosses val="autoZero"/>
        <c:auto val="1"/>
        <c:lblAlgn val="ctr"/>
        <c:lblOffset val="100"/>
        <c:noMultiLvlLbl val="0"/>
      </c:catAx>
      <c:valAx>
        <c:axId val="11689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1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Launched date!PivotTable1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Launched date'!$B$3:$B$4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Launched date'!$A$5:$A$17</c:f>
              <c:strCache>
                <c:ptCount val="12"/>
                <c:pt idx="0">
                  <c:v>&lt;2010-01-09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'Outcomes based on Launched date'!$B$5:$B$17</c:f>
              <c:numCache>
                <c:formatCode>General</c:formatCode>
                <c:ptCount val="12"/>
                <c:pt idx="1">
                  <c:v>14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2-43C2-AE9C-613784D0E1AA}"/>
            </c:ext>
          </c:extLst>
        </c:ser>
        <c:ser>
          <c:idx val="1"/>
          <c:order val="1"/>
          <c:tx>
            <c:strRef>
              <c:f>'Outcomes based on Launched date'!$C$3:$C$4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Launched date'!$A$5:$A$17</c:f>
              <c:strCache>
                <c:ptCount val="12"/>
                <c:pt idx="0">
                  <c:v>&lt;2010-01-09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'Outcomes based on Launched date'!$C$5:$C$17</c:f>
              <c:numCache>
                <c:formatCode>General</c:formatCode>
                <c:ptCount val="12"/>
                <c:pt idx="1">
                  <c:v>35</c:v>
                </c:pt>
                <c:pt idx="2">
                  <c:v>40</c:v>
                </c:pt>
                <c:pt idx="3">
                  <c:v>32</c:v>
                </c:pt>
                <c:pt idx="4">
                  <c:v>35</c:v>
                </c:pt>
                <c:pt idx="5">
                  <c:v>37</c:v>
                </c:pt>
                <c:pt idx="6">
                  <c:v>42</c:v>
                </c:pt>
                <c:pt idx="7">
                  <c:v>42</c:v>
                </c:pt>
                <c:pt idx="8">
                  <c:v>28</c:v>
                </c:pt>
                <c:pt idx="9">
                  <c:v>35</c:v>
                </c:pt>
                <c:pt idx="10">
                  <c:v>36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2-43C2-AE9C-613784D0E1AA}"/>
            </c:ext>
          </c:extLst>
        </c:ser>
        <c:ser>
          <c:idx val="2"/>
          <c:order val="2"/>
          <c:tx>
            <c:strRef>
              <c:f>'Outcomes based on Launched date'!$D$3:$D$4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Launched date'!$A$5:$A$17</c:f>
              <c:strCache>
                <c:ptCount val="12"/>
                <c:pt idx="0">
                  <c:v>&lt;2010-01-09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'Outcomes based on Launched date'!$D$5:$D$17</c:f>
              <c:numCache>
                <c:formatCode>General</c:formatCode>
                <c:ptCount val="12"/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2-43C2-AE9C-613784D0E1AA}"/>
            </c:ext>
          </c:extLst>
        </c:ser>
        <c:ser>
          <c:idx val="3"/>
          <c:order val="3"/>
          <c:tx>
            <c:strRef>
              <c:f>'Outcomes based on Launched date'!$E$3:$E$4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Launched date'!$A$5:$A$17</c:f>
              <c:strCache>
                <c:ptCount val="12"/>
                <c:pt idx="0">
                  <c:v>&lt;2010-01-09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'Outcomes based on Launched date'!$E$5:$E$17</c:f>
              <c:numCache>
                <c:formatCode>General</c:formatCode>
                <c:ptCount val="12"/>
                <c:pt idx="1">
                  <c:v>58</c:v>
                </c:pt>
                <c:pt idx="2">
                  <c:v>56</c:v>
                </c:pt>
                <c:pt idx="3">
                  <c:v>45</c:v>
                </c:pt>
                <c:pt idx="4">
                  <c:v>48</c:v>
                </c:pt>
                <c:pt idx="5">
                  <c:v>60</c:v>
                </c:pt>
                <c:pt idx="6">
                  <c:v>54</c:v>
                </c:pt>
                <c:pt idx="7">
                  <c:v>49</c:v>
                </c:pt>
                <c:pt idx="8">
                  <c:v>67</c:v>
                </c:pt>
                <c:pt idx="9">
                  <c:v>61</c:v>
                </c:pt>
                <c:pt idx="1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32-43C2-AE9C-613784D0E1AA}"/>
            </c:ext>
          </c:extLst>
        </c:ser>
        <c:ser>
          <c:idx val="4"/>
          <c:order val="4"/>
          <c:tx>
            <c:strRef>
              <c:f>'Outcomes based on Launched date'!$F$3:$F$4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Launched date'!$A$5:$A$17</c:f>
              <c:strCache>
                <c:ptCount val="12"/>
                <c:pt idx="0">
                  <c:v>&lt;2010-01-09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'Outcomes based on Launched date'!$F$5:$F$17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32-43C2-AE9C-613784D0E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939871"/>
        <c:axId val="1584938431"/>
      </c:lineChart>
      <c:catAx>
        <c:axId val="158493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938431"/>
        <c:crosses val="autoZero"/>
        <c:auto val="1"/>
        <c:lblAlgn val="ctr"/>
        <c:lblOffset val="100"/>
        <c:noMultiLvlLbl val="0"/>
      </c:catAx>
      <c:valAx>
        <c:axId val="158493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93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Country!PivotTable4</c:name>
    <c:fmtId val="2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based on Country'!$B$3:$B$4</c:f>
              <c:strCache>
                <c:ptCount val="1"/>
                <c:pt idx="0">
                  <c:v>AU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'Outcomes based on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Country'!$B$5:$B$14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6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0-4C76-909E-916FAFB8ED37}"/>
            </c:ext>
          </c:extLst>
        </c:ser>
        <c:ser>
          <c:idx val="1"/>
          <c:order val="1"/>
          <c:tx>
            <c:strRef>
              <c:f>'Outcomes based on Country'!$C$3:$C$4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based on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Country'!$C$5:$C$14</c:f>
              <c:numCache>
                <c:formatCode>General</c:formatCode>
                <c:ptCount val="9"/>
                <c:pt idx="0">
                  <c:v>7</c:v>
                </c:pt>
                <c:pt idx="1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B0-4C76-909E-916FAFB8ED37}"/>
            </c:ext>
          </c:extLst>
        </c:ser>
        <c:ser>
          <c:idx val="2"/>
          <c:order val="2"/>
          <c:tx>
            <c:strRef>
              <c:f>'Outcomes based on Country'!$D$3:$D$4</c:f>
              <c:strCache>
                <c:ptCount val="1"/>
                <c:pt idx="0">
                  <c:v>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based on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Country'!$D$5:$D$14</c:f>
              <c:numCache>
                <c:formatCode>General</c:formatCode>
                <c:ptCount val="9"/>
                <c:pt idx="0">
                  <c:v>5</c:v>
                </c:pt>
                <c:pt idx="2">
                  <c:v>2</c:v>
                </c:pt>
                <c:pt idx="4">
                  <c:v>7</c:v>
                </c:pt>
                <c:pt idx="6">
                  <c:v>2</c:v>
                </c:pt>
                <c:pt idx="7">
                  <c:v>1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B0-4C76-909E-916FAFB8ED37}"/>
            </c:ext>
          </c:extLst>
        </c:ser>
        <c:ser>
          <c:idx val="3"/>
          <c:order val="3"/>
          <c:tx>
            <c:strRef>
              <c:f>'Outcomes based on Country'!$E$3:$E$4</c:f>
              <c:strCache>
                <c:ptCount val="1"/>
                <c:pt idx="0">
                  <c:v>DK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based on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Country'!$E$5:$E$14</c:f>
              <c:numCache>
                <c:formatCode>General</c:formatCode>
                <c:ptCount val="9"/>
                <c:pt idx="0">
                  <c:v>7</c:v>
                </c:pt>
                <c:pt idx="2">
                  <c:v>1</c:v>
                </c:pt>
                <c:pt idx="4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B0-4C76-909E-916FAFB8ED37}"/>
            </c:ext>
          </c:extLst>
        </c:ser>
        <c:ser>
          <c:idx val="4"/>
          <c:order val="4"/>
          <c:tx>
            <c:strRef>
              <c:f>'Outcomes based on Country'!$F$3:$F$4</c:f>
              <c:strCache>
                <c:ptCount val="1"/>
                <c:pt idx="0">
                  <c:v>GB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based on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Country'!$F$5:$F$14</c:f>
              <c:numCache>
                <c:formatCode>General</c:formatCode>
                <c:ptCount val="9"/>
                <c:pt idx="0">
                  <c:v>13</c:v>
                </c:pt>
                <c:pt idx="1">
                  <c:v>5</c:v>
                </c:pt>
                <c:pt idx="2">
                  <c:v>2</c:v>
                </c:pt>
                <c:pt idx="4">
                  <c:v>11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B0-4C76-909E-916FAFB8ED37}"/>
            </c:ext>
          </c:extLst>
        </c:ser>
        <c:ser>
          <c:idx val="5"/>
          <c:order val="5"/>
          <c:tx>
            <c:strRef>
              <c:f>'Outcomes based on Country'!$G$3:$G$4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based on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Country'!$G$5:$G$14</c:f>
              <c:numCache>
                <c:formatCode>General</c:formatCode>
                <c:ptCount val="9"/>
                <c:pt idx="0">
                  <c:v>6</c:v>
                </c:pt>
                <c:pt idx="1">
                  <c:v>1</c:v>
                </c:pt>
                <c:pt idx="2">
                  <c:v>3</c:v>
                </c:pt>
                <c:pt idx="4">
                  <c:v>10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B0-4C76-909E-916FAFB8ED37}"/>
            </c:ext>
          </c:extLst>
        </c:ser>
        <c:ser>
          <c:idx val="6"/>
          <c:order val="6"/>
          <c:tx>
            <c:strRef>
              <c:f>'Outcomes based on Country'!$H$3:$H$4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based on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Country'!$H$5:$H$14</c:f>
              <c:numCache>
                <c:formatCode>General</c:formatCode>
                <c:ptCount val="9"/>
                <c:pt idx="0">
                  <c:v>130</c:v>
                </c:pt>
                <c:pt idx="1">
                  <c:v>35</c:v>
                </c:pt>
                <c:pt idx="2">
                  <c:v>37</c:v>
                </c:pt>
                <c:pt idx="3">
                  <c:v>4</c:v>
                </c:pt>
                <c:pt idx="4">
                  <c:v>129</c:v>
                </c:pt>
                <c:pt idx="5">
                  <c:v>34</c:v>
                </c:pt>
                <c:pt idx="6">
                  <c:v>49</c:v>
                </c:pt>
                <c:pt idx="7">
                  <c:v>72</c:v>
                </c:pt>
                <c:pt idx="8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B0-4C76-909E-916FAFB8E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2110992"/>
        <c:axId val="892108112"/>
      </c:barChart>
      <c:catAx>
        <c:axId val="89211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108112"/>
        <c:crosses val="autoZero"/>
        <c:auto val="1"/>
        <c:lblAlgn val="ctr"/>
        <c:lblOffset val="100"/>
        <c:noMultiLvlLbl val="0"/>
      </c:catAx>
      <c:valAx>
        <c:axId val="8921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11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 analysis'!$B$1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'Stat analysis'!$B$2:$B$576</c:f>
              <c:numCache>
                <c:formatCode>General</c:formatCode>
                <c:ptCount val="575"/>
                <c:pt idx="0">
                  <c:v>0</c:v>
                </c:pt>
                <c:pt idx="1">
                  <c:v>0</c:v>
                </c:pt>
                <c:pt idx="2">
                  <c:v>158</c:v>
                </c:pt>
                <c:pt idx="3">
                  <c:v>1425</c:v>
                </c:pt>
                <c:pt idx="4">
                  <c:v>174</c:v>
                </c:pt>
                <c:pt idx="5">
                  <c:v>227</c:v>
                </c:pt>
                <c:pt idx="6">
                  <c:v>220</c:v>
                </c:pt>
                <c:pt idx="7">
                  <c:v>98</c:v>
                </c:pt>
                <c:pt idx="8">
                  <c:v>100</c:v>
                </c:pt>
                <c:pt idx="9">
                  <c:v>1249</c:v>
                </c:pt>
                <c:pt idx="10">
                  <c:v>1396</c:v>
                </c:pt>
                <c:pt idx="11">
                  <c:v>890</c:v>
                </c:pt>
                <c:pt idx="12">
                  <c:v>142</c:v>
                </c:pt>
                <c:pt idx="13">
                  <c:v>2673</c:v>
                </c:pt>
                <c:pt idx="14">
                  <c:v>163</c:v>
                </c:pt>
                <c:pt idx="15">
                  <c:v>2220</c:v>
                </c:pt>
                <c:pt idx="16">
                  <c:v>1606</c:v>
                </c:pt>
                <c:pt idx="17">
                  <c:v>129</c:v>
                </c:pt>
                <c:pt idx="18">
                  <c:v>226</c:v>
                </c:pt>
                <c:pt idx="19">
                  <c:v>5419</c:v>
                </c:pt>
                <c:pt idx="20">
                  <c:v>165</c:v>
                </c:pt>
                <c:pt idx="21">
                  <c:v>1965</c:v>
                </c:pt>
                <c:pt idx="22">
                  <c:v>16</c:v>
                </c:pt>
                <c:pt idx="23">
                  <c:v>107</c:v>
                </c:pt>
                <c:pt idx="24">
                  <c:v>134</c:v>
                </c:pt>
                <c:pt idx="25">
                  <c:v>198</c:v>
                </c:pt>
                <c:pt idx="26">
                  <c:v>111</c:v>
                </c:pt>
                <c:pt idx="27">
                  <c:v>222</c:v>
                </c:pt>
                <c:pt idx="28">
                  <c:v>6212</c:v>
                </c:pt>
                <c:pt idx="29">
                  <c:v>98</c:v>
                </c:pt>
                <c:pt idx="30">
                  <c:v>92</c:v>
                </c:pt>
                <c:pt idx="31">
                  <c:v>149</c:v>
                </c:pt>
                <c:pt idx="32">
                  <c:v>2431</c:v>
                </c:pt>
                <c:pt idx="33">
                  <c:v>303</c:v>
                </c:pt>
                <c:pt idx="34">
                  <c:v>209</c:v>
                </c:pt>
                <c:pt idx="35">
                  <c:v>131</c:v>
                </c:pt>
                <c:pt idx="36">
                  <c:v>164</c:v>
                </c:pt>
                <c:pt idx="37">
                  <c:v>201</c:v>
                </c:pt>
                <c:pt idx="38">
                  <c:v>211</c:v>
                </c:pt>
                <c:pt idx="39">
                  <c:v>128</c:v>
                </c:pt>
                <c:pt idx="40">
                  <c:v>1600</c:v>
                </c:pt>
                <c:pt idx="41">
                  <c:v>249</c:v>
                </c:pt>
                <c:pt idx="42">
                  <c:v>236</c:v>
                </c:pt>
                <c:pt idx="43">
                  <c:v>4065</c:v>
                </c:pt>
                <c:pt idx="44">
                  <c:v>246</c:v>
                </c:pt>
                <c:pt idx="45">
                  <c:v>2475</c:v>
                </c:pt>
                <c:pt idx="46">
                  <c:v>76</c:v>
                </c:pt>
                <c:pt idx="47">
                  <c:v>54</c:v>
                </c:pt>
                <c:pt idx="48">
                  <c:v>88</c:v>
                </c:pt>
                <c:pt idx="49">
                  <c:v>85</c:v>
                </c:pt>
                <c:pt idx="50">
                  <c:v>170</c:v>
                </c:pt>
                <c:pt idx="51">
                  <c:v>330</c:v>
                </c:pt>
                <c:pt idx="52">
                  <c:v>127</c:v>
                </c:pt>
                <c:pt idx="53">
                  <c:v>411</c:v>
                </c:pt>
                <c:pt idx="54">
                  <c:v>180</c:v>
                </c:pt>
                <c:pt idx="55">
                  <c:v>374</c:v>
                </c:pt>
                <c:pt idx="56">
                  <c:v>71</c:v>
                </c:pt>
                <c:pt idx="57">
                  <c:v>203</c:v>
                </c:pt>
                <c:pt idx="58">
                  <c:v>113</c:v>
                </c:pt>
                <c:pt idx="59">
                  <c:v>96</c:v>
                </c:pt>
                <c:pt idx="60">
                  <c:v>498</c:v>
                </c:pt>
                <c:pt idx="61">
                  <c:v>180</c:v>
                </c:pt>
                <c:pt idx="62">
                  <c:v>27</c:v>
                </c:pt>
                <c:pt idx="63">
                  <c:v>2331</c:v>
                </c:pt>
                <c:pt idx="64">
                  <c:v>113</c:v>
                </c:pt>
                <c:pt idx="65">
                  <c:v>164</c:v>
                </c:pt>
                <c:pt idx="66">
                  <c:v>164</c:v>
                </c:pt>
                <c:pt idx="67">
                  <c:v>336</c:v>
                </c:pt>
                <c:pt idx="68">
                  <c:v>1917</c:v>
                </c:pt>
                <c:pt idx="69">
                  <c:v>95</c:v>
                </c:pt>
                <c:pt idx="70">
                  <c:v>147</c:v>
                </c:pt>
                <c:pt idx="71">
                  <c:v>86</c:v>
                </c:pt>
                <c:pt idx="72">
                  <c:v>83</c:v>
                </c:pt>
                <c:pt idx="73">
                  <c:v>676</c:v>
                </c:pt>
                <c:pt idx="74">
                  <c:v>361</c:v>
                </c:pt>
                <c:pt idx="75">
                  <c:v>131</c:v>
                </c:pt>
                <c:pt idx="76">
                  <c:v>126</c:v>
                </c:pt>
                <c:pt idx="77">
                  <c:v>275</c:v>
                </c:pt>
                <c:pt idx="78">
                  <c:v>67</c:v>
                </c:pt>
                <c:pt idx="79">
                  <c:v>154</c:v>
                </c:pt>
                <c:pt idx="80">
                  <c:v>1782</c:v>
                </c:pt>
                <c:pt idx="81">
                  <c:v>903</c:v>
                </c:pt>
                <c:pt idx="82">
                  <c:v>94</c:v>
                </c:pt>
                <c:pt idx="83">
                  <c:v>180</c:v>
                </c:pt>
                <c:pt idx="84">
                  <c:v>533</c:v>
                </c:pt>
                <c:pt idx="85">
                  <c:v>2443</c:v>
                </c:pt>
                <c:pt idx="86">
                  <c:v>89</c:v>
                </c:pt>
                <c:pt idx="87">
                  <c:v>159</c:v>
                </c:pt>
                <c:pt idx="88">
                  <c:v>50</c:v>
                </c:pt>
                <c:pt idx="89">
                  <c:v>186</c:v>
                </c:pt>
                <c:pt idx="90">
                  <c:v>1071</c:v>
                </c:pt>
                <c:pt idx="91">
                  <c:v>117</c:v>
                </c:pt>
                <c:pt idx="92">
                  <c:v>70</c:v>
                </c:pt>
                <c:pt idx="93">
                  <c:v>135</c:v>
                </c:pt>
                <c:pt idx="94">
                  <c:v>768</c:v>
                </c:pt>
                <c:pt idx="95">
                  <c:v>199</c:v>
                </c:pt>
                <c:pt idx="96">
                  <c:v>107</c:v>
                </c:pt>
                <c:pt idx="97">
                  <c:v>195</c:v>
                </c:pt>
                <c:pt idx="98">
                  <c:v>3376</c:v>
                </c:pt>
                <c:pt idx="99">
                  <c:v>41</c:v>
                </c:pt>
                <c:pt idx="100">
                  <c:v>1821</c:v>
                </c:pt>
                <c:pt idx="101">
                  <c:v>164</c:v>
                </c:pt>
                <c:pt idx="102">
                  <c:v>157</c:v>
                </c:pt>
                <c:pt idx="103">
                  <c:v>246</c:v>
                </c:pt>
                <c:pt idx="104">
                  <c:v>1396</c:v>
                </c:pt>
                <c:pt idx="105">
                  <c:v>2506</c:v>
                </c:pt>
                <c:pt idx="106">
                  <c:v>244</c:v>
                </c:pt>
                <c:pt idx="107">
                  <c:v>146</c:v>
                </c:pt>
                <c:pt idx="108">
                  <c:v>1267</c:v>
                </c:pt>
                <c:pt idx="109">
                  <c:v>1561</c:v>
                </c:pt>
                <c:pt idx="110">
                  <c:v>48</c:v>
                </c:pt>
                <c:pt idx="111">
                  <c:v>2739</c:v>
                </c:pt>
                <c:pt idx="112">
                  <c:v>3537</c:v>
                </c:pt>
                <c:pt idx="113">
                  <c:v>2107</c:v>
                </c:pt>
                <c:pt idx="114">
                  <c:v>3318</c:v>
                </c:pt>
                <c:pt idx="115">
                  <c:v>340</c:v>
                </c:pt>
                <c:pt idx="116">
                  <c:v>1442</c:v>
                </c:pt>
                <c:pt idx="117">
                  <c:v>126</c:v>
                </c:pt>
                <c:pt idx="118">
                  <c:v>524</c:v>
                </c:pt>
                <c:pt idx="119">
                  <c:v>1989</c:v>
                </c:pt>
                <c:pt idx="120">
                  <c:v>157</c:v>
                </c:pt>
                <c:pt idx="121">
                  <c:v>4498</c:v>
                </c:pt>
                <c:pt idx="122">
                  <c:v>80</c:v>
                </c:pt>
                <c:pt idx="123">
                  <c:v>43</c:v>
                </c:pt>
                <c:pt idx="124">
                  <c:v>2053</c:v>
                </c:pt>
                <c:pt idx="125">
                  <c:v>168</c:v>
                </c:pt>
                <c:pt idx="126">
                  <c:v>4289</c:v>
                </c:pt>
                <c:pt idx="127">
                  <c:v>165</c:v>
                </c:pt>
                <c:pt idx="128">
                  <c:v>1815</c:v>
                </c:pt>
                <c:pt idx="129">
                  <c:v>397</c:v>
                </c:pt>
                <c:pt idx="130">
                  <c:v>1539</c:v>
                </c:pt>
                <c:pt idx="131">
                  <c:v>138</c:v>
                </c:pt>
                <c:pt idx="132">
                  <c:v>3594</c:v>
                </c:pt>
                <c:pt idx="133">
                  <c:v>5880</c:v>
                </c:pt>
                <c:pt idx="134">
                  <c:v>112</c:v>
                </c:pt>
                <c:pt idx="135">
                  <c:v>943</c:v>
                </c:pt>
                <c:pt idx="136">
                  <c:v>2468</c:v>
                </c:pt>
                <c:pt idx="137">
                  <c:v>2551</c:v>
                </c:pt>
                <c:pt idx="138">
                  <c:v>101</c:v>
                </c:pt>
                <c:pt idx="139">
                  <c:v>92</c:v>
                </c:pt>
                <c:pt idx="140">
                  <c:v>62</c:v>
                </c:pt>
                <c:pt idx="141">
                  <c:v>149</c:v>
                </c:pt>
                <c:pt idx="142">
                  <c:v>329</c:v>
                </c:pt>
                <c:pt idx="143">
                  <c:v>97</c:v>
                </c:pt>
                <c:pt idx="144">
                  <c:v>1784</c:v>
                </c:pt>
                <c:pt idx="145">
                  <c:v>1684</c:v>
                </c:pt>
                <c:pt idx="146">
                  <c:v>250</c:v>
                </c:pt>
                <c:pt idx="147">
                  <c:v>238</c:v>
                </c:pt>
                <c:pt idx="148">
                  <c:v>53</c:v>
                </c:pt>
                <c:pt idx="149">
                  <c:v>214</c:v>
                </c:pt>
                <c:pt idx="150">
                  <c:v>222</c:v>
                </c:pt>
                <c:pt idx="151">
                  <c:v>1884</c:v>
                </c:pt>
                <c:pt idx="152">
                  <c:v>218</c:v>
                </c:pt>
                <c:pt idx="153">
                  <c:v>6465</c:v>
                </c:pt>
                <c:pt idx="154">
                  <c:v>59</c:v>
                </c:pt>
                <c:pt idx="155">
                  <c:v>88</c:v>
                </c:pt>
                <c:pt idx="156">
                  <c:v>1697</c:v>
                </c:pt>
                <c:pt idx="157">
                  <c:v>92</c:v>
                </c:pt>
                <c:pt idx="158">
                  <c:v>186</c:v>
                </c:pt>
                <c:pt idx="159">
                  <c:v>138</c:v>
                </c:pt>
                <c:pt idx="160">
                  <c:v>261</c:v>
                </c:pt>
                <c:pt idx="161">
                  <c:v>107</c:v>
                </c:pt>
                <c:pt idx="162">
                  <c:v>199</c:v>
                </c:pt>
                <c:pt idx="163">
                  <c:v>5512</c:v>
                </c:pt>
                <c:pt idx="164">
                  <c:v>86</c:v>
                </c:pt>
                <c:pt idx="165">
                  <c:v>2768</c:v>
                </c:pt>
                <c:pt idx="166">
                  <c:v>48</c:v>
                </c:pt>
                <c:pt idx="167">
                  <c:v>87</c:v>
                </c:pt>
                <c:pt idx="168">
                  <c:v>1894</c:v>
                </c:pt>
                <c:pt idx="169">
                  <c:v>282</c:v>
                </c:pt>
                <c:pt idx="170">
                  <c:v>116</c:v>
                </c:pt>
                <c:pt idx="171">
                  <c:v>83</c:v>
                </c:pt>
                <c:pt idx="172">
                  <c:v>91</c:v>
                </c:pt>
                <c:pt idx="173">
                  <c:v>546</c:v>
                </c:pt>
                <c:pt idx="174">
                  <c:v>393</c:v>
                </c:pt>
                <c:pt idx="175">
                  <c:v>133</c:v>
                </c:pt>
                <c:pt idx="176">
                  <c:v>254</c:v>
                </c:pt>
                <c:pt idx="177">
                  <c:v>176</c:v>
                </c:pt>
                <c:pt idx="178">
                  <c:v>337</c:v>
                </c:pt>
                <c:pt idx="179">
                  <c:v>107</c:v>
                </c:pt>
                <c:pt idx="180">
                  <c:v>183</c:v>
                </c:pt>
                <c:pt idx="181">
                  <c:v>72</c:v>
                </c:pt>
                <c:pt idx="182">
                  <c:v>295</c:v>
                </c:pt>
                <c:pt idx="183">
                  <c:v>142</c:v>
                </c:pt>
                <c:pt idx="184">
                  <c:v>85</c:v>
                </c:pt>
                <c:pt idx="185">
                  <c:v>659</c:v>
                </c:pt>
                <c:pt idx="186">
                  <c:v>121</c:v>
                </c:pt>
                <c:pt idx="187">
                  <c:v>3742</c:v>
                </c:pt>
                <c:pt idx="188">
                  <c:v>223</c:v>
                </c:pt>
                <c:pt idx="189">
                  <c:v>133</c:v>
                </c:pt>
                <c:pt idx="190">
                  <c:v>5168</c:v>
                </c:pt>
                <c:pt idx="191">
                  <c:v>307</c:v>
                </c:pt>
                <c:pt idx="192">
                  <c:v>2441</c:v>
                </c:pt>
                <c:pt idx="193">
                  <c:v>1385</c:v>
                </c:pt>
                <c:pt idx="194">
                  <c:v>190</c:v>
                </c:pt>
                <c:pt idx="195">
                  <c:v>470</c:v>
                </c:pt>
                <c:pt idx="196">
                  <c:v>253</c:v>
                </c:pt>
                <c:pt idx="197">
                  <c:v>1113</c:v>
                </c:pt>
                <c:pt idx="198">
                  <c:v>2283</c:v>
                </c:pt>
                <c:pt idx="199">
                  <c:v>1095</c:v>
                </c:pt>
                <c:pt idx="200">
                  <c:v>1690</c:v>
                </c:pt>
                <c:pt idx="201">
                  <c:v>191</c:v>
                </c:pt>
                <c:pt idx="202">
                  <c:v>2013</c:v>
                </c:pt>
                <c:pt idx="203">
                  <c:v>1703</c:v>
                </c:pt>
                <c:pt idx="204">
                  <c:v>80</c:v>
                </c:pt>
                <c:pt idx="205">
                  <c:v>41</c:v>
                </c:pt>
                <c:pt idx="206">
                  <c:v>187</c:v>
                </c:pt>
                <c:pt idx="207">
                  <c:v>2875</c:v>
                </c:pt>
                <c:pt idx="208">
                  <c:v>88</c:v>
                </c:pt>
                <c:pt idx="209">
                  <c:v>191</c:v>
                </c:pt>
                <c:pt idx="210">
                  <c:v>139</c:v>
                </c:pt>
                <c:pt idx="211">
                  <c:v>186</c:v>
                </c:pt>
                <c:pt idx="212">
                  <c:v>112</c:v>
                </c:pt>
                <c:pt idx="213">
                  <c:v>101</c:v>
                </c:pt>
                <c:pt idx="214">
                  <c:v>206</c:v>
                </c:pt>
                <c:pt idx="215">
                  <c:v>154</c:v>
                </c:pt>
                <c:pt idx="216">
                  <c:v>5966</c:v>
                </c:pt>
                <c:pt idx="217">
                  <c:v>169</c:v>
                </c:pt>
                <c:pt idx="218">
                  <c:v>2106</c:v>
                </c:pt>
                <c:pt idx="219">
                  <c:v>131</c:v>
                </c:pt>
                <c:pt idx="220">
                  <c:v>84</c:v>
                </c:pt>
                <c:pt idx="221">
                  <c:v>155</c:v>
                </c:pt>
                <c:pt idx="222">
                  <c:v>189</c:v>
                </c:pt>
                <c:pt idx="223">
                  <c:v>4799</c:v>
                </c:pt>
                <c:pt idx="224">
                  <c:v>1137</c:v>
                </c:pt>
                <c:pt idx="225">
                  <c:v>1152</c:v>
                </c:pt>
                <c:pt idx="226">
                  <c:v>50</c:v>
                </c:pt>
                <c:pt idx="227">
                  <c:v>3059</c:v>
                </c:pt>
                <c:pt idx="228">
                  <c:v>34</c:v>
                </c:pt>
                <c:pt idx="229">
                  <c:v>220</c:v>
                </c:pt>
                <c:pt idx="230">
                  <c:v>1604</c:v>
                </c:pt>
                <c:pt idx="231">
                  <c:v>454</c:v>
                </c:pt>
                <c:pt idx="232">
                  <c:v>123</c:v>
                </c:pt>
                <c:pt idx="233">
                  <c:v>299</c:v>
                </c:pt>
                <c:pt idx="234">
                  <c:v>2237</c:v>
                </c:pt>
                <c:pt idx="235">
                  <c:v>645</c:v>
                </c:pt>
                <c:pt idx="236">
                  <c:v>484</c:v>
                </c:pt>
                <c:pt idx="237">
                  <c:v>154</c:v>
                </c:pt>
                <c:pt idx="238">
                  <c:v>82</c:v>
                </c:pt>
                <c:pt idx="239">
                  <c:v>134</c:v>
                </c:pt>
                <c:pt idx="240">
                  <c:v>5203</c:v>
                </c:pt>
                <c:pt idx="241">
                  <c:v>94</c:v>
                </c:pt>
                <c:pt idx="242">
                  <c:v>205</c:v>
                </c:pt>
                <c:pt idx="243">
                  <c:v>92</c:v>
                </c:pt>
                <c:pt idx="244">
                  <c:v>219</c:v>
                </c:pt>
                <c:pt idx="245">
                  <c:v>2526</c:v>
                </c:pt>
                <c:pt idx="246">
                  <c:v>94</c:v>
                </c:pt>
                <c:pt idx="247">
                  <c:v>1713</c:v>
                </c:pt>
                <c:pt idx="248">
                  <c:v>249</c:v>
                </c:pt>
                <c:pt idx="249">
                  <c:v>192</c:v>
                </c:pt>
                <c:pt idx="250">
                  <c:v>247</c:v>
                </c:pt>
                <c:pt idx="251">
                  <c:v>2293</c:v>
                </c:pt>
                <c:pt idx="252">
                  <c:v>3131</c:v>
                </c:pt>
                <c:pt idx="253">
                  <c:v>143</c:v>
                </c:pt>
                <c:pt idx="254">
                  <c:v>296</c:v>
                </c:pt>
                <c:pt idx="255">
                  <c:v>170</c:v>
                </c:pt>
                <c:pt idx="256">
                  <c:v>86</c:v>
                </c:pt>
                <c:pt idx="257">
                  <c:v>6286</c:v>
                </c:pt>
                <c:pt idx="258">
                  <c:v>3727</c:v>
                </c:pt>
                <c:pt idx="259">
                  <c:v>1605</c:v>
                </c:pt>
                <c:pt idx="260">
                  <c:v>2120</c:v>
                </c:pt>
                <c:pt idx="261">
                  <c:v>50</c:v>
                </c:pt>
                <c:pt idx="262">
                  <c:v>2080</c:v>
                </c:pt>
                <c:pt idx="263">
                  <c:v>2105</c:v>
                </c:pt>
                <c:pt idx="264">
                  <c:v>2436</c:v>
                </c:pt>
                <c:pt idx="265">
                  <c:v>80</c:v>
                </c:pt>
                <c:pt idx="266">
                  <c:v>42</c:v>
                </c:pt>
                <c:pt idx="267">
                  <c:v>139</c:v>
                </c:pt>
                <c:pt idx="268">
                  <c:v>159</c:v>
                </c:pt>
                <c:pt idx="269">
                  <c:v>381</c:v>
                </c:pt>
                <c:pt idx="270">
                  <c:v>194</c:v>
                </c:pt>
                <c:pt idx="271">
                  <c:v>106</c:v>
                </c:pt>
                <c:pt idx="272">
                  <c:v>142</c:v>
                </c:pt>
                <c:pt idx="273">
                  <c:v>211</c:v>
                </c:pt>
                <c:pt idx="274">
                  <c:v>2756</c:v>
                </c:pt>
                <c:pt idx="275">
                  <c:v>173</c:v>
                </c:pt>
                <c:pt idx="276">
                  <c:v>87</c:v>
                </c:pt>
                <c:pt idx="277">
                  <c:v>1572</c:v>
                </c:pt>
                <c:pt idx="278">
                  <c:v>2346</c:v>
                </c:pt>
                <c:pt idx="279">
                  <c:v>115</c:v>
                </c:pt>
                <c:pt idx="280">
                  <c:v>85</c:v>
                </c:pt>
                <c:pt idx="281">
                  <c:v>144</c:v>
                </c:pt>
                <c:pt idx="282">
                  <c:v>2443</c:v>
                </c:pt>
                <c:pt idx="283">
                  <c:v>64</c:v>
                </c:pt>
                <c:pt idx="284">
                  <c:v>268</c:v>
                </c:pt>
                <c:pt idx="285">
                  <c:v>195</c:v>
                </c:pt>
                <c:pt idx="286">
                  <c:v>186</c:v>
                </c:pt>
                <c:pt idx="287">
                  <c:v>460</c:v>
                </c:pt>
                <c:pt idx="288">
                  <c:v>2528</c:v>
                </c:pt>
                <c:pt idx="289">
                  <c:v>3657</c:v>
                </c:pt>
                <c:pt idx="290">
                  <c:v>131</c:v>
                </c:pt>
                <c:pt idx="291">
                  <c:v>239</c:v>
                </c:pt>
                <c:pt idx="292">
                  <c:v>78</c:v>
                </c:pt>
                <c:pt idx="293">
                  <c:v>1773</c:v>
                </c:pt>
                <c:pt idx="294">
                  <c:v>32</c:v>
                </c:pt>
                <c:pt idx="295">
                  <c:v>369</c:v>
                </c:pt>
                <c:pt idx="296">
                  <c:v>89</c:v>
                </c:pt>
                <c:pt idx="297">
                  <c:v>147</c:v>
                </c:pt>
                <c:pt idx="298">
                  <c:v>126</c:v>
                </c:pt>
                <c:pt idx="299">
                  <c:v>2218</c:v>
                </c:pt>
                <c:pt idx="300">
                  <c:v>202</c:v>
                </c:pt>
                <c:pt idx="301">
                  <c:v>140</c:v>
                </c:pt>
                <c:pt idx="302">
                  <c:v>1052</c:v>
                </c:pt>
                <c:pt idx="303">
                  <c:v>247</c:v>
                </c:pt>
                <c:pt idx="304">
                  <c:v>84</c:v>
                </c:pt>
                <c:pt idx="305">
                  <c:v>88</c:v>
                </c:pt>
                <c:pt idx="306">
                  <c:v>156</c:v>
                </c:pt>
                <c:pt idx="307">
                  <c:v>2985</c:v>
                </c:pt>
                <c:pt idx="308">
                  <c:v>762</c:v>
                </c:pt>
                <c:pt idx="309">
                  <c:v>554</c:v>
                </c:pt>
                <c:pt idx="310">
                  <c:v>135</c:v>
                </c:pt>
                <c:pt idx="311">
                  <c:v>122</c:v>
                </c:pt>
                <c:pt idx="312">
                  <c:v>221</c:v>
                </c:pt>
                <c:pt idx="313">
                  <c:v>126</c:v>
                </c:pt>
                <c:pt idx="314">
                  <c:v>1022</c:v>
                </c:pt>
                <c:pt idx="315">
                  <c:v>3177</c:v>
                </c:pt>
                <c:pt idx="316">
                  <c:v>198</c:v>
                </c:pt>
                <c:pt idx="317">
                  <c:v>85</c:v>
                </c:pt>
                <c:pt idx="318">
                  <c:v>3596</c:v>
                </c:pt>
                <c:pt idx="319">
                  <c:v>244</c:v>
                </c:pt>
                <c:pt idx="320">
                  <c:v>5180</c:v>
                </c:pt>
                <c:pt idx="321">
                  <c:v>589</c:v>
                </c:pt>
                <c:pt idx="322">
                  <c:v>2725</c:v>
                </c:pt>
                <c:pt idx="323">
                  <c:v>300</c:v>
                </c:pt>
                <c:pt idx="324">
                  <c:v>144</c:v>
                </c:pt>
                <c:pt idx="325">
                  <c:v>87</c:v>
                </c:pt>
                <c:pt idx="326">
                  <c:v>3116</c:v>
                </c:pt>
                <c:pt idx="327">
                  <c:v>909</c:v>
                </c:pt>
                <c:pt idx="328">
                  <c:v>1613</c:v>
                </c:pt>
                <c:pt idx="329">
                  <c:v>136</c:v>
                </c:pt>
                <c:pt idx="330">
                  <c:v>130</c:v>
                </c:pt>
                <c:pt idx="331">
                  <c:v>102</c:v>
                </c:pt>
                <c:pt idx="332">
                  <c:v>4006</c:v>
                </c:pt>
                <c:pt idx="333">
                  <c:v>1629</c:v>
                </c:pt>
                <c:pt idx="334">
                  <c:v>2188</c:v>
                </c:pt>
                <c:pt idx="335">
                  <c:v>2409</c:v>
                </c:pt>
                <c:pt idx="336">
                  <c:v>194</c:v>
                </c:pt>
                <c:pt idx="337">
                  <c:v>1140</c:v>
                </c:pt>
                <c:pt idx="338">
                  <c:v>102</c:v>
                </c:pt>
                <c:pt idx="339">
                  <c:v>2857</c:v>
                </c:pt>
                <c:pt idx="340">
                  <c:v>107</c:v>
                </c:pt>
                <c:pt idx="341">
                  <c:v>160</c:v>
                </c:pt>
                <c:pt idx="342">
                  <c:v>2230</c:v>
                </c:pt>
                <c:pt idx="343">
                  <c:v>316</c:v>
                </c:pt>
                <c:pt idx="344">
                  <c:v>117</c:v>
                </c:pt>
                <c:pt idx="345">
                  <c:v>6406</c:v>
                </c:pt>
                <c:pt idx="346">
                  <c:v>192</c:v>
                </c:pt>
                <c:pt idx="347">
                  <c:v>26</c:v>
                </c:pt>
                <c:pt idx="348">
                  <c:v>723</c:v>
                </c:pt>
                <c:pt idx="349">
                  <c:v>170</c:v>
                </c:pt>
                <c:pt idx="350">
                  <c:v>238</c:v>
                </c:pt>
                <c:pt idx="351">
                  <c:v>55</c:v>
                </c:pt>
                <c:pt idx="352">
                  <c:v>128</c:v>
                </c:pt>
                <c:pt idx="353">
                  <c:v>2144</c:v>
                </c:pt>
                <c:pt idx="354">
                  <c:v>2693</c:v>
                </c:pt>
                <c:pt idx="355">
                  <c:v>432</c:v>
                </c:pt>
                <c:pt idx="356">
                  <c:v>189</c:v>
                </c:pt>
                <c:pt idx="357">
                  <c:v>154</c:v>
                </c:pt>
                <c:pt idx="358">
                  <c:v>96</c:v>
                </c:pt>
                <c:pt idx="359">
                  <c:v>3063</c:v>
                </c:pt>
                <c:pt idx="360">
                  <c:v>2266</c:v>
                </c:pt>
                <c:pt idx="361">
                  <c:v>194</c:v>
                </c:pt>
                <c:pt idx="362">
                  <c:v>129</c:v>
                </c:pt>
                <c:pt idx="363">
                  <c:v>375</c:v>
                </c:pt>
                <c:pt idx="364">
                  <c:v>409</c:v>
                </c:pt>
                <c:pt idx="365">
                  <c:v>234</c:v>
                </c:pt>
                <c:pt idx="366">
                  <c:v>3016</c:v>
                </c:pt>
                <c:pt idx="367">
                  <c:v>264</c:v>
                </c:pt>
                <c:pt idx="368">
                  <c:v>272</c:v>
                </c:pt>
                <c:pt idx="369">
                  <c:v>419</c:v>
                </c:pt>
                <c:pt idx="370">
                  <c:v>1621</c:v>
                </c:pt>
                <c:pt idx="371">
                  <c:v>1101</c:v>
                </c:pt>
                <c:pt idx="372">
                  <c:v>1073</c:v>
                </c:pt>
                <c:pt idx="373">
                  <c:v>331</c:v>
                </c:pt>
                <c:pt idx="374">
                  <c:v>1170</c:v>
                </c:pt>
                <c:pt idx="375">
                  <c:v>363</c:v>
                </c:pt>
                <c:pt idx="376">
                  <c:v>103</c:v>
                </c:pt>
                <c:pt idx="377">
                  <c:v>147</c:v>
                </c:pt>
                <c:pt idx="378">
                  <c:v>110</c:v>
                </c:pt>
                <c:pt idx="379">
                  <c:v>134</c:v>
                </c:pt>
                <c:pt idx="380">
                  <c:v>269</c:v>
                </c:pt>
                <c:pt idx="381">
                  <c:v>175</c:v>
                </c:pt>
                <c:pt idx="382">
                  <c:v>69</c:v>
                </c:pt>
                <c:pt idx="383">
                  <c:v>190</c:v>
                </c:pt>
                <c:pt idx="384">
                  <c:v>237</c:v>
                </c:pt>
                <c:pt idx="385">
                  <c:v>196</c:v>
                </c:pt>
                <c:pt idx="386">
                  <c:v>7295</c:v>
                </c:pt>
                <c:pt idx="387">
                  <c:v>2893</c:v>
                </c:pt>
                <c:pt idx="388">
                  <c:v>820</c:v>
                </c:pt>
                <c:pt idx="389">
                  <c:v>2038</c:v>
                </c:pt>
                <c:pt idx="390">
                  <c:v>116</c:v>
                </c:pt>
                <c:pt idx="391">
                  <c:v>1345</c:v>
                </c:pt>
                <c:pt idx="392">
                  <c:v>168</c:v>
                </c:pt>
                <c:pt idx="393">
                  <c:v>137</c:v>
                </c:pt>
                <c:pt idx="394">
                  <c:v>186</c:v>
                </c:pt>
                <c:pt idx="395">
                  <c:v>125</c:v>
                </c:pt>
                <c:pt idx="396">
                  <c:v>202</c:v>
                </c:pt>
                <c:pt idx="397">
                  <c:v>103</c:v>
                </c:pt>
                <c:pt idx="398">
                  <c:v>1785</c:v>
                </c:pt>
                <c:pt idx="399">
                  <c:v>157</c:v>
                </c:pt>
                <c:pt idx="400">
                  <c:v>555</c:v>
                </c:pt>
                <c:pt idx="401">
                  <c:v>297</c:v>
                </c:pt>
                <c:pt idx="402">
                  <c:v>123</c:v>
                </c:pt>
                <c:pt idx="403">
                  <c:v>3036</c:v>
                </c:pt>
                <c:pt idx="404">
                  <c:v>144</c:v>
                </c:pt>
                <c:pt idx="405">
                  <c:v>121</c:v>
                </c:pt>
                <c:pt idx="406">
                  <c:v>181</c:v>
                </c:pt>
                <c:pt idx="407">
                  <c:v>122</c:v>
                </c:pt>
                <c:pt idx="408">
                  <c:v>1071</c:v>
                </c:pt>
                <c:pt idx="409">
                  <c:v>980</c:v>
                </c:pt>
                <c:pt idx="410">
                  <c:v>536</c:v>
                </c:pt>
                <c:pt idx="411">
                  <c:v>1991</c:v>
                </c:pt>
                <c:pt idx="412">
                  <c:v>180</c:v>
                </c:pt>
                <c:pt idx="413">
                  <c:v>130</c:v>
                </c:pt>
                <c:pt idx="414">
                  <c:v>122</c:v>
                </c:pt>
                <c:pt idx="415">
                  <c:v>140</c:v>
                </c:pt>
                <c:pt idx="416">
                  <c:v>3388</c:v>
                </c:pt>
                <c:pt idx="417">
                  <c:v>280</c:v>
                </c:pt>
                <c:pt idx="418">
                  <c:v>366</c:v>
                </c:pt>
                <c:pt idx="419">
                  <c:v>270</c:v>
                </c:pt>
                <c:pt idx="420">
                  <c:v>137</c:v>
                </c:pt>
                <c:pt idx="421">
                  <c:v>3205</c:v>
                </c:pt>
                <c:pt idx="422">
                  <c:v>288</c:v>
                </c:pt>
                <c:pt idx="423">
                  <c:v>148</c:v>
                </c:pt>
                <c:pt idx="424">
                  <c:v>114</c:v>
                </c:pt>
                <c:pt idx="425">
                  <c:v>1518</c:v>
                </c:pt>
                <c:pt idx="426">
                  <c:v>166</c:v>
                </c:pt>
                <c:pt idx="427">
                  <c:v>100</c:v>
                </c:pt>
                <c:pt idx="428">
                  <c:v>235</c:v>
                </c:pt>
                <c:pt idx="429">
                  <c:v>148</c:v>
                </c:pt>
                <c:pt idx="430">
                  <c:v>198</c:v>
                </c:pt>
                <c:pt idx="431">
                  <c:v>150</c:v>
                </c:pt>
                <c:pt idx="432">
                  <c:v>216</c:v>
                </c:pt>
                <c:pt idx="433">
                  <c:v>5139</c:v>
                </c:pt>
                <c:pt idx="434">
                  <c:v>2353</c:v>
                </c:pt>
                <c:pt idx="435">
                  <c:v>78</c:v>
                </c:pt>
                <c:pt idx="436">
                  <c:v>174</c:v>
                </c:pt>
                <c:pt idx="437">
                  <c:v>164</c:v>
                </c:pt>
                <c:pt idx="438">
                  <c:v>161</c:v>
                </c:pt>
                <c:pt idx="439">
                  <c:v>138</c:v>
                </c:pt>
                <c:pt idx="440">
                  <c:v>3308</c:v>
                </c:pt>
                <c:pt idx="441">
                  <c:v>127</c:v>
                </c:pt>
                <c:pt idx="442">
                  <c:v>207</c:v>
                </c:pt>
                <c:pt idx="443">
                  <c:v>181</c:v>
                </c:pt>
                <c:pt idx="444">
                  <c:v>110</c:v>
                </c:pt>
                <c:pt idx="445">
                  <c:v>185</c:v>
                </c:pt>
                <c:pt idx="446">
                  <c:v>121</c:v>
                </c:pt>
                <c:pt idx="447">
                  <c:v>106</c:v>
                </c:pt>
                <c:pt idx="448">
                  <c:v>142</c:v>
                </c:pt>
                <c:pt idx="449">
                  <c:v>233</c:v>
                </c:pt>
                <c:pt idx="450">
                  <c:v>218</c:v>
                </c:pt>
                <c:pt idx="451">
                  <c:v>76</c:v>
                </c:pt>
                <c:pt idx="452">
                  <c:v>43</c:v>
                </c:pt>
                <c:pt idx="453">
                  <c:v>221</c:v>
                </c:pt>
                <c:pt idx="454">
                  <c:v>2805</c:v>
                </c:pt>
                <c:pt idx="455">
                  <c:v>68</c:v>
                </c:pt>
                <c:pt idx="456">
                  <c:v>183</c:v>
                </c:pt>
                <c:pt idx="457">
                  <c:v>133</c:v>
                </c:pt>
                <c:pt idx="458">
                  <c:v>2489</c:v>
                </c:pt>
                <c:pt idx="459">
                  <c:v>69</c:v>
                </c:pt>
                <c:pt idx="460">
                  <c:v>279</c:v>
                </c:pt>
                <c:pt idx="461">
                  <c:v>210</c:v>
                </c:pt>
                <c:pt idx="462">
                  <c:v>2100</c:v>
                </c:pt>
                <c:pt idx="463">
                  <c:v>252</c:v>
                </c:pt>
                <c:pt idx="464">
                  <c:v>1280</c:v>
                </c:pt>
                <c:pt idx="465">
                  <c:v>157</c:v>
                </c:pt>
                <c:pt idx="466">
                  <c:v>194</c:v>
                </c:pt>
                <c:pt idx="467">
                  <c:v>82</c:v>
                </c:pt>
                <c:pt idx="468">
                  <c:v>4233</c:v>
                </c:pt>
                <c:pt idx="469">
                  <c:v>1297</c:v>
                </c:pt>
                <c:pt idx="470">
                  <c:v>165</c:v>
                </c:pt>
                <c:pt idx="471">
                  <c:v>119</c:v>
                </c:pt>
                <c:pt idx="472">
                  <c:v>1797</c:v>
                </c:pt>
                <c:pt idx="473">
                  <c:v>261</c:v>
                </c:pt>
                <c:pt idx="474">
                  <c:v>157</c:v>
                </c:pt>
                <c:pt idx="475">
                  <c:v>3533</c:v>
                </c:pt>
                <c:pt idx="476">
                  <c:v>155</c:v>
                </c:pt>
                <c:pt idx="477">
                  <c:v>132</c:v>
                </c:pt>
                <c:pt idx="478">
                  <c:v>1354</c:v>
                </c:pt>
                <c:pt idx="479">
                  <c:v>48</c:v>
                </c:pt>
                <c:pt idx="480">
                  <c:v>110</c:v>
                </c:pt>
                <c:pt idx="481">
                  <c:v>172</c:v>
                </c:pt>
                <c:pt idx="482">
                  <c:v>307</c:v>
                </c:pt>
                <c:pt idx="483">
                  <c:v>160</c:v>
                </c:pt>
                <c:pt idx="484">
                  <c:v>1467</c:v>
                </c:pt>
                <c:pt idx="485">
                  <c:v>2662</c:v>
                </c:pt>
                <c:pt idx="486">
                  <c:v>452</c:v>
                </c:pt>
                <c:pt idx="487">
                  <c:v>158</c:v>
                </c:pt>
                <c:pt idx="488">
                  <c:v>225</c:v>
                </c:pt>
                <c:pt idx="489">
                  <c:v>65</c:v>
                </c:pt>
                <c:pt idx="490">
                  <c:v>163</c:v>
                </c:pt>
                <c:pt idx="491">
                  <c:v>85</c:v>
                </c:pt>
                <c:pt idx="492">
                  <c:v>217</c:v>
                </c:pt>
                <c:pt idx="493">
                  <c:v>150</c:v>
                </c:pt>
                <c:pt idx="494">
                  <c:v>3272</c:v>
                </c:pt>
                <c:pt idx="495">
                  <c:v>300</c:v>
                </c:pt>
                <c:pt idx="496">
                  <c:v>126</c:v>
                </c:pt>
                <c:pt idx="497">
                  <c:v>2320</c:v>
                </c:pt>
                <c:pt idx="498">
                  <c:v>81</c:v>
                </c:pt>
                <c:pt idx="499">
                  <c:v>1887</c:v>
                </c:pt>
                <c:pt idx="500">
                  <c:v>4358</c:v>
                </c:pt>
                <c:pt idx="501">
                  <c:v>53</c:v>
                </c:pt>
                <c:pt idx="502">
                  <c:v>2414</c:v>
                </c:pt>
                <c:pt idx="503">
                  <c:v>80</c:v>
                </c:pt>
                <c:pt idx="504">
                  <c:v>193</c:v>
                </c:pt>
                <c:pt idx="505">
                  <c:v>52</c:v>
                </c:pt>
                <c:pt idx="506">
                  <c:v>290</c:v>
                </c:pt>
                <c:pt idx="507">
                  <c:v>122</c:v>
                </c:pt>
                <c:pt idx="508">
                  <c:v>1470</c:v>
                </c:pt>
                <c:pt idx="509">
                  <c:v>165</c:v>
                </c:pt>
                <c:pt idx="510">
                  <c:v>182</c:v>
                </c:pt>
                <c:pt idx="511">
                  <c:v>199</c:v>
                </c:pt>
                <c:pt idx="512">
                  <c:v>56</c:v>
                </c:pt>
                <c:pt idx="513">
                  <c:v>1460</c:v>
                </c:pt>
                <c:pt idx="514">
                  <c:v>123</c:v>
                </c:pt>
                <c:pt idx="515">
                  <c:v>159</c:v>
                </c:pt>
                <c:pt idx="516">
                  <c:v>110</c:v>
                </c:pt>
                <c:pt idx="517">
                  <c:v>236</c:v>
                </c:pt>
                <c:pt idx="518">
                  <c:v>191</c:v>
                </c:pt>
                <c:pt idx="519">
                  <c:v>3934</c:v>
                </c:pt>
                <c:pt idx="520">
                  <c:v>80</c:v>
                </c:pt>
                <c:pt idx="521">
                  <c:v>462</c:v>
                </c:pt>
                <c:pt idx="522">
                  <c:v>179</c:v>
                </c:pt>
                <c:pt idx="523">
                  <c:v>1866</c:v>
                </c:pt>
                <c:pt idx="524">
                  <c:v>156</c:v>
                </c:pt>
                <c:pt idx="525">
                  <c:v>255</c:v>
                </c:pt>
                <c:pt idx="526">
                  <c:v>2261</c:v>
                </c:pt>
                <c:pt idx="527">
                  <c:v>40</c:v>
                </c:pt>
                <c:pt idx="528">
                  <c:v>2289</c:v>
                </c:pt>
                <c:pt idx="529">
                  <c:v>65</c:v>
                </c:pt>
                <c:pt idx="530">
                  <c:v>3777</c:v>
                </c:pt>
                <c:pt idx="531">
                  <c:v>184</c:v>
                </c:pt>
                <c:pt idx="532">
                  <c:v>85</c:v>
                </c:pt>
                <c:pt idx="533">
                  <c:v>144</c:v>
                </c:pt>
                <c:pt idx="534">
                  <c:v>1902</c:v>
                </c:pt>
                <c:pt idx="535">
                  <c:v>105</c:v>
                </c:pt>
                <c:pt idx="536">
                  <c:v>132</c:v>
                </c:pt>
                <c:pt idx="537">
                  <c:v>96</c:v>
                </c:pt>
                <c:pt idx="538">
                  <c:v>114</c:v>
                </c:pt>
                <c:pt idx="539">
                  <c:v>203</c:v>
                </c:pt>
                <c:pt idx="540">
                  <c:v>1559</c:v>
                </c:pt>
                <c:pt idx="541">
                  <c:v>1548</c:v>
                </c:pt>
                <c:pt idx="542">
                  <c:v>80</c:v>
                </c:pt>
                <c:pt idx="543">
                  <c:v>131</c:v>
                </c:pt>
                <c:pt idx="544">
                  <c:v>112</c:v>
                </c:pt>
                <c:pt idx="545">
                  <c:v>155</c:v>
                </c:pt>
                <c:pt idx="546">
                  <c:v>266</c:v>
                </c:pt>
                <c:pt idx="547">
                  <c:v>155</c:v>
                </c:pt>
                <c:pt idx="548">
                  <c:v>207</c:v>
                </c:pt>
                <c:pt idx="549">
                  <c:v>245</c:v>
                </c:pt>
                <c:pt idx="550">
                  <c:v>1573</c:v>
                </c:pt>
                <c:pt idx="551">
                  <c:v>114</c:v>
                </c:pt>
                <c:pt idx="552">
                  <c:v>93</c:v>
                </c:pt>
                <c:pt idx="553">
                  <c:v>1681</c:v>
                </c:pt>
                <c:pt idx="554">
                  <c:v>32</c:v>
                </c:pt>
                <c:pt idx="555">
                  <c:v>135</c:v>
                </c:pt>
                <c:pt idx="556">
                  <c:v>140</c:v>
                </c:pt>
                <c:pt idx="557">
                  <c:v>92</c:v>
                </c:pt>
                <c:pt idx="558">
                  <c:v>1015</c:v>
                </c:pt>
                <c:pt idx="559">
                  <c:v>323</c:v>
                </c:pt>
                <c:pt idx="560">
                  <c:v>2326</c:v>
                </c:pt>
                <c:pt idx="561">
                  <c:v>381</c:v>
                </c:pt>
                <c:pt idx="562">
                  <c:v>480</c:v>
                </c:pt>
                <c:pt idx="563">
                  <c:v>226</c:v>
                </c:pt>
                <c:pt idx="564">
                  <c:v>241</c:v>
                </c:pt>
                <c:pt idx="565">
                  <c:v>132</c:v>
                </c:pt>
                <c:pt idx="566">
                  <c:v>2043</c:v>
                </c:pt>
                <c:pt idx="569" formatCode="0">
                  <c:v>851.14690265486729</c:v>
                </c:pt>
                <c:pt idx="570">
                  <c:v>201</c:v>
                </c:pt>
                <c:pt idx="571">
                  <c:v>16</c:v>
                </c:pt>
                <c:pt idx="572">
                  <c:v>7295</c:v>
                </c:pt>
                <c:pt idx="573" formatCode="0.00">
                  <c:v>1606216.5936295739</c:v>
                </c:pt>
                <c:pt idx="574" formatCode="0.00">
                  <c:v>1266.2439466397898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2-49C9-B83F-5C97A9D94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5718992"/>
        <c:axId val="1265709872"/>
      </c:barChart>
      <c:catAx>
        <c:axId val="126571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709872"/>
        <c:crosses val="autoZero"/>
        <c:auto val="1"/>
        <c:lblAlgn val="ctr"/>
        <c:lblOffset val="100"/>
        <c:noMultiLvlLbl val="0"/>
      </c:catAx>
      <c:valAx>
        <c:axId val="126570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71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316230</xdr:colOff>
      <xdr:row>1</xdr:row>
      <xdr:rowOff>156210</xdr:rowOff>
    </xdr:from>
    <xdr:to>
      <xdr:col>16</xdr:col>
      <xdr:colOff>396240</xdr:colOff>
      <xdr:row>20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BD5ED5-7016-9161-BD81-B2A357D3D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4</xdr:row>
      <xdr:rowOff>190500</xdr:rowOff>
    </xdr:from>
    <xdr:to>
      <xdr:col>14</xdr:col>
      <xdr:colOff>247650</xdr:colOff>
      <xdr:row>19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4D64B-E700-9462-3575-E5DE79C12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13</xdr:row>
      <xdr:rowOff>163830</xdr:rowOff>
    </xdr:from>
    <xdr:to>
      <xdr:col>5</xdr:col>
      <xdr:colOff>1116330</xdr:colOff>
      <xdr:row>27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75B89A-F6BE-416A-E38B-CEFADFC6A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270510</xdr:colOff>
      <xdr:row>4</xdr:row>
      <xdr:rowOff>3810</xdr:rowOff>
    </xdr:from>
    <xdr:to>
      <xdr:col>10</xdr:col>
      <xdr:colOff>773430</xdr:colOff>
      <xdr:row>17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B2BAAA-D921-C59D-242D-5E9C5C27D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598170</xdr:colOff>
      <xdr:row>3</xdr:row>
      <xdr:rowOff>182880</xdr:rowOff>
    </xdr:from>
    <xdr:to>
      <xdr:col>16</xdr:col>
      <xdr:colOff>316230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F254EA-B2BC-8125-D7B1-D60B96BAC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621030</xdr:colOff>
      <xdr:row>281</xdr:row>
      <xdr:rowOff>3810</xdr:rowOff>
    </xdr:from>
    <xdr:to>
      <xdr:col>13</xdr:col>
      <xdr:colOff>499110</xdr:colOff>
      <xdr:row>294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761C5-CC58-4F14-5B4E-F6D899969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YEDA NAHAR" refreshedDate="45466.649333680558" createdVersion="8" refreshedVersion="8" minRefreshableVersion="3" recordCount="1001" xr:uid="{10835E18-AAA0-46C6-9460-72920512351F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YEDA NAHAR" refreshedDate="45466.68866226852" createdVersion="8" refreshedVersion="8" minRefreshableVersion="3" recordCount="1142" xr:uid="{130F1977-D899-494E-A23E-A8F59DFD51C5}">
  <cacheSource type="worksheet">
    <worksheetSource ref="A1:V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4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2">
  <r>
    <n v="0"/>
    <s v="Baldwin, Riley and Jackson"/>
    <s v="Pre-emptive tertiary standardization"/>
    <n v="100"/>
    <n v="0"/>
    <n v="0"/>
    <x v="0"/>
    <x v="0"/>
    <n v="0"/>
    <x v="0"/>
    <x v="0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x v="1"/>
    <n v="92.151898734177209"/>
    <x v="1"/>
    <x v="1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x v="2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x v="1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x v="4"/>
    <n v="99.339622641509436"/>
    <x v="1"/>
    <x v="1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x v="5"/>
    <n v="75.833333333333329"/>
    <x v="3"/>
    <x v="3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x v="6"/>
    <n v="60.555555555555557"/>
    <x v="4"/>
    <x v="4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x v="7"/>
    <n v="64.93832599118943"/>
    <x v="3"/>
    <x v="3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x v="8"/>
    <n v="30.997175141242938"/>
    <x v="3"/>
    <x v="3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x v="9"/>
    <n v="72.909090909090907"/>
    <x v="1"/>
    <x v="1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x v="10"/>
    <n v="62.9"/>
    <x v="1"/>
    <x v="1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x v="1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x v="12"/>
    <n v="102.34545454545454"/>
    <x v="1"/>
    <x v="1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x v="1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x v="14"/>
    <n v="94.144999999999996"/>
    <x v="1"/>
    <x v="1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x v="15"/>
    <n v="84.986725663716811"/>
    <x v="1"/>
    <x v="1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x v="16"/>
    <n v="110.41"/>
    <x v="1"/>
    <x v="1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x v="17"/>
    <n v="107.96236989591674"/>
    <x v="1"/>
    <x v="1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x v="18"/>
    <n v="45.103703703703701"/>
    <x v="1"/>
    <x v="1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x v="19"/>
    <n v="45.001483679525222"/>
    <x v="1"/>
    <x v="1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x v="20"/>
    <n v="105.97134670487107"/>
    <x v="1"/>
    <x v="1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x v="21"/>
    <n v="69.055555555555557"/>
    <x v="1"/>
    <x v="1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x v="22"/>
    <n v="85.044943820224717"/>
    <x v="1"/>
    <x v="1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x v="23"/>
    <n v="105.22535211267606"/>
    <x v="4"/>
    <x v="4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x v="24"/>
    <n v="39.003741114852225"/>
    <x v="1"/>
    <x v="1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x v="25"/>
    <n v="73.030674846625772"/>
    <x v="1"/>
    <x v="1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x v="26"/>
    <n v="35.009459459459457"/>
    <x v="1"/>
    <x v="1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x v="27"/>
    <n v="106.6"/>
    <x v="1"/>
    <x v="1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x v="28"/>
    <n v="61.997747747747745"/>
    <x v="1"/>
    <x v="1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x v="29"/>
    <n v="94.000622665006233"/>
    <x v="5"/>
    <x v="5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x v="30"/>
    <n v="112.05426356589147"/>
    <x v="1"/>
    <x v="1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x v="31"/>
    <n v="48.008849557522126"/>
    <x v="4"/>
    <x v="4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x v="32"/>
    <n v="38.004334633723452"/>
    <x v="6"/>
    <x v="6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x v="33"/>
    <n v="35.000184535892231"/>
    <x v="1"/>
    <x v="1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x v="34"/>
    <n v="85"/>
    <x v="1"/>
    <x v="1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x v="35"/>
    <n v="95.993893129770996"/>
    <x v="3"/>
    <x v="3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x v="36"/>
    <n v="68.8125"/>
    <x v="1"/>
    <x v="1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x v="1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x v="38"/>
    <n v="75.261194029850742"/>
    <x v="1"/>
    <x v="1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x v="39"/>
    <n v="57.125"/>
    <x v="3"/>
    <x v="3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x v="40"/>
    <n v="75.141414141414145"/>
    <x v="1"/>
    <x v="1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x v="41"/>
    <n v="107.42342342342343"/>
    <x v="6"/>
    <x v="6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x v="42"/>
    <n v="35.995495495495497"/>
    <x v="1"/>
    <x v="1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x v="43"/>
    <n v="26.998873148744366"/>
    <x v="1"/>
    <x v="1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x v="13"/>
    <n v="107.56122448979592"/>
    <x v="3"/>
    <x v="3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x v="44"/>
    <n v="94.375"/>
    <x v="1"/>
    <x v="1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x v="45"/>
    <n v="46.163043478260867"/>
    <x v="1"/>
    <x v="1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x v="46"/>
    <n v="47.845637583892618"/>
    <x v="1"/>
    <x v="1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x v="47"/>
    <n v="53.007815713698065"/>
    <x v="1"/>
    <x v="1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x v="48"/>
    <n v="45.059405940594061"/>
    <x v="1"/>
    <x v="1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x v="49"/>
    <n v="2"/>
    <x v="6"/>
    <x v="6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x v="50"/>
    <n v="99.006816632583508"/>
    <x v="4"/>
    <x v="4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x v="51"/>
    <n v="32.786666666666669"/>
    <x v="1"/>
    <x v="1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x v="52"/>
    <n v="59.119617224880386"/>
    <x v="1"/>
    <x v="1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x v="53"/>
    <n v="44.93333333333333"/>
    <x v="1"/>
    <x v="1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x v="1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x v="1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x v="56"/>
    <n v="31.059701492537314"/>
    <x v="1"/>
    <x v="1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x v="57"/>
    <n v="29.061611374407583"/>
    <x v="1"/>
    <x v="1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x v="58"/>
    <n v="30.0859375"/>
    <x v="1"/>
    <x v="1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x v="59"/>
    <n v="84.998125000000002"/>
    <x v="0"/>
    <x v="0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x v="60"/>
    <n v="82.001775410563695"/>
    <x v="0"/>
    <x v="0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x v="61"/>
    <n v="58.040160642570278"/>
    <x v="1"/>
    <x v="1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x v="62"/>
    <n v="111.4"/>
    <x v="1"/>
    <x v="1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x v="63"/>
    <n v="71.94736842105263"/>
    <x v="1"/>
    <x v="1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x v="64"/>
    <n v="61.038135593220339"/>
    <x v="1"/>
    <x v="1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x v="65"/>
    <n v="108.91666666666667"/>
    <x v="1"/>
    <x v="1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x v="66"/>
    <n v="29.001722017220171"/>
    <x v="4"/>
    <x v="4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x v="67"/>
    <n v="58.975609756097562"/>
    <x v="6"/>
    <x v="6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x v="68"/>
    <n v="111.82352941176471"/>
    <x v="1"/>
    <x v="1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x v="69"/>
    <n v="63.995555555555555"/>
    <x v="6"/>
    <x v="6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x v="70"/>
    <n v="85.315789473684205"/>
    <x v="1"/>
    <x v="1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x v="71"/>
    <n v="74.481481481481481"/>
    <x v="1"/>
    <x v="1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x v="39"/>
    <n v="105.14772727272727"/>
    <x v="1"/>
    <x v="1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x v="72"/>
    <n v="56.188235294117646"/>
    <x v="4"/>
    <x v="4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x v="73"/>
    <n v="85.917647058823533"/>
    <x v="1"/>
    <x v="1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x v="74"/>
    <n v="57.00296912114014"/>
    <x v="1"/>
    <x v="1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x v="75"/>
    <n v="79.642857142857139"/>
    <x v="1"/>
    <x v="1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x v="76"/>
    <n v="41.018181818181816"/>
    <x v="1"/>
    <x v="1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x v="77"/>
    <n v="48.004773269689736"/>
    <x v="1"/>
    <x v="1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x v="78"/>
    <n v="55.212598425196852"/>
    <x v="1"/>
    <x v="1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x v="79"/>
    <n v="92.109489051094897"/>
    <x v="1"/>
    <x v="1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x v="80"/>
    <n v="83.183333333333337"/>
    <x v="4"/>
    <x v="4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x v="81"/>
    <n v="39.996000000000002"/>
    <x v="1"/>
    <x v="1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x v="82"/>
    <n v="111.1336898395722"/>
    <x v="1"/>
    <x v="1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x v="83"/>
    <n v="90.563380281690144"/>
    <x v="2"/>
    <x v="2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x v="84"/>
    <n v="61.108374384236456"/>
    <x v="1"/>
    <x v="1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x v="85"/>
    <n v="83.022941970310384"/>
    <x v="2"/>
    <x v="2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x v="86"/>
    <n v="110.76106194690266"/>
    <x v="1"/>
    <x v="1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x v="87"/>
    <n v="89.458333333333329"/>
    <x v="1"/>
    <x v="1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x v="88"/>
    <n v="57.849056603773583"/>
    <x v="1"/>
    <x v="1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x v="89"/>
    <n v="109.99705449189985"/>
    <x v="6"/>
    <x v="6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x v="90"/>
    <n v="103.96586345381526"/>
    <x v="5"/>
    <x v="5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x v="91"/>
    <n v="107.99508196721311"/>
    <x v="1"/>
    <x v="1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x v="80"/>
    <n v="48.927777777777777"/>
    <x v="4"/>
    <x v="4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x v="11"/>
    <n v="37.666666666666664"/>
    <x v="1"/>
    <x v="1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x v="92"/>
    <n v="64.999141999141997"/>
    <x v="1"/>
    <x v="1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x v="86"/>
    <n v="106.61061946902655"/>
    <x v="1"/>
    <x v="1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x v="93"/>
    <n v="27.009016393442622"/>
    <x v="2"/>
    <x v="2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x v="55"/>
    <n v="91.16463414634147"/>
    <x v="1"/>
    <x v="1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x v="49"/>
    <n v="1"/>
    <x v="1"/>
    <x v="1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x v="55"/>
    <n v="56.054878048780488"/>
    <x v="1"/>
    <x v="1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x v="94"/>
    <n v="31.017857142857142"/>
    <x v="1"/>
    <x v="1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x v="95"/>
    <n v="66.513513513513516"/>
    <x v="6"/>
    <x v="6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x v="96"/>
    <n v="89.005216484089729"/>
    <x v="1"/>
    <x v="1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x v="97"/>
    <n v="103.46315789473684"/>
    <x v="1"/>
    <x v="1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x v="98"/>
    <n v="95.278911564625844"/>
    <x v="1"/>
    <x v="1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x v="99"/>
    <n v="75.895348837209298"/>
    <x v="1"/>
    <x v="1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x v="100"/>
    <n v="107.57831325301204"/>
    <x v="1"/>
    <x v="1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x v="101"/>
    <n v="51.31666666666667"/>
    <x v="1"/>
    <x v="1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x v="1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x v="103"/>
    <n v="108.95414201183432"/>
    <x v="1"/>
    <x v="1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x v="104"/>
    <n v="35"/>
    <x v="2"/>
    <x v="2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x v="54"/>
    <n v="94.938931297709928"/>
    <x v="1"/>
    <x v="1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x v="105"/>
    <n v="109.65079365079364"/>
    <x v="1"/>
    <x v="1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x v="106"/>
    <n v="44.001815980629537"/>
    <x v="6"/>
    <x v="6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x v="107"/>
    <n v="86.794520547945211"/>
    <x v="1"/>
    <x v="1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x v="108"/>
    <n v="30.992727272727272"/>
    <x v="1"/>
    <x v="1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x v="109"/>
    <n v="94.791044776119406"/>
    <x v="1"/>
    <x v="1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x v="110"/>
    <n v="69.79220779220779"/>
    <x v="1"/>
    <x v="1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x v="111"/>
    <n v="63.003367003367003"/>
    <x v="1"/>
    <x v="1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x v="112"/>
    <n v="110.0343300110742"/>
    <x v="1"/>
    <x v="1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x v="113"/>
    <n v="25.997933274284026"/>
    <x v="1"/>
    <x v="1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x v="114"/>
    <n v="49.987915407854985"/>
    <x v="0"/>
    <x v="0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x v="115"/>
    <n v="101.72340425531915"/>
    <x v="6"/>
    <x v="6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x v="80"/>
    <n v="47.083333333333336"/>
    <x v="1"/>
    <x v="1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x v="116"/>
    <n v="89.944444444444443"/>
    <x v="1"/>
    <x v="1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x v="117"/>
    <n v="78.96875"/>
    <x v="0"/>
    <x v="0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x v="118"/>
    <n v="80.067669172932327"/>
    <x v="1"/>
    <x v="1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x v="12"/>
    <n v="86.472727272727269"/>
    <x v="2"/>
    <x v="2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x v="119"/>
    <n v="28.001876172607879"/>
    <x v="3"/>
    <x v="3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x v="4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x v="121"/>
    <n v="43.078651685393261"/>
    <x v="1"/>
    <x v="1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x v="122"/>
    <n v="87.95597484276729"/>
    <x v="1"/>
    <x v="1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x v="123"/>
    <n v="94.987234042553197"/>
    <x v="5"/>
    <x v="5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x v="124"/>
    <n v="46.905982905982903"/>
    <x v="1"/>
    <x v="1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x v="125"/>
    <n v="46.913793103448278"/>
    <x v="1"/>
    <x v="1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x v="126"/>
    <n v="94.24"/>
    <x v="1"/>
    <x v="1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x v="127"/>
    <n v="80.139130434782615"/>
    <x v="1"/>
    <x v="1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x v="128"/>
    <n v="59.036809815950917"/>
    <x v="1"/>
    <x v="1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x v="129"/>
    <n v="65.989247311827953"/>
    <x v="1"/>
    <x v="1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x v="130"/>
    <n v="60.992530345471522"/>
    <x v="1"/>
    <x v="1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x v="124"/>
    <n v="98.307692307692307"/>
    <x v="1"/>
    <x v="1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x v="131"/>
    <n v="104.6"/>
    <x v="1"/>
    <x v="1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x v="18"/>
    <n v="86.066666666666663"/>
    <x v="1"/>
    <x v="1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x v="132"/>
    <n v="76.989583333333329"/>
    <x v="5"/>
    <x v="5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x v="133"/>
    <n v="29.764705882352942"/>
    <x v="1"/>
    <x v="1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x v="134"/>
    <n v="46.91959798994975"/>
    <x v="1"/>
    <x v="1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x v="37"/>
    <n v="105.18691588785046"/>
    <x v="1"/>
    <x v="1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x v="135"/>
    <n v="69.907692307692301"/>
    <x v="1"/>
    <x v="1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x v="49"/>
    <n v="1"/>
    <x v="1"/>
    <x v="1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x v="50"/>
    <n v="60.011588275391958"/>
    <x v="1"/>
    <x v="1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x v="136"/>
    <n v="52.006220379146917"/>
    <x v="1"/>
    <x v="1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x v="137"/>
    <n v="31.000176025347649"/>
    <x v="1"/>
    <x v="1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x v="138"/>
    <n v="95.042492917847028"/>
    <x v="1"/>
    <x v="1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x v="139"/>
    <n v="75.968174204355108"/>
    <x v="1"/>
    <x v="1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x v="140"/>
    <n v="71.013192612137203"/>
    <x v="2"/>
    <x v="2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x v="141"/>
    <n v="73.733333333333334"/>
    <x v="2"/>
    <x v="2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x v="142"/>
    <n v="113.17073170731707"/>
    <x v="1"/>
    <x v="1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x v="143"/>
    <n v="105.00933552992861"/>
    <x v="1"/>
    <x v="1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x v="55"/>
    <n v="79.176829268292678"/>
    <x v="1"/>
    <x v="1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x v="51"/>
    <n v="57.333333333333336"/>
    <x v="1"/>
    <x v="1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x v="144"/>
    <n v="58.178343949044589"/>
    <x v="5"/>
    <x v="5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x v="67"/>
    <n v="36.032520325203251"/>
    <x v="1"/>
    <x v="1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x v="20"/>
    <n v="107.99068767908309"/>
    <x v="1"/>
    <x v="1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x v="145"/>
    <n v="44.005985634477256"/>
    <x v="1"/>
    <x v="1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x v="146"/>
    <n v="55.077868852459019"/>
    <x v="1"/>
    <x v="1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x v="147"/>
    <n v="74"/>
    <x v="2"/>
    <x v="2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x v="148"/>
    <n v="41.996858638743454"/>
    <x v="3"/>
    <x v="3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x v="149"/>
    <n v="77.988161010260455"/>
    <x v="1"/>
    <x v="1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x v="109"/>
    <n v="82.507462686567166"/>
    <x v="1"/>
    <x v="1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x v="62"/>
    <n v="104.2"/>
    <x v="1"/>
    <x v="1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x v="150"/>
    <n v="25.5"/>
    <x v="1"/>
    <x v="1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x v="151"/>
    <n v="100.98334401024984"/>
    <x v="1"/>
    <x v="1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x v="44"/>
    <n v="111.83333333333333"/>
    <x v="1"/>
    <x v="1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x v="152"/>
    <n v="41.999115044247787"/>
    <x v="1"/>
    <x v="1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x v="153"/>
    <n v="110.05115089514067"/>
    <x v="1"/>
    <x v="1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x v="154"/>
    <n v="58.997079225994888"/>
    <x v="1"/>
    <x v="1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x v="155"/>
    <n v="32.985714285714288"/>
    <x v="1"/>
    <x v="1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x v="156"/>
    <n v="45.005654509471306"/>
    <x v="0"/>
    <x v="0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x v="157"/>
    <n v="81.98196487897485"/>
    <x v="2"/>
    <x v="2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x v="158"/>
    <n v="39.080882352941174"/>
    <x v="1"/>
    <x v="1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x v="159"/>
    <n v="58.996383363471971"/>
    <x v="3"/>
    <x v="3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x v="0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x v="160"/>
    <n v="31.029411764705884"/>
    <x v="1"/>
    <x v="1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x v="161"/>
    <n v="37.789473684210527"/>
    <x v="1"/>
    <x v="1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x v="162"/>
    <n v="32.006772009029348"/>
    <x v="1"/>
    <x v="1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x v="163"/>
    <n v="95.966712898751737"/>
    <x v="0"/>
    <x v="0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x v="164"/>
    <n v="75"/>
    <x v="6"/>
    <x v="6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x v="165"/>
    <n v="102.0498866213152"/>
    <x v="1"/>
    <x v="1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x v="3"/>
    <n v="105.75"/>
    <x v="1"/>
    <x v="1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x v="99"/>
    <n v="37.069767441860463"/>
    <x v="6"/>
    <x v="6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x v="166"/>
    <n v="35.049382716049379"/>
    <x v="1"/>
    <x v="1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x v="167"/>
    <n v="46.338461538461537"/>
    <x v="1"/>
    <x v="1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x v="105"/>
    <n v="69.174603174603178"/>
    <x v="1"/>
    <x v="1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x v="168"/>
    <n v="109.07824427480917"/>
    <x v="1"/>
    <x v="1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x v="16"/>
    <n v="51.78"/>
    <x v="3"/>
    <x v="3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x v="169"/>
    <n v="82.010055304172951"/>
    <x v="1"/>
    <x v="1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x v="170"/>
    <n v="35.958333333333336"/>
    <x v="1"/>
    <x v="1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x v="171"/>
    <n v="74.461538461538467"/>
    <x v="1"/>
    <x v="1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x v="49"/>
    <n v="2"/>
    <x v="0"/>
    <x v="0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x v="144"/>
    <n v="91.114649681528661"/>
    <x v="1"/>
    <x v="1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x v="172"/>
    <n v="79.792682926829272"/>
    <x v="1"/>
    <x v="1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x v="2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x v="174"/>
    <n v="63.225000000000001"/>
    <x v="1"/>
    <x v="1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x v="175"/>
    <n v="70.174999999999997"/>
    <x v="1"/>
    <x v="1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x v="176"/>
    <n v="61.333333333333336"/>
    <x v="1"/>
    <x v="1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x v="177"/>
    <n v="99"/>
    <x v="1"/>
    <x v="1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x v="178"/>
    <n v="96.984900146127615"/>
    <x v="1"/>
    <x v="1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x v="179"/>
    <n v="51.004950495049506"/>
    <x v="2"/>
    <x v="2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x v="31"/>
    <n v="28.044247787610619"/>
    <x v="3"/>
    <x v="3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x v="180"/>
    <n v="60.984615384615381"/>
    <x v="1"/>
    <x v="1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x v="170"/>
    <n v="73.214285714285708"/>
    <x v="1"/>
    <x v="1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x v="181"/>
    <n v="39.997435299603637"/>
    <x v="1"/>
    <x v="1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x v="34"/>
    <n v="86.812121212121212"/>
    <x v="1"/>
    <x v="1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x v="182"/>
    <n v="42.125874125874127"/>
    <x v="1"/>
    <x v="1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x v="183"/>
    <n v="103.97851239669421"/>
    <x v="1"/>
    <x v="1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x v="184"/>
    <n v="62.003211991434689"/>
    <x v="1"/>
    <x v="1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x v="185"/>
    <n v="31.005037783375315"/>
    <x v="4"/>
    <x v="4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x v="186"/>
    <n v="89.991552956465242"/>
    <x v="1"/>
    <x v="1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x v="68"/>
    <n v="39.235294117647058"/>
    <x v="1"/>
    <x v="1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x v="187"/>
    <n v="54.993116108306566"/>
    <x v="1"/>
    <x v="1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x v="188"/>
    <n v="47.992753623188406"/>
    <x v="1"/>
    <x v="1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x v="189"/>
    <n v="87.966702470461868"/>
    <x v="1"/>
    <x v="1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x v="190"/>
    <n v="51.999165275459099"/>
    <x v="1"/>
    <x v="1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x v="191"/>
    <n v="29.999659863945578"/>
    <x v="1"/>
    <x v="1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x v="192"/>
    <n v="98.205357142857139"/>
    <x v="1"/>
    <x v="1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x v="193"/>
    <n v="108.96182396606575"/>
    <x v="1"/>
    <x v="1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x v="194"/>
    <n v="66.998379254457049"/>
    <x v="1"/>
    <x v="1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x v="195"/>
    <n v="64.99333594668758"/>
    <x v="1"/>
    <x v="1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x v="196"/>
    <n v="99.841584158415841"/>
    <x v="1"/>
    <x v="1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x v="109"/>
    <n v="82.432835820895519"/>
    <x v="1"/>
    <x v="1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x v="45"/>
    <n v="63.293478260869563"/>
    <x v="1"/>
    <x v="1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x v="197"/>
    <n v="96.774193548387103"/>
    <x v="1"/>
    <x v="1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x v="46"/>
    <n v="54.906040268456373"/>
    <x v="6"/>
    <x v="6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x v="45"/>
    <n v="39.010869565217391"/>
    <x v="1"/>
    <x v="1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x v="176"/>
    <n v="75.84210526315789"/>
    <x v="2"/>
    <x v="2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x v="198"/>
    <n v="45.051671732522799"/>
    <x v="1"/>
    <x v="1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x v="199"/>
    <n v="104.51546391752578"/>
    <x v="3"/>
    <x v="3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x v="142"/>
    <n v="76.268292682926827"/>
    <x v="1"/>
    <x v="1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x v="200"/>
    <n v="69.015695067264573"/>
    <x v="1"/>
    <x v="1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x v="74"/>
    <n v="101.97684085510689"/>
    <x v="2"/>
    <x v="2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x v="201"/>
    <n v="42.915999999999997"/>
    <x v="1"/>
    <x v="1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x v="202"/>
    <n v="43.025210084033617"/>
    <x v="1"/>
    <x v="1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x v="4"/>
    <n v="75.245283018867923"/>
    <x v="1"/>
    <x v="1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x v="203"/>
    <n v="69.023364485981304"/>
    <x v="1"/>
    <x v="1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x v="42"/>
    <n v="65.986486486486484"/>
    <x v="1"/>
    <x v="1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x v="1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x v="205"/>
    <n v="60.105504587155963"/>
    <x v="2"/>
    <x v="2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x v="206"/>
    <n v="26.000773395204948"/>
    <x v="1"/>
    <x v="1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x v="49"/>
    <n v="3"/>
    <x v="1"/>
    <x v="1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x v="196"/>
    <n v="38.019801980198018"/>
    <x v="1"/>
    <x v="1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x v="207"/>
    <n v="106.15254237288136"/>
    <x v="1"/>
    <x v="1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x v="0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x v="39"/>
    <n v="96.647727272727266"/>
    <x v="1"/>
    <x v="1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x v="1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x v="27"/>
    <n v="63.93333333333333"/>
    <x v="4"/>
    <x v="4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x v="45"/>
    <n v="90.456521739130437"/>
    <x v="1"/>
    <x v="1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x v="129"/>
    <n v="72.172043010752688"/>
    <x v="1"/>
    <x v="1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x v="188"/>
    <n v="77.934782608695656"/>
    <x v="1"/>
    <x v="1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x v="210"/>
    <n v="38.065134099616856"/>
    <x v="1"/>
    <x v="1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x v="211"/>
    <n v="57.936123348017624"/>
    <x v="1"/>
    <x v="1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x v="37"/>
    <n v="49.794392523364486"/>
    <x v="1"/>
    <x v="1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x v="134"/>
    <n v="54.050251256281406"/>
    <x v="1"/>
    <x v="1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x v="212"/>
    <n v="30.002721335268504"/>
    <x v="1"/>
    <x v="1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x v="99"/>
    <n v="70.127906976744185"/>
    <x v="1"/>
    <x v="1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x v="213"/>
    <n v="26.996228786926462"/>
    <x v="6"/>
    <x v="6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x v="214"/>
    <n v="51.990606936416185"/>
    <x v="2"/>
    <x v="2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x v="44"/>
    <n v="56.416666666666664"/>
    <x v="1"/>
    <x v="1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x v="215"/>
    <n v="101.63218390804597"/>
    <x v="1"/>
    <x v="1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x v="1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x v="217"/>
    <n v="32.016393442622949"/>
    <x v="1"/>
    <x v="1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x v="218"/>
    <n v="82.021647307286173"/>
    <x v="1"/>
    <x v="1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x v="219"/>
    <n v="37.957446808510639"/>
    <x v="0"/>
    <x v="0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x v="27"/>
    <n v="51.533333333333331"/>
    <x v="1"/>
    <x v="1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x v="1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x v="221"/>
    <n v="40.030075187969928"/>
    <x v="1"/>
    <x v="1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x v="100"/>
    <n v="89.939759036144579"/>
    <x v="1"/>
    <x v="1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x v="222"/>
    <n v="96.692307692307693"/>
    <x v="1"/>
    <x v="1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x v="223"/>
    <n v="25.010989010989011"/>
    <x v="1"/>
    <x v="1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x v="224"/>
    <n v="36.987277353689571"/>
    <x v="1"/>
    <x v="1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x v="225"/>
    <n v="73.012609117361791"/>
    <x v="1"/>
    <x v="1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x v="221"/>
    <n v="68.240601503759393"/>
    <x v="1"/>
    <x v="1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x v="226"/>
    <n v="52.310344827586206"/>
    <x v="3"/>
    <x v="3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x v="227"/>
    <n v="61.765151515151516"/>
    <x v="1"/>
    <x v="1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x v="228"/>
    <n v="25.027559055118111"/>
    <x v="1"/>
    <x v="1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x v="229"/>
    <n v="106.28804347826087"/>
    <x v="1"/>
    <x v="1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x v="230"/>
    <n v="75.07386363636364"/>
    <x v="1"/>
    <x v="1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x v="231"/>
    <n v="39.970802919708028"/>
    <x v="3"/>
    <x v="3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x v="232"/>
    <n v="39.982195845697326"/>
    <x v="0"/>
    <x v="0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x v="233"/>
    <n v="101.01541850220265"/>
    <x v="1"/>
    <x v="1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x v="37"/>
    <n v="76.813084112149539"/>
    <x v="1"/>
    <x v="1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x v="234"/>
    <n v="71.7"/>
    <x v="1"/>
    <x v="1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x v="235"/>
    <n v="33.28125"/>
    <x v="6"/>
    <x v="6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x v="236"/>
    <n v="43.923497267759565"/>
    <x v="1"/>
    <x v="1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x v="5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x v="63"/>
    <n v="88.21052631578948"/>
    <x v="2"/>
    <x v="2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x v="238"/>
    <n v="65.240384615384613"/>
    <x v="2"/>
    <x v="2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x v="239"/>
    <n v="69.958333333333329"/>
    <x v="1"/>
    <x v="1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x v="240"/>
    <n v="39.877551020408163"/>
    <x v="1"/>
    <x v="1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x v="49"/>
    <n v="5"/>
    <x v="3"/>
    <x v="3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x v="241"/>
    <n v="41.023728813559323"/>
    <x v="1"/>
    <x v="1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x v="242"/>
    <n v="98.914285714285711"/>
    <x v="1"/>
    <x v="1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x v="235"/>
    <n v="87.78125"/>
    <x v="1"/>
    <x v="1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x v="23"/>
    <n v="80.767605633802816"/>
    <x v="1"/>
    <x v="1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x v="72"/>
    <n v="94.28235294117647"/>
    <x v="1"/>
    <x v="1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x v="243"/>
    <n v="73.428571428571431"/>
    <x v="1"/>
    <x v="1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x v="244"/>
    <n v="65.968133535660087"/>
    <x v="3"/>
    <x v="3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x v="245"/>
    <n v="109.04109589041096"/>
    <x v="1"/>
    <x v="1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x v="51"/>
    <n v="41.16"/>
    <x v="1"/>
    <x v="1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x v="36"/>
    <n v="99.125"/>
    <x v="1"/>
    <x v="1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x v="246"/>
    <n v="105.88429752066116"/>
    <x v="1"/>
    <x v="1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x v="247"/>
    <n v="48.996525921966864"/>
    <x v="1"/>
    <x v="1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x v="248"/>
    <n v="39"/>
    <x v="1"/>
    <x v="1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x v="221"/>
    <n v="31.022556390977442"/>
    <x v="1"/>
    <x v="1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x v="249"/>
    <n v="103.87096774193549"/>
    <x v="1"/>
    <x v="1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x v="250"/>
    <n v="59.268518518518519"/>
    <x v="6"/>
    <x v="6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x v="141"/>
    <n v="42.3"/>
    <x v="1"/>
    <x v="1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x v="68"/>
    <n v="53.117647058823529"/>
    <x v="1"/>
    <x v="1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x v="251"/>
    <n v="50.796875"/>
    <x v="1"/>
    <x v="1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x v="175"/>
    <n v="101.15"/>
    <x v="1"/>
    <x v="1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x v="1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x v="252"/>
    <n v="37.998645510835914"/>
    <x v="1"/>
    <x v="1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x v="150"/>
    <n v="82.615384615384613"/>
    <x v="4"/>
    <x v="4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x v="253"/>
    <n v="37.941368078175898"/>
    <x v="1"/>
    <x v="1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x v="107"/>
    <n v="80.780821917808225"/>
    <x v="1"/>
    <x v="1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x v="58"/>
    <n v="25.984375"/>
    <x v="1"/>
    <x v="1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x v="254"/>
    <n v="30.363636363636363"/>
    <x v="1"/>
    <x v="1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x v="255"/>
    <n v="54.004916018025398"/>
    <x v="1"/>
    <x v="1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x v="57"/>
    <n v="101.78672985781991"/>
    <x v="1"/>
    <x v="1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x v="256"/>
    <n v="45.003610108303249"/>
    <x v="4"/>
    <x v="4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x v="257"/>
    <n v="77.068421052631578"/>
    <x v="1"/>
    <x v="1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x v="1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x v="259"/>
    <n v="47.035573122529641"/>
    <x v="1"/>
    <x v="1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x v="260"/>
    <n v="110.99550763701707"/>
    <x v="1"/>
    <x v="1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x v="261"/>
    <n v="87.003066141042481"/>
    <x v="1"/>
    <x v="1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x v="262"/>
    <n v="63.994402985074629"/>
    <x v="1"/>
    <x v="1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x v="263"/>
    <n v="105.9945205479452"/>
    <x v="1"/>
    <x v="1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x v="264"/>
    <n v="73.989349112426041"/>
    <x v="1"/>
    <x v="1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x v="265"/>
    <n v="84.02004626060139"/>
    <x v="0"/>
    <x v="0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x v="224"/>
    <n v="88.966921119592882"/>
    <x v="1"/>
    <x v="1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x v="266"/>
    <n v="76.990453460620529"/>
    <x v="1"/>
    <x v="1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x v="267"/>
    <n v="97.146341463414629"/>
    <x v="1"/>
    <x v="1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x v="98"/>
    <n v="33.013605442176868"/>
    <x v="1"/>
    <x v="1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x v="268"/>
    <n v="99.950602409638549"/>
    <x v="1"/>
    <x v="1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x v="269"/>
    <n v="69.966767371601208"/>
    <x v="4"/>
    <x v="4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x v="270"/>
    <n v="110.32"/>
    <x v="1"/>
    <x v="1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x v="271"/>
    <n v="66.005235602094245"/>
    <x v="1"/>
    <x v="1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x v="272"/>
    <n v="41.005742176284812"/>
    <x v="1"/>
    <x v="1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x v="273"/>
    <n v="103.96316359696641"/>
    <x v="1"/>
    <x v="1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x v="49"/>
    <n v="5"/>
    <x v="1"/>
    <x v="1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x v="274"/>
    <n v="47.009935419771487"/>
    <x v="1"/>
    <x v="1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x v="254"/>
    <n v="29.606060606060606"/>
    <x v="0"/>
    <x v="0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x v="275"/>
    <n v="81.010569583088667"/>
    <x v="1"/>
    <x v="1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x v="175"/>
    <n v="94.35"/>
    <x v="3"/>
    <x v="3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x v="99"/>
    <n v="26.058139534883722"/>
    <x v="1"/>
    <x v="1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x v="174"/>
    <n v="85.775000000000006"/>
    <x v="6"/>
    <x v="6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x v="142"/>
    <n v="103.73170731707317"/>
    <x v="1"/>
    <x v="1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x v="276"/>
    <n v="49.826086956521742"/>
    <x v="0"/>
    <x v="0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x v="277"/>
    <n v="63.893048128342244"/>
    <x v="1"/>
    <x v="1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x v="278"/>
    <n v="47.002434782608695"/>
    <x v="4"/>
    <x v="4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x v="39"/>
    <n v="108.47727272727273"/>
    <x v="1"/>
    <x v="1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x v="271"/>
    <n v="72.015706806282722"/>
    <x v="1"/>
    <x v="1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x v="279"/>
    <n v="59.928057553956833"/>
    <x v="1"/>
    <x v="1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x v="129"/>
    <n v="78.209677419354833"/>
    <x v="1"/>
    <x v="1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x v="192"/>
    <n v="104.77678571428571"/>
    <x v="2"/>
    <x v="2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x v="196"/>
    <n v="105.52475247524752"/>
    <x v="1"/>
    <x v="1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x v="51"/>
    <n v="24.933333333333334"/>
    <x v="1"/>
    <x v="1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x v="280"/>
    <n v="69.873786407766985"/>
    <x v="4"/>
    <x v="4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x v="110"/>
    <n v="95.733766233766232"/>
    <x v="1"/>
    <x v="1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x v="281"/>
    <n v="29.997485752598056"/>
    <x v="1"/>
    <x v="1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x v="282"/>
    <n v="59.011948529411768"/>
    <x v="1"/>
    <x v="1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x v="283"/>
    <n v="84.757396449704146"/>
    <x v="1"/>
    <x v="1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x v="284"/>
    <n v="78.010921177587846"/>
    <x v="1"/>
    <x v="1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x v="165"/>
    <n v="50.05215419501134"/>
    <x v="1"/>
    <x v="1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x v="270"/>
    <n v="59.16"/>
    <x v="1"/>
    <x v="1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x v="54"/>
    <n v="93.702290076335885"/>
    <x v="1"/>
    <x v="1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x v="78"/>
    <n v="40.14173228346457"/>
    <x v="1"/>
    <x v="1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x v="285"/>
    <n v="70.090140845070422"/>
    <x v="1"/>
    <x v="1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x v="9"/>
    <n v="66.181818181818187"/>
    <x v="4"/>
    <x v="4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x v="286"/>
    <n v="47.714285714285715"/>
    <x v="1"/>
    <x v="1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x v="287"/>
    <n v="62.896774193548389"/>
    <x v="1"/>
    <x v="1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x v="109"/>
    <n v="86.611940298507463"/>
    <x v="1"/>
    <x v="1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x v="288"/>
    <n v="75.126984126984127"/>
    <x v="1"/>
    <x v="1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x v="289"/>
    <n v="41.004167534903104"/>
    <x v="1"/>
    <x v="1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x v="290"/>
    <n v="50.007915567282325"/>
    <x v="1"/>
    <x v="1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x v="291"/>
    <n v="96.960674157303373"/>
    <x v="1"/>
    <x v="1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x v="292"/>
    <n v="100.93160377358491"/>
    <x v="1"/>
    <x v="1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x v="293"/>
    <n v="89.227586206896547"/>
    <x v="5"/>
    <x v="5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x v="294"/>
    <n v="87.979166666666671"/>
    <x v="1"/>
    <x v="1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x v="126"/>
    <n v="89.54"/>
    <x v="1"/>
    <x v="1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x v="295"/>
    <n v="29.09271523178808"/>
    <x v="1"/>
    <x v="1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x v="296"/>
    <n v="42.006218905472636"/>
    <x v="1"/>
    <x v="1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x v="297"/>
    <n v="47.004903563255965"/>
    <x v="0"/>
    <x v="0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x v="298"/>
    <n v="110.44117647058823"/>
    <x v="1"/>
    <x v="1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x v="10"/>
    <n v="41.990909090909092"/>
    <x v="1"/>
    <x v="1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x v="299"/>
    <n v="48.012468827930178"/>
    <x v="2"/>
    <x v="2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x v="211"/>
    <n v="31.019823788546255"/>
    <x v="1"/>
    <x v="1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x v="300"/>
    <n v="99.203252032520325"/>
    <x v="6"/>
    <x v="6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x v="301"/>
    <n v="66.022316684378325"/>
    <x v="1"/>
    <x v="1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x v="49"/>
    <n v="2"/>
    <x v="1"/>
    <x v="1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x v="302"/>
    <n v="46.060200668896321"/>
    <x v="1"/>
    <x v="1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x v="174"/>
    <n v="73.650000000000006"/>
    <x v="1"/>
    <x v="1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x v="303"/>
    <n v="55.99336650082919"/>
    <x v="0"/>
    <x v="0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x v="304"/>
    <n v="68.985695127402778"/>
    <x v="1"/>
    <x v="1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x v="305"/>
    <n v="60.981609195402299"/>
    <x v="1"/>
    <x v="1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x v="306"/>
    <n v="110.98139534883721"/>
    <x v="1"/>
    <x v="1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x v="307"/>
    <n v="25"/>
    <x v="3"/>
    <x v="3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x v="110"/>
    <n v="78.759740259740255"/>
    <x v="0"/>
    <x v="0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x v="308"/>
    <n v="87.960784313725483"/>
    <x v="1"/>
    <x v="1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x v="309"/>
    <n v="49.987398739873989"/>
    <x v="1"/>
    <x v="1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x v="172"/>
    <n v="99.524390243902445"/>
    <x v="1"/>
    <x v="1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x v="38"/>
    <n v="104.82089552238806"/>
    <x v="1"/>
    <x v="1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x v="310"/>
    <n v="108.01469237832875"/>
    <x v="1"/>
    <x v="1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x v="311"/>
    <n v="28.998544660724033"/>
    <x v="1"/>
    <x v="1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x v="312"/>
    <n v="30.028708133971293"/>
    <x v="1"/>
    <x v="1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x v="313"/>
    <n v="41.005559416261292"/>
    <x v="1"/>
    <x v="1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x v="27"/>
    <n v="62.866666666666667"/>
    <x v="1"/>
    <x v="1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x v="314"/>
    <n v="47.005002501250623"/>
    <x v="0"/>
    <x v="0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x v="315"/>
    <n v="26.997693638285604"/>
    <x v="1"/>
    <x v="1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x v="115"/>
    <n v="68.329787234042556"/>
    <x v="1"/>
    <x v="1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x v="316"/>
    <n v="50.974576271186443"/>
    <x v="1"/>
    <x v="1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x v="1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x v="318"/>
    <n v="97.055555555555557"/>
    <x v="1"/>
    <x v="1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x v="100"/>
    <n v="24.867469879518072"/>
    <x v="1"/>
    <x v="1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x v="45"/>
    <n v="84.423913043478265"/>
    <x v="1"/>
    <x v="1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x v="319"/>
    <n v="47.091324200913242"/>
    <x v="1"/>
    <x v="1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x v="320"/>
    <n v="77.996041171813147"/>
    <x v="1"/>
    <x v="1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x v="321"/>
    <n v="62.967871485943775"/>
    <x v="1"/>
    <x v="1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x v="322"/>
    <n v="81.006080449017773"/>
    <x v="1"/>
    <x v="1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x v="286"/>
    <n v="65.321428571428569"/>
    <x v="1"/>
    <x v="1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x v="115"/>
    <n v="104.43617021276596"/>
    <x v="1"/>
    <x v="1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x v="222"/>
    <n v="69.989010989010993"/>
    <x v="1"/>
    <x v="1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x v="323"/>
    <n v="83.023989898989896"/>
    <x v="1"/>
    <x v="1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x v="234"/>
    <n v="90.3"/>
    <x v="0"/>
    <x v="0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x v="324"/>
    <n v="103.98131932282546"/>
    <x v="6"/>
    <x v="6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x v="61"/>
    <n v="54.931726907630519"/>
    <x v="1"/>
    <x v="1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x v="325"/>
    <n v="51.921875"/>
    <x v="1"/>
    <x v="1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x v="326"/>
    <n v="60.02834008097166"/>
    <x v="1"/>
    <x v="1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x v="327"/>
    <n v="44.003488879197555"/>
    <x v="1"/>
    <x v="1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x v="328"/>
    <n v="53.003513254551258"/>
    <x v="1"/>
    <x v="1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x v="235"/>
    <n v="54.5"/>
    <x v="1"/>
    <x v="1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x v="182"/>
    <n v="75.04195804195804"/>
    <x v="6"/>
    <x v="6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x v="329"/>
    <n v="35.911111111111111"/>
    <x v="1"/>
    <x v="1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x v="102"/>
    <n v="36.952702702702702"/>
    <x v="1"/>
    <x v="1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x v="73"/>
    <n v="63.170588235294119"/>
    <x v="1"/>
    <x v="1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x v="129"/>
    <n v="29.99462365591398"/>
    <x v="1"/>
    <x v="1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x v="330"/>
    <n v="86"/>
    <x v="4"/>
    <x v="4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x v="331"/>
    <n v="75.014876033057845"/>
    <x v="1"/>
    <x v="1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x v="99"/>
    <n v="101.19767441860465"/>
    <x v="3"/>
    <x v="3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x v="49"/>
    <n v="4"/>
    <x v="0"/>
    <x v="0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x v="332"/>
    <n v="29.001272669424118"/>
    <x v="1"/>
    <x v="1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x v="249"/>
    <n v="98.225806451612897"/>
    <x v="1"/>
    <x v="1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x v="333"/>
    <n v="87.001693480101608"/>
    <x v="1"/>
    <x v="1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x v="334"/>
    <n v="45.205128205128204"/>
    <x v="1"/>
    <x v="1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x v="1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x v="1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x v="337"/>
    <n v="28.956521739130434"/>
    <x v="1"/>
    <x v="1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x v="338"/>
    <n v="55.993396226415094"/>
    <x v="1"/>
    <x v="1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x v="339"/>
    <n v="54.038095238095238"/>
    <x v="1"/>
    <x v="1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x v="126"/>
    <n v="82.38"/>
    <x v="1"/>
    <x v="1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x v="340"/>
    <n v="66.997115384615384"/>
    <x v="1"/>
    <x v="1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x v="341"/>
    <n v="107.91401869158878"/>
    <x v="1"/>
    <x v="1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x v="342"/>
    <n v="69.009501187648453"/>
    <x v="1"/>
    <x v="1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x v="343"/>
    <n v="39.006568144499177"/>
    <x v="1"/>
    <x v="1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x v="175"/>
    <n v="110.3625"/>
    <x v="1"/>
    <x v="1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x v="344"/>
    <n v="94.857142857142861"/>
    <x v="1"/>
    <x v="1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x v="279"/>
    <n v="57.935251798561154"/>
    <x v="0"/>
    <x v="0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x v="36"/>
    <n v="101.25"/>
    <x v="1"/>
    <x v="1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x v="122"/>
    <n v="64.95597484276729"/>
    <x v="1"/>
    <x v="1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x v="345"/>
    <n v="27.00524934383202"/>
    <x v="1"/>
    <x v="1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x v="346"/>
    <n v="50.97422680412371"/>
    <x v="4"/>
    <x v="4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x v="1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x v="88"/>
    <n v="84.028301886792448"/>
    <x v="1"/>
    <x v="1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x v="23"/>
    <n v="102.85915492957747"/>
    <x v="1"/>
    <x v="1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x v="57"/>
    <n v="39.962085308056871"/>
    <x v="1"/>
    <x v="1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x v="348"/>
    <n v="51.001785714285717"/>
    <x v="1"/>
    <x v="1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x v="86"/>
    <n v="40.823008849557525"/>
    <x v="1"/>
    <x v="1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x v="349"/>
    <n v="58.999637155297535"/>
    <x v="1"/>
    <x v="1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x v="350"/>
    <n v="71.156069364161851"/>
    <x v="4"/>
    <x v="4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x v="215"/>
    <n v="99.494252873563212"/>
    <x v="1"/>
    <x v="1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x v="351"/>
    <n v="103.98634590377114"/>
    <x v="1"/>
    <x v="1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x v="352"/>
    <n v="76.555555555555557"/>
    <x v="1"/>
    <x v="1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x v="353"/>
    <n v="87.068592057761734"/>
    <x v="1"/>
    <x v="1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x v="354"/>
    <n v="48.99554707379135"/>
    <x v="4"/>
    <x v="4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x v="355"/>
    <n v="42.969135802469133"/>
    <x v="4"/>
    <x v="4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x v="356"/>
    <n v="33.428571428571431"/>
    <x v="4"/>
    <x v="4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x v="357"/>
    <n v="83.982949701619773"/>
    <x v="1"/>
    <x v="1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x v="127"/>
    <n v="101.41739130434783"/>
    <x v="1"/>
    <x v="1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x v="72"/>
    <n v="109.87058823529412"/>
    <x v="6"/>
    <x v="6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x v="358"/>
    <n v="31.916666666666668"/>
    <x v="1"/>
    <x v="1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x v="120"/>
    <n v="70.993450675399103"/>
    <x v="1"/>
    <x v="1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x v="359"/>
    <n v="77.026890756302521"/>
    <x v="1"/>
    <x v="1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x v="251"/>
    <n v="101.78125"/>
    <x v="1"/>
    <x v="1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x v="360"/>
    <n v="51.059701492537314"/>
    <x v="1"/>
    <x v="1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x v="135"/>
    <n v="68.02051282051282"/>
    <x v="3"/>
    <x v="3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x v="71"/>
    <n v="30.87037037037037"/>
    <x v="1"/>
    <x v="1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x v="53"/>
    <n v="27.908333333333335"/>
    <x v="1"/>
    <x v="1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x v="361"/>
    <n v="79.994818652849744"/>
    <x v="3"/>
    <x v="3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x v="362"/>
    <n v="38.003378378378379"/>
    <x v="1"/>
    <x v="1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x v="0"/>
    <e v="#DIV/0!"/>
    <x v="1"/>
    <x v="1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x v="363"/>
    <n v="59.990534521158132"/>
    <x v="1"/>
    <x v="1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x v="129"/>
    <n v="37.037634408602152"/>
    <x v="2"/>
    <x v="2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x v="364"/>
    <n v="99.963043478260872"/>
    <x v="1"/>
    <x v="1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x v="197"/>
    <n v="111.6774193548387"/>
    <x v="6"/>
    <x v="6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x v="365"/>
    <n v="36.014409221902014"/>
    <x v="1"/>
    <x v="1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x v="366"/>
    <n v="66.010284810126578"/>
    <x v="1"/>
    <x v="1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x v="1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x v="367"/>
    <n v="52.999726551818434"/>
    <x v="1"/>
    <x v="1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x v="368"/>
    <n v="95"/>
    <x v="1"/>
    <x v="1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x v="54"/>
    <n v="70.908396946564892"/>
    <x v="2"/>
    <x v="2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x v="369"/>
    <n v="98.060773480662988"/>
    <x v="1"/>
    <x v="1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x v="370"/>
    <n v="53.046025104602514"/>
    <x v="1"/>
    <x v="1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x v="164"/>
    <n v="93.142857142857139"/>
    <x v="1"/>
    <x v="1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x v="371"/>
    <n v="58.945075757575758"/>
    <x v="5"/>
    <x v="5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x v="221"/>
    <n v="36.067669172932334"/>
    <x v="0"/>
    <x v="0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x v="372"/>
    <n v="63.030732860520096"/>
    <x v="1"/>
    <x v="1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x v="373"/>
    <n v="84.717948717948715"/>
    <x v="1"/>
    <x v="1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x v="234"/>
    <n v="62.2"/>
    <x v="1"/>
    <x v="1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x v="374"/>
    <n v="101.97518330513255"/>
    <x v="1"/>
    <x v="1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x v="235"/>
    <n v="106.4375"/>
    <x v="1"/>
    <x v="1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x v="375"/>
    <n v="29.975609756097562"/>
    <x v="1"/>
    <x v="1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x v="1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x v="121"/>
    <n v="70.82022471910112"/>
    <x v="1"/>
    <x v="1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x v="376"/>
    <n v="40.998484082870135"/>
    <x v="1"/>
    <x v="1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x v="377"/>
    <n v="28.063492063492063"/>
    <x v="1"/>
    <x v="1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x v="98"/>
    <n v="88.054421768707485"/>
    <x v="1"/>
    <x v="1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x v="378"/>
    <n v="31"/>
    <x v="0"/>
    <x v="0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x v="175"/>
    <n v="90.337500000000006"/>
    <x v="4"/>
    <x v="4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x v="352"/>
    <n v="63.777777777777779"/>
    <x v="1"/>
    <x v="1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x v="200"/>
    <n v="53.995515695067262"/>
    <x v="1"/>
    <x v="1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x v="379"/>
    <n v="48.993956043956047"/>
    <x v="5"/>
    <x v="5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x v="105"/>
    <n v="63.857142857142854"/>
    <x v="0"/>
    <x v="0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x v="380"/>
    <n v="82.996393146979258"/>
    <x v="4"/>
    <x v="4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x v="166"/>
    <n v="55.08230452674897"/>
    <x v="1"/>
    <x v="1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x v="381"/>
    <n v="62.044554455445542"/>
    <x v="6"/>
    <x v="6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x v="382"/>
    <n v="104.97857142857143"/>
    <x v="6"/>
    <x v="6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x v="383"/>
    <n v="94.044676806083643"/>
    <x v="3"/>
    <x v="3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x v="384"/>
    <n v="44.007716049382715"/>
    <x v="1"/>
    <x v="1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x v="385"/>
    <n v="92.467532467532465"/>
    <x v="1"/>
    <x v="1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x v="326"/>
    <n v="57.072874493927124"/>
    <x v="1"/>
    <x v="1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x v="386"/>
    <n v="109.07848101265823"/>
    <x v="6"/>
    <x v="6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x v="240"/>
    <n v="39.387755102040813"/>
    <x v="4"/>
    <x v="4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x v="80"/>
    <n v="77.022222222222226"/>
    <x v="1"/>
    <x v="1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x v="286"/>
    <n v="92.166666666666671"/>
    <x v="1"/>
    <x v="1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x v="387"/>
    <n v="61.007063197026021"/>
    <x v="1"/>
    <x v="1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x v="39"/>
    <n v="78.068181818181813"/>
    <x v="1"/>
    <x v="1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x v="388"/>
    <n v="80.75"/>
    <x v="1"/>
    <x v="1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x v="389"/>
    <n v="59.991289782244557"/>
    <x v="1"/>
    <x v="1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x v="390"/>
    <n v="110.03018372703411"/>
    <x v="1"/>
    <x v="1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x v="49"/>
    <n v="4"/>
    <x v="5"/>
    <x v="5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x v="391"/>
    <n v="37.99856063332134"/>
    <x v="2"/>
    <x v="2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x v="45"/>
    <n v="96.369565217391298"/>
    <x v="1"/>
    <x v="1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x v="1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x v="353"/>
    <n v="26.007220216606498"/>
    <x v="0"/>
    <x v="0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x v="18"/>
    <n v="104.36296296296297"/>
    <x v="3"/>
    <x v="3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x v="393"/>
    <n v="102.18852459016394"/>
    <x v="1"/>
    <x v="1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x v="394"/>
    <n v="54.117647058823529"/>
    <x v="1"/>
    <x v="1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x v="105"/>
    <n v="63.222222222222221"/>
    <x v="1"/>
    <x v="1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x v="395"/>
    <n v="104.03228962818004"/>
    <x v="1"/>
    <x v="1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x v="396"/>
    <n v="49.994334277620396"/>
    <x v="1"/>
    <x v="1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x v="40"/>
    <n v="56.015151515151516"/>
    <x v="5"/>
    <x v="5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x v="150"/>
    <n v="48.807692307692307"/>
    <x v="5"/>
    <x v="5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x v="72"/>
    <n v="60.082352941176474"/>
    <x v="2"/>
    <x v="2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x v="397"/>
    <n v="78.990502793296088"/>
    <x v="1"/>
    <x v="1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x v="398"/>
    <n v="53.99499443826474"/>
    <x v="1"/>
    <x v="1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x v="95"/>
    <n v="111.45945945945945"/>
    <x v="1"/>
    <x v="1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x v="146"/>
    <n v="60.922131147540981"/>
    <x v="1"/>
    <x v="1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x v="399"/>
    <n v="26.0015444015444"/>
    <x v="1"/>
    <x v="1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x v="400"/>
    <n v="80.993208828522924"/>
    <x v="6"/>
    <x v="6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x v="401"/>
    <n v="34.995963302752294"/>
    <x v="1"/>
    <x v="1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x v="164"/>
    <n v="94.142857142857139"/>
    <x v="6"/>
    <x v="6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x v="115"/>
    <n v="52.085106382978722"/>
    <x v="1"/>
    <x v="1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x v="402"/>
    <n v="24.986666666666668"/>
    <x v="1"/>
    <x v="1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x v="358"/>
    <n v="69.215277777777771"/>
    <x v="1"/>
    <x v="1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x v="21"/>
    <n v="93.944444444444443"/>
    <x v="1"/>
    <x v="1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x v="251"/>
    <n v="98.40625"/>
    <x v="1"/>
    <x v="1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x v="95"/>
    <n v="41.783783783783782"/>
    <x v="1"/>
    <x v="1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x v="242"/>
    <n v="65.991836734693877"/>
    <x v="1"/>
    <x v="1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x v="215"/>
    <n v="72.05747126436782"/>
    <x v="1"/>
    <x v="1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x v="403"/>
    <n v="48.003209242618745"/>
    <x v="1"/>
    <x v="1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x v="83"/>
    <n v="54.098591549295776"/>
    <x v="1"/>
    <x v="1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x v="344"/>
    <n v="107.88095238095238"/>
    <x v="1"/>
    <x v="1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x v="404"/>
    <n v="67.034103410341032"/>
    <x v="1"/>
    <x v="1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x v="405"/>
    <n v="64.01425914445133"/>
    <x v="1"/>
    <x v="1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x v="158"/>
    <n v="96.066176470588232"/>
    <x v="1"/>
    <x v="1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x v="406"/>
    <n v="51.184615384615384"/>
    <x v="1"/>
    <x v="1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x v="388"/>
    <n v="43.92307692307692"/>
    <x v="0"/>
    <x v="0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x v="407"/>
    <n v="91.021198830409361"/>
    <x v="4"/>
    <x v="4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x v="408"/>
    <n v="50.127450980392155"/>
    <x v="1"/>
    <x v="1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x v="99"/>
    <n v="67.720930232558146"/>
    <x v="2"/>
    <x v="2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x v="408"/>
    <n v="61.03921568627451"/>
    <x v="1"/>
    <x v="1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x v="259"/>
    <n v="80.011857707509876"/>
    <x v="1"/>
    <x v="1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x v="409"/>
    <n v="47.001497753369947"/>
    <x v="1"/>
    <x v="1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x v="144"/>
    <n v="71.127388535031841"/>
    <x v="1"/>
    <x v="1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x v="410"/>
    <n v="89.99079189686924"/>
    <x v="1"/>
    <x v="1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x v="236"/>
    <n v="43.032786885245905"/>
    <x v="1"/>
    <x v="1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x v="411"/>
    <n v="67.997714808043881"/>
    <x v="1"/>
    <x v="1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x v="412"/>
    <n v="73.004566210045667"/>
    <x v="6"/>
    <x v="6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x v="172"/>
    <n v="62.341463414634148"/>
    <x v="3"/>
    <x v="3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x v="49"/>
    <n v="5"/>
    <x v="4"/>
    <x v="4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x v="346"/>
    <n v="67.103092783505161"/>
    <x v="1"/>
    <x v="1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x v="413"/>
    <n v="79.978947368421046"/>
    <x v="1"/>
    <x v="1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x v="408"/>
    <n v="62.176470588235297"/>
    <x v="1"/>
    <x v="1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x v="414"/>
    <n v="53.005950297514879"/>
    <x v="1"/>
    <x v="1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x v="37"/>
    <n v="57.738317757009348"/>
    <x v="1"/>
    <x v="1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x v="415"/>
    <n v="40.03125"/>
    <x v="4"/>
    <x v="4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x v="416"/>
    <n v="81.016591928251117"/>
    <x v="1"/>
    <x v="1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x v="417"/>
    <n v="35.047468354430379"/>
    <x v="1"/>
    <x v="1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x v="124"/>
    <n v="102.92307692307692"/>
    <x v="1"/>
    <x v="1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x v="1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x v="27"/>
    <n v="75.733333333333334"/>
    <x v="1"/>
    <x v="1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x v="325"/>
    <n v="45.026041666666664"/>
    <x v="1"/>
    <x v="1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x v="150"/>
    <n v="73.615384615384613"/>
    <x v="0"/>
    <x v="0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x v="419"/>
    <n v="56.991701244813278"/>
    <x v="1"/>
    <x v="1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x v="73"/>
    <n v="85.223529411764702"/>
    <x v="6"/>
    <x v="6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x v="202"/>
    <n v="50.962184873949582"/>
    <x v="4"/>
    <x v="4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x v="12"/>
    <n v="63.563636363636363"/>
    <x v="1"/>
    <x v="1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x v="420"/>
    <n v="80.999165275459092"/>
    <x v="1"/>
    <x v="1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x v="355"/>
    <n v="86.044753086419746"/>
    <x v="1"/>
    <x v="1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x v="58"/>
    <n v="90.0390625"/>
    <x v="2"/>
    <x v="2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x v="421"/>
    <n v="74.006063432835816"/>
    <x v="1"/>
    <x v="1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x v="251"/>
    <n v="92.4375"/>
    <x v="1"/>
    <x v="1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x v="422"/>
    <n v="55.999257333828446"/>
    <x v="4"/>
    <x v="4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x v="423"/>
    <n v="32.983796296296298"/>
    <x v="1"/>
    <x v="1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x v="197"/>
    <n v="93.596774193548384"/>
    <x v="1"/>
    <x v="1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x v="1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x v="110"/>
    <n v="72.129870129870127"/>
    <x v="4"/>
    <x v="4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x v="87"/>
    <n v="30.041666666666668"/>
    <x v="1"/>
    <x v="1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x v="424"/>
    <n v="73.968000000000004"/>
    <x v="1"/>
    <x v="1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x v="215"/>
    <n v="68.65517241379311"/>
    <x v="1"/>
    <x v="1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x v="425"/>
    <n v="59.992164544564154"/>
    <x v="1"/>
    <x v="1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x v="426"/>
    <n v="111.15827338129496"/>
    <x v="1"/>
    <x v="1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x v="339"/>
    <n v="53.038095238095238"/>
    <x v="1"/>
    <x v="1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x v="427"/>
    <n v="55.985524728588658"/>
    <x v="1"/>
    <x v="1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x v="428"/>
    <n v="69.986760812003524"/>
    <x v="1"/>
    <x v="1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x v="429"/>
    <n v="48.998079877112133"/>
    <x v="3"/>
    <x v="3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x v="167"/>
    <n v="103.84615384615384"/>
    <x v="1"/>
    <x v="1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x v="115"/>
    <n v="99.127659574468083"/>
    <x v="1"/>
    <x v="1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x v="430"/>
    <n v="107.37777777777778"/>
    <x v="1"/>
    <x v="1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x v="1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x v="5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x v="30"/>
    <n v="103.73643410852713"/>
    <x v="0"/>
    <x v="0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x v="432"/>
    <n v="87.962666666666664"/>
    <x v="1"/>
    <x v="1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x v="433"/>
    <n v="28"/>
    <x v="0"/>
    <x v="0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x v="434"/>
    <n v="37.999361294443261"/>
    <x v="1"/>
    <x v="1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x v="435"/>
    <n v="29.999313893653515"/>
    <x v="1"/>
    <x v="1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x v="6"/>
    <n v="103.5"/>
    <x v="1"/>
    <x v="1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x v="419"/>
    <n v="85.994467496542185"/>
    <x v="1"/>
    <x v="1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x v="436"/>
    <n v="98.011627906976742"/>
    <x v="5"/>
    <x v="5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x v="49"/>
    <n v="2"/>
    <x v="1"/>
    <x v="1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x v="437"/>
    <n v="44.994570837642193"/>
    <x v="6"/>
    <x v="6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x v="438"/>
    <n v="31.012224938875306"/>
    <x v="1"/>
    <x v="1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x v="439"/>
    <n v="59.970085470085472"/>
    <x v="1"/>
    <x v="1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x v="440"/>
    <n v="58.9973474801061"/>
    <x v="1"/>
    <x v="1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x v="1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x v="2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x v="443"/>
    <n v="58.857142857142854"/>
    <x v="1"/>
    <x v="1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x v="444"/>
    <n v="81.010256410256417"/>
    <x v="1"/>
    <x v="1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x v="424"/>
    <n v="76.013333333333335"/>
    <x v="4"/>
    <x v="4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x v="385"/>
    <n v="96.597402597402592"/>
    <x v="1"/>
    <x v="1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x v="445"/>
    <n v="76.957446808510639"/>
    <x v="3"/>
    <x v="3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x v="54"/>
    <n v="67.984732824427482"/>
    <x v="1"/>
    <x v="1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x v="215"/>
    <n v="88.781609195402297"/>
    <x v="1"/>
    <x v="1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x v="446"/>
    <n v="24.99623706491063"/>
    <x v="1"/>
    <x v="1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x v="447"/>
    <n v="44.922794117647058"/>
    <x v="1"/>
    <x v="1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x v="270"/>
    <n v="79.400000000000006"/>
    <x v="1"/>
    <x v="1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x v="448"/>
    <n v="29.009546539379475"/>
    <x v="1"/>
    <x v="1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x v="70"/>
    <n v="73.59210526315789"/>
    <x v="1"/>
    <x v="1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x v="449"/>
    <n v="107.97038864898211"/>
    <x v="6"/>
    <x v="6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x v="450"/>
    <n v="68.987284287011803"/>
    <x v="1"/>
    <x v="1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x v="451"/>
    <n v="111.02236719478098"/>
    <x v="1"/>
    <x v="1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x v="452"/>
    <n v="24.997515808491418"/>
    <x v="2"/>
    <x v="2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x v="125"/>
    <n v="42.155172413793103"/>
    <x v="6"/>
    <x v="6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x v="453"/>
    <n v="47.003284072249592"/>
    <x v="1"/>
    <x v="1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x v="269"/>
    <n v="36.0392749244713"/>
    <x v="1"/>
    <x v="1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x v="454"/>
    <n v="101.03760683760684"/>
    <x v="1"/>
    <x v="1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x v="41"/>
    <n v="39.927927927927925"/>
    <x v="1"/>
    <x v="1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x v="455"/>
    <n v="83.158139534883716"/>
    <x v="1"/>
    <x v="1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x v="456"/>
    <n v="39.97520661157025"/>
    <x v="1"/>
    <x v="1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x v="457"/>
    <n v="47.993908629441627"/>
    <x v="1"/>
    <x v="1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x v="458"/>
    <n v="95.978877489438744"/>
    <x v="1"/>
    <x v="1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x v="459"/>
    <n v="78.728155339805824"/>
    <x v="1"/>
    <x v="1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x v="98"/>
    <n v="56.081632653061227"/>
    <x v="1"/>
    <x v="1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x v="460"/>
    <n v="69.090909090909093"/>
    <x v="0"/>
    <x v="0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x v="461"/>
    <n v="102.05291576673866"/>
    <x v="0"/>
    <x v="0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x v="38"/>
    <n v="107.32089552238806"/>
    <x v="1"/>
    <x v="1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x v="462"/>
    <n v="51.970260223048328"/>
    <x v="1"/>
    <x v="1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x v="463"/>
    <n v="71.137142857142862"/>
    <x v="1"/>
    <x v="1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x v="464"/>
    <n v="106.49275362318841"/>
    <x v="1"/>
    <x v="1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x v="257"/>
    <n v="42.93684210526316"/>
    <x v="1"/>
    <x v="1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x v="465"/>
    <n v="30.037974683544302"/>
    <x v="1"/>
    <x v="1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x v="385"/>
    <n v="70.623376623376629"/>
    <x v="4"/>
    <x v="4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x v="466"/>
    <n v="66.016018306636155"/>
    <x v="1"/>
    <x v="1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x v="467"/>
    <n v="96.911392405063296"/>
    <x v="1"/>
    <x v="1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x v="468"/>
    <n v="62.867346938775512"/>
    <x v="6"/>
    <x v="6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x v="469"/>
    <n v="108.98537682789652"/>
    <x v="1"/>
    <x v="1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x v="470"/>
    <n v="26.999314599040439"/>
    <x v="1"/>
    <x v="1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x v="471"/>
    <n v="65.004147943311438"/>
    <x v="0"/>
    <x v="0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x v="75"/>
    <n v="111.51785714285714"/>
    <x v="1"/>
    <x v="1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x v="49"/>
    <n v="3"/>
    <x v="1"/>
    <x v="1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x v="472"/>
    <n v="110.99268292682927"/>
    <x v="1"/>
    <x v="1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x v="100"/>
    <n v="56.746987951807228"/>
    <x v="1"/>
    <x v="1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x v="473"/>
    <n v="97.020608439646708"/>
    <x v="1"/>
    <x v="1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x v="220"/>
    <n v="92.08620689655173"/>
    <x v="1"/>
    <x v="1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x v="474"/>
    <n v="82.986666666666665"/>
    <x v="4"/>
    <x v="4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x v="475"/>
    <n v="103.03791821561339"/>
    <x v="2"/>
    <x v="2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x v="170"/>
    <n v="68.922619047619051"/>
    <x v="1"/>
    <x v="1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x v="231"/>
    <n v="87.737226277372258"/>
    <x v="5"/>
    <x v="5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x v="129"/>
    <n v="75.021505376344081"/>
    <x v="6"/>
    <x v="6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x v="476"/>
    <n v="50.863999999999997"/>
    <x v="1"/>
    <x v="1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x v="443"/>
    <n v="90"/>
    <x v="6"/>
    <x v="6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x v="381"/>
    <n v="72.896039603960389"/>
    <x v="1"/>
    <x v="1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x v="459"/>
    <n v="108.48543689320388"/>
    <x v="1"/>
    <x v="1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x v="477"/>
    <n v="101.98095238095237"/>
    <x v="1"/>
    <x v="1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x v="478"/>
    <n v="44.009146341463413"/>
    <x v="1"/>
    <x v="1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x v="144"/>
    <n v="65.942675159235662"/>
    <x v="1"/>
    <x v="1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x v="1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x v="480"/>
    <n v="28.003367003367003"/>
    <x v="1"/>
    <x v="1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x v="300"/>
    <n v="85.829268292682926"/>
    <x v="1"/>
    <x v="1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x v="3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x v="101"/>
    <n v="90.483333333333334"/>
    <x v="1"/>
    <x v="1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x v="481"/>
    <n v="25.00197628458498"/>
    <x v="1"/>
    <x v="1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x v="358"/>
    <n v="92.013888888888886"/>
    <x v="2"/>
    <x v="2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x v="246"/>
    <n v="93.066115702479337"/>
    <x v="4"/>
    <x v="4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x v="482"/>
    <n v="61.008145363408524"/>
    <x v="1"/>
    <x v="1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x v="168"/>
    <n v="92.036259541984734"/>
    <x v="1"/>
    <x v="1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x v="483"/>
    <n v="81.132596685082873"/>
    <x v="1"/>
    <x v="1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x v="234"/>
    <n v="73.5"/>
    <x v="1"/>
    <x v="1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x v="393"/>
    <n v="85.221311475409834"/>
    <x v="1"/>
    <x v="1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x v="130"/>
    <n v="110.96825396825396"/>
    <x v="0"/>
    <x v="0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x v="319"/>
    <n v="32.968036529680369"/>
    <x v="1"/>
    <x v="1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x v="484"/>
    <n v="96.005352363960753"/>
    <x v="1"/>
    <x v="1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x v="485"/>
    <n v="84.96632653061225"/>
    <x v="1"/>
    <x v="1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x v="486"/>
    <n v="25.007462686567163"/>
    <x v="1"/>
    <x v="1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x v="487"/>
    <n v="65.998995479658461"/>
    <x v="1"/>
    <x v="1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x v="226"/>
    <n v="87.34482758620689"/>
    <x v="1"/>
    <x v="1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x v="80"/>
    <n v="27.933333333333334"/>
    <x v="1"/>
    <x v="1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x v="27"/>
    <n v="103.8"/>
    <x v="1"/>
    <x v="1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x v="271"/>
    <n v="31.937172774869111"/>
    <x v="1"/>
    <x v="1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x v="36"/>
    <n v="99.5"/>
    <x v="1"/>
    <x v="1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x v="406"/>
    <n v="108.84615384615384"/>
    <x v="1"/>
    <x v="1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x v="393"/>
    <n v="110.76229508196721"/>
    <x v="1"/>
    <x v="1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x v="68"/>
    <n v="29.647058823529413"/>
    <x v="1"/>
    <x v="1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x v="382"/>
    <n v="101.71428571428571"/>
    <x v="1"/>
    <x v="1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x v="298"/>
    <n v="61.5"/>
    <x v="1"/>
    <x v="1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x v="488"/>
    <n v="35"/>
    <x v="1"/>
    <x v="1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x v="489"/>
    <n v="40.049999999999997"/>
    <x v="1"/>
    <x v="1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x v="490"/>
    <n v="110.97231270358306"/>
    <x v="1"/>
    <x v="1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x v="491"/>
    <n v="36.959016393442624"/>
    <x v="6"/>
    <x v="6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x v="49"/>
    <n v="1"/>
    <x v="4"/>
    <x v="4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x v="492"/>
    <n v="30.974074074074075"/>
    <x v="1"/>
    <x v="1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x v="493"/>
    <n v="47.035087719298247"/>
    <x v="1"/>
    <x v="1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x v="231"/>
    <n v="88.065693430656935"/>
    <x v="1"/>
    <x v="1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x v="494"/>
    <n v="37.005616224648989"/>
    <x v="1"/>
    <x v="1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x v="495"/>
    <n v="26.027777777777779"/>
    <x v="3"/>
    <x v="3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x v="1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x v="493"/>
    <n v="49.964912280701753"/>
    <x v="1"/>
    <x v="1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x v="497"/>
    <n v="110.01646903820817"/>
    <x v="0"/>
    <x v="0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x v="498"/>
    <n v="89.964678178963894"/>
    <x v="1"/>
    <x v="1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x v="155"/>
    <n v="79.009523809523813"/>
    <x v="6"/>
    <x v="6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x v="499"/>
    <n v="86.867469879518069"/>
    <x v="1"/>
    <x v="1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x v="16"/>
    <n v="62.04"/>
    <x v="2"/>
    <x v="2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x v="500"/>
    <n v="26.970212765957445"/>
    <x v="1"/>
    <x v="1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x v="496"/>
    <n v="54.121621621621621"/>
    <x v="1"/>
    <x v="1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x v="40"/>
    <n v="41.035353535353536"/>
    <x v="1"/>
    <x v="1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x v="501"/>
    <n v="55.052419354838712"/>
    <x v="2"/>
    <x v="2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x v="502"/>
    <n v="107.93762183235867"/>
    <x v="1"/>
    <x v="1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x v="503"/>
    <n v="73.92"/>
    <x v="1"/>
    <x v="1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x v="504"/>
    <n v="31.995894428152493"/>
    <x v="1"/>
    <x v="1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x v="505"/>
    <n v="53.898148148148145"/>
    <x v="6"/>
    <x v="6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x v="150"/>
    <n v="106.5"/>
    <x v="1"/>
    <x v="1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x v="506"/>
    <n v="32.999805409612762"/>
    <x v="1"/>
    <x v="1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x v="507"/>
    <n v="43.00254993625159"/>
    <x v="1"/>
    <x v="1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x v="373"/>
    <n v="86.858974358974365"/>
    <x v="6"/>
    <x v="6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x v="234"/>
    <n v="96.8"/>
    <x v="1"/>
    <x v="1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x v="508"/>
    <n v="32.995456610631528"/>
    <x v="1"/>
    <x v="1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x v="103"/>
    <n v="68.028106508875737"/>
    <x v="1"/>
    <x v="1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x v="5"/>
    <n v="58.867816091954026"/>
    <x v="5"/>
    <x v="5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x v="509"/>
    <n v="105.04572803850782"/>
    <x v="1"/>
    <x v="1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x v="55"/>
    <n v="33.054878048780488"/>
    <x v="1"/>
    <x v="1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x v="75"/>
    <n v="78.821428571428569"/>
    <x v="5"/>
    <x v="5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x v="510"/>
    <n v="68.204968944099377"/>
    <x v="1"/>
    <x v="1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x v="188"/>
    <n v="75.731884057971016"/>
    <x v="1"/>
    <x v="1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x v="511"/>
    <n v="30.996070133010882"/>
    <x v="1"/>
    <x v="1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x v="2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x v="512"/>
    <n v="52.879227053140099"/>
    <x v="6"/>
    <x v="6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x v="513"/>
    <n v="71.005820721769496"/>
    <x v="0"/>
    <x v="0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x v="249"/>
    <n v="102.38709677419355"/>
    <x v="1"/>
    <x v="1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x v="430"/>
    <n v="74.466666666666669"/>
    <x v="1"/>
    <x v="1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x v="260"/>
    <n v="51.009883198562441"/>
    <x v="1"/>
    <x v="1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x v="514"/>
    <n v="90"/>
    <x v="1"/>
    <x v="1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x v="243"/>
    <n v="97.142857142857139"/>
    <x v="1"/>
    <x v="1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x v="483"/>
    <n v="72.071823204419886"/>
    <x v="5"/>
    <x v="5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x v="460"/>
    <n v="75.236363636363635"/>
    <x v="1"/>
    <x v="1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x v="249"/>
    <n v="32.967741935483872"/>
    <x v="1"/>
    <x v="1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x v="373"/>
    <n v="54.807692307692307"/>
    <x v="1"/>
    <x v="1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x v="515"/>
    <n v="45.037837837837834"/>
    <x v="1"/>
    <x v="1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x v="246"/>
    <n v="52.958677685950413"/>
    <x v="1"/>
    <x v="1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x v="516"/>
    <n v="60.017959183673469"/>
    <x v="4"/>
    <x v="4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x v="49"/>
    <n v="1"/>
    <x v="5"/>
    <x v="5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x v="88"/>
    <n v="44.028301886792455"/>
    <x v="1"/>
    <x v="1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x v="1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x v="517"/>
    <n v="28.012875536480685"/>
    <x v="1"/>
    <x v="1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x v="205"/>
    <n v="32.050458715596328"/>
    <x v="1"/>
    <x v="1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x v="109"/>
    <n v="73.611940298507463"/>
    <x v="2"/>
    <x v="2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x v="70"/>
    <n v="108.71052631578948"/>
    <x v="1"/>
    <x v="1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x v="177"/>
    <n v="42.97674418604651"/>
    <x v="1"/>
    <x v="1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x v="161"/>
    <n v="83.315789473684205"/>
    <x v="1"/>
    <x v="1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x v="518"/>
    <n v="42"/>
    <x v="5"/>
    <x v="5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x v="394"/>
    <n v="55.927601809954751"/>
    <x v="1"/>
    <x v="1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x v="89"/>
    <n v="105.03681885125184"/>
    <x v="1"/>
    <x v="1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x v="519"/>
    <n v="48"/>
    <x v="0"/>
    <x v="0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x v="520"/>
    <n v="112.66176470588235"/>
    <x v="1"/>
    <x v="1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x v="521"/>
    <n v="81.944444444444443"/>
    <x v="3"/>
    <x v="3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x v="236"/>
    <n v="64.049180327868854"/>
    <x v="0"/>
    <x v="0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x v="221"/>
    <n v="106.39097744360902"/>
    <x v="1"/>
    <x v="1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x v="522"/>
    <n v="76.011249497790274"/>
    <x v="6"/>
    <x v="6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x v="464"/>
    <n v="111.07246376811594"/>
    <x v="1"/>
    <x v="1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x v="523"/>
    <n v="95.936170212765958"/>
    <x v="1"/>
    <x v="1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x v="524"/>
    <n v="43.043010752688176"/>
    <x v="4"/>
    <x v="4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x v="155"/>
    <n v="67.966666666666669"/>
    <x v="1"/>
    <x v="1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x v="525"/>
    <n v="89.991428571428571"/>
    <x v="1"/>
    <x v="1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x v="526"/>
    <n v="58.095238095238095"/>
    <x v="1"/>
    <x v="1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x v="527"/>
    <n v="83.996875000000003"/>
    <x v="1"/>
    <x v="1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x v="144"/>
    <n v="88.853503184713375"/>
    <x v="4"/>
    <x v="4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x v="346"/>
    <n v="65.963917525773198"/>
    <x v="1"/>
    <x v="1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x v="2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x v="131"/>
    <n v="69.98571428571428"/>
    <x v="1"/>
    <x v="1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x v="110"/>
    <n v="32.006493506493506"/>
    <x v="1"/>
    <x v="1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x v="1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x v="529"/>
    <n v="24.998110087408456"/>
    <x v="1"/>
    <x v="1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x v="265"/>
    <n v="104.97764070932922"/>
    <x v="3"/>
    <x v="3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x v="34"/>
    <n v="64.987878787878785"/>
    <x v="3"/>
    <x v="3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x v="530"/>
    <n v="94.352941176470594"/>
    <x v="1"/>
    <x v="1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x v="531"/>
    <n v="44.001706484641637"/>
    <x v="1"/>
    <x v="1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x v="115"/>
    <n v="64.744680851063833"/>
    <x v="1"/>
    <x v="1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x v="532"/>
    <n v="84.00667779632721"/>
    <x v="1"/>
    <x v="1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x v="210"/>
    <n v="34.061302681992338"/>
    <x v="1"/>
    <x v="1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x v="144"/>
    <n v="93.273885350318466"/>
    <x v="1"/>
    <x v="1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x v="533"/>
    <n v="32.998301726577978"/>
    <x v="1"/>
    <x v="1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x v="287"/>
    <n v="83.812903225806451"/>
    <x v="1"/>
    <x v="1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x v="227"/>
    <n v="63.992424242424242"/>
    <x v="6"/>
    <x v="6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x v="254"/>
    <n v="81.909090909090907"/>
    <x v="1"/>
    <x v="1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x v="115"/>
    <n v="93.053191489361708"/>
    <x v="1"/>
    <x v="1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x v="534"/>
    <n v="101.98449039881831"/>
    <x v="4"/>
    <x v="4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x v="44"/>
    <n v="105.9375"/>
    <x v="1"/>
    <x v="1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x v="460"/>
    <n v="101.58181818181818"/>
    <x v="1"/>
    <x v="1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x v="535"/>
    <n v="62.970930232558139"/>
    <x v="1"/>
    <x v="1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x v="253"/>
    <n v="29.045602605863191"/>
    <x v="1"/>
    <x v="1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x v="49"/>
    <n v="1"/>
    <x v="1"/>
    <x v="1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x v="415"/>
    <n v="77.924999999999997"/>
    <x v="1"/>
    <x v="1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x v="249"/>
    <n v="80.806451612903231"/>
    <x v="1"/>
    <x v="1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x v="50"/>
    <n v="76.006816632583508"/>
    <x v="0"/>
    <x v="0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x v="0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x v="15"/>
    <n v="53"/>
    <x v="2"/>
    <x v="2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x v="1"/>
    <n v="54.164556962025316"/>
    <x v="1"/>
    <x v="1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x v="537"/>
    <n v="32.946666666666665"/>
    <x v="5"/>
    <x v="5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x v="164"/>
    <n v="79.371428571428567"/>
    <x v="1"/>
    <x v="1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x v="377"/>
    <n v="41.174603174603178"/>
    <x v="1"/>
    <x v="1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x v="167"/>
    <n v="77.430769230769229"/>
    <x v="1"/>
    <x v="1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x v="25"/>
    <n v="57.159509202453989"/>
    <x v="1"/>
    <x v="1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x v="72"/>
    <n v="77.17647058823529"/>
    <x v="1"/>
    <x v="1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x v="538"/>
    <n v="24.953917050691246"/>
    <x v="1"/>
    <x v="1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x v="503"/>
    <n v="97.18"/>
    <x v="1"/>
    <x v="1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x v="1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x v="540"/>
    <n v="88.023385300668153"/>
    <x v="1"/>
    <x v="1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x v="402"/>
    <n v="25.99"/>
    <x v="1"/>
    <x v="1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x v="105"/>
    <n v="102.69047619047619"/>
    <x v="1"/>
    <x v="1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x v="541"/>
    <n v="72.958174904942965"/>
    <x v="1"/>
    <x v="1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x v="246"/>
    <n v="57.190082644628099"/>
    <x v="1"/>
    <x v="1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x v="542"/>
    <n v="84.013793103448279"/>
    <x v="1"/>
    <x v="1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x v="543"/>
    <n v="98.666666666666671"/>
    <x v="2"/>
    <x v="2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x v="544"/>
    <n v="42.007419183889773"/>
    <x v="1"/>
    <x v="1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x v="545"/>
    <n v="32.002753556677376"/>
    <x v="1"/>
    <x v="1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x v="109"/>
    <n v="81.567164179104481"/>
    <x v="1"/>
    <x v="1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x v="176"/>
    <n v="37.035087719298247"/>
    <x v="0"/>
    <x v="0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x v="546"/>
    <n v="103.033360455655"/>
    <x v="1"/>
    <x v="1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x v="65"/>
    <n v="84.333333333333329"/>
    <x v="6"/>
    <x v="6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x v="4"/>
    <n v="102.60377358490567"/>
    <x v="1"/>
    <x v="1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x v="547"/>
    <n v="79.992129246064621"/>
    <x v="1"/>
    <x v="1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x v="15"/>
    <n v="70.055309734513273"/>
    <x v="1"/>
    <x v="1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x v="175"/>
    <n v="37"/>
    <x v="1"/>
    <x v="1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x v="548"/>
    <n v="41.911917098445599"/>
    <x v="1"/>
    <x v="1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x v="549"/>
    <n v="57.992576882290564"/>
    <x v="1"/>
    <x v="1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x v="550"/>
    <n v="40.942307692307693"/>
    <x v="1"/>
    <x v="1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x v="551"/>
    <n v="69.9972602739726"/>
    <x v="1"/>
    <x v="1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x v="249"/>
    <n v="73.838709677419359"/>
    <x v="1"/>
    <x v="1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x v="552"/>
    <n v="41.979310344827589"/>
    <x v="1"/>
    <x v="1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x v="393"/>
    <n v="77.93442622950819"/>
    <x v="1"/>
    <x v="1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x v="553"/>
    <n v="106.01972789115646"/>
    <x v="1"/>
    <x v="1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x v="0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x v="554"/>
    <n v="76.016483516483518"/>
    <x v="1"/>
    <x v="1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x v="134"/>
    <n v="54.120603015075375"/>
    <x v="6"/>
    <x v="6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x v="75"/>
    <n v="57.285714285714285"/>
    <x v="4"/>
    <x v="4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x v="37"/>
    <n v="103.81308411214954"/>
    <x v="1"/>
    <x v="1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x v="555"/>
    <n v="105.02602739726028"/>
    <x v="2"/>
    <x v="2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x v="11"/>
    <n v="90.259259259259252"/>
    <x v="1"/>
    <x v="1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x v="556"/>
    <n v="76.978705978705975"/>
    <x v="1"/>
    <x v="1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x v="300"/>
    <n v="102.60162601626017"/>
    <x v="5"/>
    <x v="5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x v="49"/>
    <n v="2"/>
    <x v="1"/>
    <x v="1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x v="122"/>
    <n v="55.0062893081761"/>
    <x v="1"/>
    <x v="1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x v="460"/>
    <n v="32.127272727272725"/>
    <x v="1"/>
    <x v="1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x v="443"/>
    <n v="50.642857142857146"/>
    <x v="1"/>
    <x v="1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x v="36"/>
    <n v="49.6875"/>
    <x v="1"/>
    <x v="1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x v="64"/>
    <n v="54.894067796610166"/>
    <x v="1"/>
    <x v="1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x v="271"/>
    <n v="46.931937172774866"/>
    <x v="1"/>
    <x v="1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x v="142"/>
    <n v="44.951219512195124"/>
    <x v="1"/>
    <x v="1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x v="557"/>
    <n v="30.99898322318251"/>
    <x v="1"/>
    <x v="1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x v="175"/>
    <n v="107.7625"/>
    <x v="0"/>
    <x v="0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x v="102"/>
    <n v="102.07770270270271"/>
    <x v="1"/>
    <x v="1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x v="558"/>
    <n v="24.976190476190474"/>
    <x v="1"/>
    <x v="1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x v="559"/>
    <n v="79.944134078212286"/>
    <x v="1"/>
    <x v="1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x v="560"/>
    <n v="67.946462715105156"/>
    <x v="2"/>
    <x v="2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x v="561"/>
    <n v="26.070921985815602"/>
    <x v="4"/>
    <x v="4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x v="562"/>
    <n v="105.0032154340836"/>
    <x v="4"/>
    <x v="4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x v="550"/>
    <n v="25.826923076923077"/>
    <x v="1"/>
    <x v="1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x v="11"/>
    <n v="77.666666666666671"/>
    <x v="4"/>
    <x v="4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x v="388"/>
    <n v="57.82692307692308"/>
    <x v="5"/>
    <x v="5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x v="537"/>
    <n v="92.955555555555549"/>
    <x v="2"/>
    <x v="2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x v="563"/>
    <n v="37.945098039215686"/>
    <x v="1"/>
    <x v="1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x v="63"/>
    <n v="31.842105263157894"/>
    <x v="1"/>
    <x v="1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x v="564"/>
    <n v="40"/>
    <x v="1"/>
    <x v="1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x v="174"/>
    <n v="101.1"/>
    <x v="1"/>
    <x v="1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x v="565"/>
    <n v="84.006989951944078"/>
    <x v="6"/>
    <x v="6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x v="1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x v="27"/>
    <n v="105.13333333333334"/>
    <x v="1"/>
    <x v="1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x v="95"/>
    <n v="89.21621621621621"/>
    <x v="1"/>
    <x v="1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x v="566"/>
    <n v="51.995234312946785"/>
    <x v="6"/>
    <x v="6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x v="229"/>
    <n v="64.956521739130437"/>
    <x v="4"/>
    <x v="4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x v="72"/>
    <n v="46.235294117647058"/>
    <x v="1"/>
    <x v="1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x v="192"/>
    <n v="51.151785714285715"/>
    <x v="1"/>
    <x v="1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x v="358"/>
    <n v="33.909722222222221"/>
    <x v="1"/>
    <x v="1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x v="567"/>
    <n v="92.016298633017882"/>
    <x v="1"/>
    <x v="1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x v="339"/>
    <n v="107.42857142857143"/>
    <x v="1"/>
    <x v="1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x v="1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x v="356"/>
    <n v="80.476190476190482"/>
    <x v="1"/>
    <x v="1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x v="568"/>
    <n v="86.978483606557376"/>
    <x v="1"/>
    <x v="1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x v="87"/>
    <n v="105.13541666666667"/>
    <x v="1"/>
    <x v="1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x v="1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x v="569"/>
    <n v="93.348484848484844"/>
    <x v="0"/>
    <x v="0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x v="373"/>
    <n v="71.987179487179489"/>
    <x v="1"/>
    <x v="1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x v="109"/>
    <n v="92.611940298507463"/>
    <x v="2"/>
    <x v="2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x v="1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x v="570"/>
    <n v="30.958174904942965"/>
    <x v="2"/>
    <x v="2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x v="1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x v="483"/>
    <n v="84.187845303867405"/>
    <x v="1"/>
    <x v="1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x v="171"/>
    <n v="73.92307692307692"/>
    <x v="1"/>
    <x v="1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x v="415"/>
    <n v="36.987499999999997"/>
    <x v="1"/>
    <x v="1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x v="84"/>
    <n v="46.896551724137929"/>
    <x v="1"/>
    <x v="1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x v="49"/>
    <n v="5"/>
    <x v="1"/>
    <x v="1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x v="572"/>
    <n v="102.02437459910199"/>
    <x v="1"/>
    <x v="1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x v="428"/>
    <n v="45.007502206531335"/>
    <x v="1"/>
    <x v="1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x v="356"/>
    <n v="94.285714285714292"/>
    <x v="1"/>
    <x v="1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x v="573"/>
    <n v="101.02325581395348"/>
    <x v="2"/>
    <x v="2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x v="175"/>
    <n v="97.037499999999994"/>
    <x v="1"/>
    <x v="1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x v="268"/>
    <n v="43.00963855421687"/>
    <x v="1"/>
    <x v="1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x v="54"/>
    <n v="94.916030534351151"/>
    <x v="1"/>
    <x v="1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x v="192"/>
    <n v="72.151785714285708"/>
    <x v="1"/>
    <x v="1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x v="406"/>
    <n v="51.007692307692309"/>
    <x v="1"/>
    <x v="1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x v="12"/>
    <n v="85.054545454545448"/>
    <x v="1"/>
    <x v="1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x v="287"/>
    <n v="43.87096774193548"/>
    <x v="1"/>
    <x v="1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x v="574"/>
    <n v="40.063909774436091"/>
    <x v="1"/>
    <x v="1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x v="493"/>
    <n v="43.833333333333336"/>
    <x v="6"/>
    <x v="6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x v="287"/>
    <n v="84.92903225806451"/>
    <x v="1"/>
    <x v="1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x v="512"/>
    <n v="41.067632850241544"/>
    <x v="4"/>
    <x v="4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x v="242"/>
    <n v="54.971428571428568"/>
    <x v="1"/>
    <x v="1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x v="575"/>
    <n v="77.010807374443743"/>
    <x v="1"/>
    <x v="1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x v="1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x v="576"/>
    <n v="91.935483870967744"/>
    <x v="1"/>
    <x v="1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x v="577"/>
    <n v="97.069023569023571"/>
    <x v="1"/>
    <x v="1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x v="3"/>
    <n v="58.916666666666664"/>
    <x v="1"/>
    <x v="1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x v="1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x v="526"/>
    <n v="103.87301587301587"/>
    <x v="1"/>
    <x v="1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x v="235"/>
    <n v="93.46875"/>
    <x v="1"/>
    <x v="1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x v="18"/>
    <n v="61.970370370370368"/>
    <x v="1"/>
    <x v="1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x v="1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x v="109"/>
    <n v="77.268656716417908"/>
    <x v="1"/>
    <x v="1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x v="45"/>
    <n v="93.923913043478265"/>
    <x v="1"/>
    <x v="1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x v="579"/>
    <n v="84.969458128078813"/>
    <x v="4"/>
    <x v="4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x v="580"/>
    <n v="105.97035040431267"/>
    <x v="1"/>
    <x v="1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x v="581"/>
    <n v="36.969040247678016"/>
    <x v="1"/>
    <x v="1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x v="51"/>
    <n v="81.533333333333331"/>
    <x v="1"/>
    <x v="1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x v="582"/>
    <n v="80.999140154772135"/>
    <x v="1"/>
    <x v="1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x v="345"/>
    <n v="26.010498687664043"/>
    <x v="1"/>
    <x v="1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x v="583"/>
    <n v="25.998410896708286"/>
    <x v="1"/>
    <x v="1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x v="1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x v="584"/>
    <n v="28.002083333333335"/>
    <x v="1"/>
    <x v="1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x v="251"/>
    <n v="76.546875"/>
    <x v="1"/>
    <x v="1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x v="31"/>
    <n v="53.053097345132741"/>
    <x v="1"/>
    <x v="1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x v="251"/>
    <n v="106.859375"/>
    <x v="1"/>
    <x v="1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x v="585"/>
    <n v="46.020746887966808"/>
    <x v="1"/>
    <x v="1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x v="227"/>
    <n v="100.17424242424242"/>
    <x v="1"/>
    <x v="1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x v="51"/>
    <n v="101.44"/>
    <x v="6"/>
    <x v="6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x v="586"/>
    <n v="87.972684085510693"/>
    <x v="1"/>
    <x v="1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x v="587"/>
    <n v="74.995594713656388"/>
    <x v="1"/>
    <x v="1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x v="192"/>
    <n v="42.982142857142854"/>
    <x v="1"/>
    <x v="1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x v="279"/>
    <n v="33.115107913669064"/>
    <x v="6"/>
    <x v="6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x v="82"/>
    <n v="101.13101604278074"/>
    <x v="1"/>
    <x v="1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x v="588"/>
    <n v="55.98841354723708"/>
    <x v="1"/>
    <x v="1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  <r>
    <m/>
    <m/>
    <m/>
    <m/>
    <m/>
    <m/>
    <x v="4"/>
    <x v="589"/>
    <m/>
    <x v="7"/>
    <x v="7"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D37947-B594-484F-9F1A-29727CB0BA2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F14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5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449E0-FDDE-4DC1-835D-FF4712D873D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F29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EA6659-B79F-475B-99D8-9CB72B736FEC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3:G17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>
      <items count="9">
        <item x="2"/>
        <item x="0"/>
        <item x="5"/>
        <item x="3"/>
        <item x="6"/>
        <item x="4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4">
    <field x="22"/>
    <field x="21"/>
    <field x="20"/>
    <field x="1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B13CD-6733-48EA-A828-4E732CC9AD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I14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Col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outcome" fld="6" subtotal="count" baseField="0" baseItem="0"/>
  </dataFields>
  <chartFormats count="21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C12EAA-F23A-4D11-A97E-A4DC7476412D}" name="Table3" displayName="Table3" ref="A1:H13" totalsRowShown="0" headerRowDxfId="34">
  <autoFilter ref="A1:H13" xr:uid="{92C12EAA-F23A-4D11-A97E-A4DC7476412D}"/>
  <tableColumns count="8">
    <tableColumn id="1" xr3:uid="{6DFF2EF2-68A7-4CE0-971A-703F351C01FF}" name="Goal" dataDxfId="33"/>
    <tableColumn id="2" xr3:uid="{189B1F5F-7AE8-4940-BC60-A45E1EE90A23}" name="Number successful" dataDxfId="32">
      <calculatedColumnFormula>COUNTIFS(Crowdfunding!$D:$D,"&lt;1000",Crowdfunding!$G:$G,"successful")</calculatedColumnFormula>
    </tableColumn>
    <tableColumn id="3" xr3:uid="{D9CC88D6-CE2C-4305-9BF0-CD620BF457D6}" name="Number of failed" dataDxfId="31">
      <calculatedColumnFormula>COUNTIFS(Crowdfunding!$D:$D, "&lt;1000", Crowdfunding!$G:$G, "failed")</calculatedColumnFormula>
    </tableColumn>
    <tableColumn id="4" xr3:uid="{A3FB71EE-9173-4939-8076-89399B155611}" name="Number canceled" dataDxfId="30">
      <calculatedColumnFormula>COUNTIFS(Crowdfunding!$D:$D, "&lt;1000", Crowdfunding!$G:$G, "canceled")</calculatedColumnFormula>
    </tableColumn>
    <tableColumn id="5" xr3:uid="{46138A3E-C9B2-4F01-A45D-4C7B50F2AF3E}" name="Total projects" dataDxfId="29">
      <calculatedColumnFormula>SUM(Table3[[#This Row],[Number successful]],Table3[[#This Row],[Number of failed]],Table3[[#This Row],[Number canceled]])</calculatedColumnFormula>
    </tableColumn>
    <tableColumn id="6" xr3:uid="{35955FEC-9E67-4B52-A7F0-F0110A75065F}" name="Percentage Successful" dataDxfId="28">
      <calculatedColumnFormula>Table3[[#This Row],[Number successful]]/Table3[[#This Row],[Total projects]]</calculatedColumnFormula>
    </tableColumn>
    <tableColumn id="7" xr3:uid="{BBCA59A7-DFBA-4793-9DB8-C49CA57295D7}" name="Percentage Failed" dataDxfId="27">
      <calculatedColumnFormula>Table3[[#This Row],[Number of failed]]/Table3[[#This Row],[Total projects]]</calculatedColumnFormula>
    </tableColumn>
    <tableColumn id="8" xr3:uid="{D8399288-A79D-46B9-BDBE-2FDE0F6B2992}" name="Percentage Canceled" dataDxfId="26">
      <calculatedColumnFormula>Table3[[#This Row],[Number canceled]]/Table3[[#This Row],[Total projects]]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9C776-9211-4810-9A64-DFBEE37B02CE}" name="Table2" displayName="Table2" ref="A1:T2" insertRow="1" totalsRowShown="0">
  <autoFilter ref="A1:T2" xr:uid="{C149C776-9211-4810-9A64-DFBEE37B02CE}"/>
  <tableColumns count="20">
    <tableColumn id="1" xr3:uid="{9EEA38EE-6072-4404-BBD0-C385A96F967A}" name="id"/>
    <tableColumn id="2" xr3:uid="{59120AAC-139C-4C8F-88CF-BE294018F3C7}" name="name"/>
    <tableColumn id="3" xr3:uid="{0FAD749C-2561-44B5-BD5D-240F9792599C}" name="blurb"/>
    <tableColumn id="4" xr3:uid="{E5AD3D32-52A2-4548-B501-B63C2B2EE2AC}" name="goal"/>
    <tableColumn id="5" xr3:uid="{777BACC6-F61C-46B2-9504-3F6D242594D1}" name="pledged"/>
    <tableColumn id="6" xr3:uid="{23D9635D-D6D6-4196-85EB-047D967A79FB}" name="Percent Funde"/>
    <tableColumn id="7" xr3:uid="{090D6180-D52B-424A-9091-EBB2210BAA7D}" name="outcome"/>
    <tableColumn id="8" xr3:uid="{910608B1-F440-41B5-B350-0F5F1C09D3AE}" name="backers_count"/>
    <tableColumn id="9" xr3:uid="{F94E6E91-4C92-418F-98F1-A63FB62701A2}" name="Average donation"/>
    <tableColumn id="10" xr3:uid="{89D4B1D1-CAC1-4E87-BEB6-8F0DF3B6FE4A}" name="country"/>
    <tableColumn id="11" xr3:uid="{65313DB3-4DEE-4B2B-9C0A-40FA89DD5A3B}" name="currency"/>
    <tableColumn id="12" xr3:uid="{5708F237-6007-4EC1-B262-030594579E4C}" name="launched_at"/>
    <tableColumn id="13" xr3:uid="{0ECBEEE0-9954-4BAC-BF7B-DA85FDCE520F}" name="deadline"/>
    <tableColumn id="14" xr3:uid="{5CA27A55-7861-4A16-9C70-FB67996C4A71}" name="staff_pick"/>
    <tableColumn id="15" xr3:uid="{03C59DA7-BDFF-46FC-9268-5A074F58D7F9}" name="spotlight"/>
    <tableColumn id="16" xr3:uid="{0F40D6C5-F04B-409C-9658-EC0F5BE074FC}" name="category &amp; sub-category"/>
    <tableColumn id="17" xr3:uid="{71AA0C9A-C815-445F-9F62-134B6F40BEC7}" name="Parent category"/>
    <tableColumn id="18" xr3:uid="{71BC934D-2CC9-4445-8B34-C41C35D49C0B}" name="Sub-category"/>
    <tableColumn id="19" xr3:uid="{4C97FCC2-86A2-4AB0-8E0F-8C13C290331A}" name="Date created conversion"/>
    <tableColumn id="20" xr3:uid="{ACE8F1FF-7DBF-4841-A06C-D176C569E26F}" name="Date ended convers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72ED7-5492-45DC-A9A4-0A2A3C3FDED1}" name="Table1" displayName="Table1" ref="A2:E3" totalsRowShown="0" headerRowDxfId="25" dataDxfId="24">
  <autoFilter ref="A2:E3" xr:uid="{2EC72ED7-5492-45DC-A9A4-0A2A3C3FDED1}"/>
  <tableColumns count="5">
    <tableColumn id="1" xr3:uid="{A3120114-B086-416E-9E1A-14AB59E9AD2F}" name="Column1" dataDxfId="23"/>
    <tableColumn id="2" xr3:uid="{83C7173D-B2A0-48B8-AC5B-15BC9D42CE0E}" name="Column2" dataDxfId="22"/>
    <tableColumn id="3" xr3:uid="{C4CA6DC1-1B4E-441C-B1A5-1F3DB0032120}" name="Column3"/>
    <tableColumn id="4" xr3:uid="{ABE2B149-2D8C-47AB-9B3B-9354F03EE4AC}" name="Column4" dataDxfId="21"/>
    <tableColumn id="5" xr3:uid="{62E6166B-6EBB-4690-B438-6545D586932D}" name="Column5" dataDxfId="2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8"/>
  <sheetViews>
    <sheetView workbookViewId="0">
      <selection activeCell="D14" sqref="D14"/>
    </sheetView>
  </sheetViews>
  <sheetFormatPr defaultColWidth="11.19921875" defaultRowHeight="15.6" x14ac:dyDescent="0.3"/>
  <cols>
    <col min="1" max="1" width="10.3984375" customWidth="1"/>
    <col min="2" max="2" width="30.69921875" bestFit="1" customWidth="1"/>
    <col min="3" max="3" width="33.5" style="3" customWidth="1"/>
    <col min="4" max="4" width="17.59765625" bestFit="1" customWidth="1"/>
    <col min="5" max="5" width="14.3984375" bestFit="1" customWidth="1"/>
    <col min="6" max="6" width="12.3984375" bestFit="1" customWidth="1"/>
    <col min="7" max="7" width="17.796875" bestFit="1" customWidth="1"/>
    <col min="8" max="8" width="13.19921875" bestFit="1" customWidth="1"/>
    <col min="9" max="9" width="19.8984375" bestFit="1" customWidth="1"/>
    <col min="12" max="12" width="15.296875" bestFit="1" customWidth="1"/>
    <col min="13" max="13" width="17.296875" style="16" bestFit="1" customWidth="1"/>
    <col min="14" max="14" width="16.69921875" style="16" bestFit="1" customWidth="1"/>
    <col min="15" max="15" width="12.19921875" bestFit="1" customWidth="1"/>
    <col min="16" max="16" width="13" bestFit="1" customWidth="1"/>
    <col min="18" max="18" width="28" bestFit="1" customWidth="1"/>
    <col min="19" max="20" width="28" customWidth="1"/>
    <col min="21" max="21" width="28" style="9" customWidth="1"/>
    <col min="22" max="22" width="20.5" style="9" bestFit="1" customWidth="1"/>
  </cols>
  <sheetData>
    <row r="1" spans="1:22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2092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5" t="s">
        <v>2109</v>
      </c>
      <c r="N1" s="15" t="s">
        <v>2110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2107</v>
      </c>
      <c r="T1" s="1" t="s">
        <v>2108</v>
      </c>
      <c r="U1" s="8" t="s">
        <v>2106</v>
      </c>
      <c r="V1" s="8" t="s">
        <v>2105</v>
      </c>
    </row>
    <row r="2" spans="1:22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16">
        <f>(((L2/60)/60)/24)+DATE(1970,1,1)</f>
        <v>42336.25</v>
      </c>
      <c r="N2" s="16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  <c r="U2" s="9">
        <f t="shared" ref="U2:U65" si="0">(((L2/60)/60)/24)+DATE(1970,1,1)</f>
        <v>42336.25</v>
      </c>
      <c r="V2" s="9">
        <f>(((O2/60)/60)/24)+DATE(1970,1,1)</f>
        <v>42353.25</v>
      </c>
    </row>
    <row r="3" spans="1:22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 s="16">
        <f t="shared" ref="M3:M66" si="1">(((L3/60)/60)/24)+DATE(1970,1,1)</f>
        <v>41870.208333333336</v>
      </c>
      <c r="N3" s="16">
        <f t="shared" ref="N3:N66" si="2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  <c r="U3" s="9">
        <f t="shared" si="0"/>
        <v>41870.208333333336</v>
      </c>
      <c r="V3" s="9">
        <f t="shared" ref="V3:V66" si="3">(((O3/60)/60)/24)+DATE(1970,1,1)</f>
        <v>41872.208333333336</v>
      </c>
    </row>
    <row r="4" spans="1:22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6" si="4">E4/D4*100</f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 s="16">
        <f t="shared" si="1"/>
        <v>41595.25</v>
      </c>
      <c r="N4" s="16">
        <f t="shared" si="2"/>
        <v>41597.25</v>
      </c>
      <c r="O4">
        <v>1384840800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  <c r="U4" s="9">
        <f t="shared" si="0"/>
        <v>41595.25</v>
      </c>
      <c r="V4" s="9">
        <f t="shared" si="3"/>
        <v>41597.25</v>
      </c>
    </row>
    <row r="5" spans="1:22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4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 s="16">
        <f t="shared" si="1"/>
        <v>43688.208333333328</v>
      </c>
      <c r="N5" s="16">
        <f t="shared" si="2"/>
        <v>43728.208333333328</v>
      </c>
      <c r="O5">
        <v>1568955600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  <c r="U5" s="9">
        <f t="shared" si="0"/>
        <v>43688.208333333328</v>
      </c>
      <c r="V5" s="9">
        <f t="shared" si="3"/>
        <v>43728.208333333328</v>
      </c>
    </row>
    <row r="6" spans="1:22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4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 s="16">
        <f t="shared" si="1"/>
        <v>43485.25</v>
      </c>
      <c r="N6" s="16">
        <f t="shared" si="2"/>
        <v>43489.25</v>
      </c>
      <c r="O6">
        <v>1548309600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  <c r="U6" s="9">
        <f t="shared" si="0"/>
        <v>43485.25</v>
      </c>
      <c r="V6" s="9">
        <f t="shared" si="3"/>
        <v>43489.25</v>
      </c>
    </row>
    <row r="7" spans="1:22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4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 s="16">
        <f t="shared" si="1"/>
        <v>41149.208333333336</v>
      </c>
      <c r="N7" s="16">
        <f t="shared" si="2"/>
        <v>41160.208333333336</v>
      </c>
      <c r="O7">
        <v>1347080400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  <c r="U7" s="9">
        <f t="shared" si="0"/>
        <v>41149.208333333336</v>
      </c>
      <c r="V7" s="9">
        <f t="shared" si="3"/>
        <v>41160.208333333336</v>
      </c>
    </row>
    <row r="8" spans="1:22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4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 s="16">
        <f t="shared" si="1"/>
        <v>42991.208333333328</v>
      </c>
      <c r="N8" s="16">
        <f t="shared" si="2"/>
        <v>42992.208333333328</v>
      </c>
      <c r="O8">
        <v>1505365200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  <c r="U8" s="9">
        <f t="shared" si="0"/>
        <v>42991.208333333328</v>
      </c>
      <c r="V8" s="9">
        <f t="shared" si="3"/>
        <v>42992.208333333328</v>
      </c>
    </row>
    <row r="9" spans="1:22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4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 s="16">
        <f t="shared" si="1"/>
        <v>42229.208333333328</v>
      </c>
      <c r="N9" s="16">
        <f t="shared" si="2"/>
        <v>42231.208333333328</v>
      </c>
      <c r="O9">
        <v>1439614800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  <c r="U9" s="9">
        <f t="shared" si="0"/>
        <v>42229.208333333328</v>
      </c>
      <c r="V9" s="9">
        <f t="shared" si="3"/>
        <v>42231.208333333328</v>
      </c>
    </row>
    <row r="10" spans="1:22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4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 s="16">
        <f t="shared" si="1"/>
        <v>40399.208333333336</v>
      </c>
      <c r="N10" s="16">
        <f t="shared" si="2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  <c r="U10" s="9">
        <f t="shared" si="0"/>
        <v>40399.208333333336</v>
      </c>
      <c r="V10" s="9">
        <f t="shared" si="3"/>
        <v>40401.208333333336</v>
      </c>
    </row>
    <row r="11" spans="1:22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4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 s="16">
        <f t="shared" si="1"/>
        <v>41536.208333333336</v>
      </c>
      <c r="N11" s="16">
        <f t="shared" si="2"/>
        <v>41585.25</v>
      </c>
      <c r="O11">
        <v>1383804000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  <c r="U11" s="9">
        <f t="shared" si="0"/>
        <v>41536.208333333336</v>
      </c>
      <c r="V11" s="9">
        <f t="shared" si="3"/>
        <v>41585.25</v>
      </c>
    </row>
    <row r="12" spans="1:22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4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 s="16">
        <f t="shared" si="1"/>
        <v>40404.208333333336</v>
      </c>
      <c r="N12" s="16">
        <f t="shared" si="2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  <c r="U12" s="9">
        <f t="shared" si="0"/>
        <v>40404.208333333336</v>
      </c>
      <c r="V12" s="9">
        <f t="shared" si="3"/>
        <v>40452.208333333336</v>
      </c>
    </row>
    <row r="13" spans="1:22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4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 s="16">
        <f t="shared" si="1"/>
        <v>40442.208333333336</v>
      </c>
      <c r="N13" s="16">
        <f t="shared" si="2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  <c r="U13" s="9">
        <f t="shared" si="0"/>
        <v>40442.208333333336</v>
      </c>
      <c r="V13" s="9">
        <f t="shared" si="3"/>
        <v>40448.208333333336</v>
      </c>
    </row>
    <row r="14" spans="1:22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4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 s="16">
        <f t="shared" si="1"/>
        <v>43760.208333333328</v>
      </c>
      <c r="N14" s="16">
        <f t="shared" si="2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  <c r="U14" s="9">
        <f t="shared" si="0"/>
        <v>43760.208333333328</v>
      </c>
      <c r="V14" s="9">
        <f t="shared" si="3"/>
        <v>43768.208333333328</v>
      </c>
    </row>
    <row r="15" spans="1:22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4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 s="16">
        <f t="shared" si="1"/>
        <v>42532.208333333328</v>
      </c>
      <c r="N15" s="16">
        <f t="shared" si="2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  <c r="U15" s="9">
        <f t="shared" si="0"/>
        <v>42532.208333333328</v>
      </c>
      <c r="V15" s="9">
        <f t="shared" si="3"/>
        <v>42544.208333333328</v>
      </c>
    </row>
    <row r="16" spans="1:22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4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 s="16">
        <f t="shared" si="1"/>
        <v>40974.25</v>
      </c>
      <c r="N16" s="16">
        <f t="shared" si="2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  <c r="U16" s="9">
        <f t="shared" si="0"/>
        <v>40974.25</v>
      </c>
      <c r="V16" s="9">
        <f t="shared" si="3"/>
        <v>41001.208333333336</v>
      </c>
    </row>
    <row r="17" spans="1:22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4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 s="16">
        <f t="shared" si="1"/>
        <v>43809.25</v>
      </c>
      <c r="N17" s="16">
        <f t="shared" si="2"/>
        <v>43813.25</v>
      </c>
      <c r="O17">
        <v>1576303200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  <c r="U17" s="9">
        <f t="shared" si="0"/>
        <v>43809.25</v>
      </c>
      <c r="V17" s="9">
        <f t="shared" si="3"/>
        <v>43813.25</v>
      </c>
    </row>
    <row r="18" spans="1:22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4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 s="16">
        <f t="shared" si="1"/>
        <v>41661.25</v>
      </c>
      <c r="N18" s="16">
        <f t="shared" si="2"/>
        <v>41683.25</v>
      </c>
      <c r="O18">
        <v>1392271200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  <c r="U18" s="9">
        <f t="shared" si="0"/>
        <v>41661.25</v>
      </c>
      <c r="V18" s="9">
        <f t="shared" si="3"/>
        <v>41683.25</v>
      </c>
    </row>
    <row r="19" spans="1:22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4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 s="16">
        <f t="shared" si="1"/>
        <v>40555.25</v>
      </c>
      <c r="N19" s="16">
        <f t="shared" si="2"/>
        <v>40556.25</v>
      </c>
      <c r="O19">
        <v>1294898400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  <c r="U19" s="9">
        <f t="shared" si="0"/>
        <v>40555.25</v>
      </c>
      <c r="V19" s="9">
        <f t="shared" si="3"/>
        <v>40556.25</v>
      </c>
    </row>
    <row r="20" spans="1:22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4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 s="16">
        <f t="shared" si="1"/>
        <v>43351.208333333328</v>
      </c>
      <c r="N20" s="16">
        <f t="shared" si="2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  <c r="U20" s="9">
        <f t="shared" si="0"/>
        <v>43351.208333333328</v>
      </c>
      <c r="V20" s="9">
        <f t="shared" si="3"/>
        <v>43359.208333333328</v>
      </c>
    </row>
    <row r="21" spans="1:22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4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 s="16">
        <f t="shared" si="1"/>
        <v>43528.25</v>
      </c>
      <c r="N21" s="16">
        <f t="shared" si="2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  <c r="U21" s="9">
        <f t="shared" si="0"/>
        <v>43528.25</v>
      </c>
      <c r="V21" s="9">
        <f t="shared" si="3"/>
        <v>43549.208333333328</v>
      </c>
    </row>
    <row r="22" spans="1:22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4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 s="16">
        <f t="shared" si="1"/>
        <v>41848.208333333336</v>
      </c>
      <c r="N22" s="16">
        <f t="shared" si="2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  <c r="U22" s="9">
        <f t="shared" si="0"/>
        <v>41848.208333333336</v>
      </c>
      <c r="V22" s="9">
        <f t="shared" si="3"/>
        <v>41848.208333333336</v>
      </c>
    </row>
    <row r="23" spans="1:22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4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 s="16">
        <f t="shared" si="1"/>
        <v>40770.208333333336</v>
      </c>
      <c r="N23" s="16">
        <f t="shared" si="2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  <c r="U23" s="9">
        <f t="shared" si="0"/>
        <v>40770.208333333336</v>
      </c>
      <c r="V23" s="9">
        <f t="shared" si="3"/>
        <v>40804.208333333336</v>
      </c>
    </row>
    <row r="24" spans="1:22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4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 s="16">
        <f t="shared" si="1"/>
        <v>43193.208333333328</v>
      </c>
      <c r="N24" s="16">
        <f t="shared" si="2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  <c r="U24" s="9">
        <f t="shared" si="0"/>
        <v>43193.208333333328</v>
      </c>
      <c r="V24" s="9">
        <f t="shared" si="3"/>
        <v>43208.208333333328</v>
      </c>
    </row>
    <row r="25" spans="1:22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4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 s="16">
        <f t="shared" si="1"/>
        <v>43510.25</v>
      </c>
      <c r="N25" s="16">
        <f t="shared" si="2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  <c r="U25" s="9">
        <f t="shared" si="0"/>
        <v>43510.25</v>
      </c>
      <c r="V25" s="9">
        <f t="shared" si="3"/>
        <v>43563.208333333328</v>
      </c>
    </row>
    <row r="26" spans="1:22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4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 s="16">
        <f t="shared" si="1"/>
        <v>41811.208333333336</v>
      </c>
      <c r="N26" s="16">
        <f t="shared" si="2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  <c r="U26" s="9">
        <f t="shared" si="0"/>
        <v>41811.208333333336</v>
      </c>
      <c r="V26" s="9">
        <f t="shared" si="3"/>
        <v>41813.208333333336</v>
      </c>
    </row>
    <row r="27" spans="1:22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4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 s="16">
        <f t="shared" si="1"/>
        <v>40681.208333333336</v>
      </c>
      <c r="N27" s="16">
        <f t="shared" si="2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  <c r="U27" s="9">
        <f t="shared" si="0"/>
        <v>40681.208333333336</v>
      </c>
      <c r="V27" s="9">
        <f t="shared" si="3"/>
        <v>40701.208333333336</v>
      </c>
    </row>
    <row r="28" spans="1:22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4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 s="16">
        <f t="shared" si="1"/>
        <v>43312.208333333328</v>
      </c>
      <c r="N28" s="16">
        <f t="shared" si="2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  <c r="U28" s="9">
        <f t="shared" si="0"/>
        <v>43312.208333333328</v>
      </c>
      <c r="V28" s="9">
        <f t="shared" si="3"/>
        <v>43339.208333333328</v>
      </c>
    </row>
    <row r="29" spans="1:22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4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 s="16">
        <f t="shared" si="1"/>
        <v>42280.208333333328</v>
      </c>
      <c r="N29" s="16">
        <f t="shared" si="2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  <c r="U29" s="9">
        <f t="shared" si="0"/>
        <v>42280.208333333328</v>
      </c>
      <c r="V29" s="9">
        <f t="shared" si="3"/>
        <v>42288.208333333328</v>
      </c>
    </row>
    <row r="30" spans="1:22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4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 s="16">
        <f t="shared" si="1"/>
        <v>40218.25</v>
      </c>
      <c r="N30" s="16">
        <f t="shared" si="2"/>
        <v>40241.25</v>
      </c>
      <c r="O30">
        <v>1267682400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  <c r="U30" s="9">
        <f t="shared" si="0"/>
        <v>40218.25</v>
      </c>
      <c r="V30" s="9">
        <f t="shared" si="3"/>
        <v>40241.25</v>
      </c>
    </row>
    <row r="31" spans="1:22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4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 s="16">
        <f t="shared" si="1"/>
        <v>43301.208333333328</v>
      </c>
      <c r="N31" s="16">
        <f t="shared" si="2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  <c r="U31" s="9">
        <f t="shared" si="0"/>
        <v>43301.208333333328</v>
      </c>
      <c r="V31" s="9">
        <f t="shared" si="3"/>
        <v>43341.208333333328</v>
      </c>
    </row>
    <row r="32" spans="1:22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4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 s="16">
        <f t="shared" si="1"/>
        <v>43609.208333333328</v>
      </c>
      <c r="N32" s="16">
        <f t="shared" si="2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  <c r="U32" s="9">
        <f t="shared" si="0"/>
        <v>43609.208333333328</v>
      </c>
      <c r="V32" s="9">
        <f t="shared" si="3"/>
        <v>43614.208333333328</v>
      </c>
    </row>
    <row r="33" spans="1:22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4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 s="16">
        <f t="shared" si="1"/>
        <v>42374.25</v>
      </c>
      <c r="N33" s="16">
        <f t="shared" si="2"/>
        <v>42402.25</v>
      </c>
      <c r="O33">
        <v>1454392800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  <c r="U33" s="9">
        <f t="shared" si="0"/>
        <v>42374.25</v>
      </c>
      <c r="V33" s="9">
        <f t="shared" si="3"/>
        <v>42402.25</v>
      </c>
    </row>
    <row r="34" spans="1:22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4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 s="16">
        <f t="shared" si="1"/>
        <v>43110.25</v>
      </c>
      <c r="N34" s="16">
        <f t="shared" si="2"/>
        <v>43137.25</v>
      </c>
      <c r="O34">
        <v>1517896800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  <c r="U34" s="9">
        <f t="shared" si="0"/>
        <v>43110.25</v>
      </c>
      <c r="V34" s="9">
        <f t="shared" si="3"/>
        <v>43137.25</v>
      </c>
    </row>
    <row r="35" spans="1:22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4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 s="16">
        <f t="shared" si="1"/>
        <v>41917.208333333336</v>
      </c>
      <c r="N35" s="16">
        <f t="shared" si="2"/>
        <v>41954.25</v>
      </c>
      <c r="O35">
        <v>1415685600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  <c r="U35" s="9">
        <f t="shared" si="0"/>
        <v>41917.208333333336</v>
      </c>
      <c r="V35" s="9">
        <f t="shared" si="3"/>
        <v>41954.25</v>
      </c>
    </row>
    <row r="36" spans="1:22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4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 s="16">
        <f t="shared" si="1"/>
        <v>42817.208333333328</v>
      </c>
      <c r="N36" s="16">
        <f t="shared" si="2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  <c r="U36" s="9">
        <f t="shared" si="0"/>
        <v>42817.208333333328</v>
      </c>
      <c r="V36" s="9">
        <f t="shared" si="3"/>
        <v>42822.208333333328</v>
      </c>
    </row>
    <row r="37" spans="1:22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4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 s="16">
        <f t="shared" si="1"/>
        <v>43484.25</v>
      </c>
      <c r="N37" s="16">
        <f t="shared" si="2"/>
        <v>43526.25</v>
      </c>
      <c r="O37">
        <v>1551506400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  <c r="U37" s="9">
        <f t="shared" si="0"/>
        <v>43484.25</v>
      </c>
      <c r="V37" s="9">
        <f t="shared" si="3"/>
        <v>43526.25</v>
      </c>
    </row>
    <row r="38" spans="1:22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4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 s="16">
        <f t="shared" si="1"/>
        <v>40600.25</v>
      </c>
      <c r="N38" s="16">
        <f t="shared" si="2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  <c r="U38" s="9">
        <f t="shared" si="0"/>
        <v>40600.25</v>
      </c>
      <c r="V38" s="9">
        <f t="shared" si="3"/>
        <v>40625.208333333336</v>
      </c>
    </row>
    <row r="39" spans="1:22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4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 s="16">
        <f t="shared" si="1"/>
        <v>43744.208333333328</v>
      </c>
      <c r="N39" s="16">
        <f t="shared" si="2"/>
        <v>43777.25</v>
      </c>
      <c r="O39">
        <v>1573192800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  <c r="U39" s="9">
        <f t="shared" si="0"/>
        <v>43744.208333333328</v>
      </c>
      <c r="V39" s="9">
        <f t="shared" si="3"/>
        <v>43777.25</v>
      </c>
    </row>
    <row r="40" spans="1:22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4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 s="16">
        <f t="shared" si="1"/>
        <v>40469.208333333336</v>
      </c>
      <c r="N40" s="16">
        <f t="shared" si="2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  <c r="U40" s="9">
        <f t="shared" si="0"/>
        <v>40469.208333333336</v>
      </c>
      <c r="V40" s="9">
        <f t="shared" si="3"/>
        <v>40474.208333333336</v>
      </c>
    </row>
    <row r="41" spans="1:22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4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 s="16">
        <f t="shared" si="1"/>
        <v>41330.25</v>
      </c>
      <c r="N41" s="16">
        <f t="shared" si="2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  <c r="U41" s="9">
        <f t="shared" si="0"/>
        <v>41330.25</v>
      </c>
      <c r="V41" s="9">
        <f t="shared" si="3"/>
        <v>41344.208333333336</v>
      </c>
    </row>
    <row r="42" spans="1:22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4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 s="16">
        <f t="shared" si="1"/>
        <v>40334.208333333336</v>
      </c>
      <c r="N42" s="16">
        <f t="shared" si="2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  <c r="U42" s="9">
        <f t="shared" si="0"/>
        <v>40334.208333333336</v>
      </c>
      <c r="V42" s="9">
        <f t="shared" si="3"/>
        <v>40353.208333333336</v>
      </c>
    </row>
    <row r="43" spans="1:22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4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 s="16">
        <f t="shared" si="1"/>
        <v>41156.208333333336</v>
      </c>
      <c r="N43" s="16">
        <f t="shared" si="2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  <c r="U43" s="9">
        <f t="shared" si="0"/>
        <v>41156.208333333336</v>
      </c>
      <c r="V43" s="9">
        <f t="shared" si="3"/>
        <v>41182.208333333336</v>
      </c>
    </row>
    <row r="44" spans="1:22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4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 s="16">
        <f t="shared" si="1"/>
        <v>40728.208333333336</v>
      </c>
      <c r="N44" s="16">
        <f t="shared" si="2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  <c r="U44" s="9">
        <f t="shared" si="0"/>
        <v>40728.208333333336</v>
      </c>
      <c r="V44" s="9">
        <f t="shared" si="3"/>
        <v>40737.208333333336</v>
      </c>
    </row>
    <row r="45" spans="1:22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4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 s="16">
        <f t="shared" si="1"/>
        <v>41844.208333333336</v>
      </c>
      <c r="N45" s="16">
        <f t="shared" si="2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  <c r="U45" s="9">
        <f t="shared" si="0"/>
        <v>41844.208333333336</v>
      </c>
      <c r="V45" s="9">
        <f t="shared" si="3"/>
        <v>41860.208333333336</v>
      </c>
    </row>
    <row r="46" spans="1:22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4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 s="16">
        <f t="shared" si="1"/>
        <v>43541.208333333328</v>
      </c>
      <c r="N46" s="16">
        <f t="shared" si="2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  <c r="U46" s="9">
        <f t="shared" si="0"/>
        <v>43541.208333333328</v>
      </c>
      <c r="V46" s="9">
        <f t="shared" si="3"/>
        <v>43542.208333333328</v>
      </c>
    </row>
    <row r="47" spans="1:22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4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 s="16">
        <f t="shared" si="1"/>
        <v>42676.208333333328</v>
      </c>
      <c r="N47" s="16">
        <f t="shared" si="2"/>
        <v>42691.25</v>
      </c>
      <c r="O47">
        <v>1479362400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  <c r="U47" s="9">
        <f t="shared" si="0"/>
        <v>42676.208333333328</v>
      </c>
      <c r="V47" s="9">
        <f t="shared" si="3"/>
        <v>42691.25</v>
      </c>
    </row>
    <row r="48" spans="1:22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4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 s="16">
        <f t="shared" si="1"/>
        <v>40367.208333333336</v>
      </c>
      <c r="N48" s="16">
        <f t="shared" si="2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  <c r="U48" s="9">
        <f t="shared" si="0"/>
        <v>40367.208333333336</v>
      </c>
      <c r="V48" s="9">
        <f t="shared" si="3"/>
        <v>40390.208333333336</v>
      </c>
    </row>
    <row r="49" spans="1:22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4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 s="16">
        <f t="shared" si="1"/>
        <v>41727.208333333336</v>
      </c>
      <c r="N49" s="16">
        <f t="shared" si="2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  <c r="U49" s="9">
        <f t="shared" si="0"/>
        <v>41727.208333333336</v>
      </c>
      <c r="V49" s="9">
        <f t="shared" si="3"/>
        <v>41757.208333333336</v>
      </c>
    </row>
    <row r="50" spans="1:22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4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 s="16">
        <f t="shared" si="1"/>
        <v>42180.208333333328</v>
      </c>
      <c r="N50" s="16">
        <f t="shared" si="2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  <c r="U50" s="9">
        <f t="shared" si="0"/>
        <v>42180.208333333328</v>
      </c>
      <c r="V50" s="9">
        <f t="shared" si="3"/>
        <v>42192.208333333328</v>
      </c>
    </row>
    <row r="51" spans="1:22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4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 s="16">
        <f t="shared" si="1"/>
        <v>43758.208333333328</v>
      </c>
      <c r="N51" s="16">
        <f t="shared" si="2"/>
        <v>43803.25</v>
      </c>
      <c r="O51">
        <v>1575439200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  <c r="U51" s="9">
        <f t="shared" si="0"/>
        <v>43758.208333333328</v>
      </c>
      <c r="V51" s="9">
        <f t="shared" si="3"/>
        <v>43803.25</v>
      </c>
    </row>
    <row r="52" spans="1:22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4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 s="16">
        <f t="shared" si="1"/>
        <v>41487.208333333336</v>
      </c>
      <c r="N52" s="16">
        <f t="shared" si="2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  <c r="U52" s="9">
        <f t="shared" si="0"/>
        <v>41487.208333333336</v>
      </c>
      <c r="V52" s="9">
        <f t="shared" si="3"/>
        <v>41515.208333333336</v>
      </c>
    </row>
    <row r="53" spans="1:22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4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 s="16">
        <f t="shared" si="1"/>
        <v>40995.208333333336</v>
      </c>
      <c r="N53" s="16">
        <f t="shared" si="2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  <c r="U53" s="9">
        <f t="shared" si="0"/>
        <v>40995.208333333336</v>
      </c>
      <c r="V53" s="9">
        <f t="shared" si="3"/>
        <v>41011.208333333336</v>
      </c>
    </row>
    <row r="54" spans="1:22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4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 s="16">
        <f t="shared" si="1"/>
        <v>40436.208333333336</v>
      </c>
      <c r="N54" s="16">
        <f t="shared" si="2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  <c r="U54" s="9">
        <f t="shared" si="0"/>
        <v>40436.208333333336</v>
      </c>
      <c r="V54" s="9">
        <f t="shared" si="3"/>
        <v>40440.208333333336</v>
      </c>
    </row>
    <row r="55" spans="1:22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4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 s="16">
        <f t="shared" si="1"/>
        <v>41779.208333333336</v>
      </c>
      <c r="N55" s="16">
        <f t="shared" si="2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  <c r="U55" s="9">
        <f t="shared" si="0"/>
        <v>41779.208333333336</v>
      </c>
      <c r="V55" s="9">
        <f t="shared" si="3"/>
        <v>41818.208333333336</v>
      </c>
    </row>
    <row r="56" spans="1:22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4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 s="16">
        <f t="shared" si="1"/>
        <v>43170.25</v>
      </c>
      <c r="N56" s="16">
        <f t="shared" si="2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  <c r="U56" s="9">
        <f t="shared" si="0"/>
        <v>43170.25</v>
      </c>
      <c r="V56" s="9">
        <f t="shared" si="3"/>
        <v>43176.208333333328</v>
      </c>
    </row>
    <row r="57" spans="1:22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4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 s="16">
        <f t="shared" si="1"/>
        <v>43311.208333333328</v>
      </c>
      <c r="N57" s="16">
        <f t="shared" si="2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  <c r="U57" s="9">
        <f t="shared" si="0"/>
        <v>43311.208333333328</v>
      </c>
      <c r="V57" s="9">
        <f t="shared" si="3"/>
        <v>43316.208333333328</v>
      </c>
    </row>
    <row r="58" spans="1:22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4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 s="16">
        <f t="shared" si="1"/>
        <v>42014.25</v>
      </c>
      <c r="N58" s="16">
        <f t="shared" si="2"/>
        <v>42021.25</v>
      </c>
      <c r="O58">
        <v>1421474400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  <c r="U58" s="9">
        <f t="shared" si="0"/>
        <v>42014.25</v>
      </c>
      <c r="V58" s="9">
        <f t="shared" si="3"/>
        <v>42021.25</v>
      </c>
    </row>
    <row r="59" spans="1:22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4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 s="16">
        <f t="shared" si="1"/>
        <v>42979.208333333328</v>
      </c>
      <c r="N59" s="16">
        <f t="shared" si="2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  <c r="U59" s="9">
        <f t="shared" si="0"/>
        <v>42979.208333333328</v>
      </c>
      <c r="V59" s="9">
        <f t="shared" si="3"/>
        <v>42991.208333333328</v>
      </c>
    </row>
    <row r="60" spans="1:22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4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 s="16">
        <f t="shared" si="1"/>
        <v>42268.208333333328</v>
      </c>
      <c r="N60" s="16">
        <f t="shared" si="2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  <c r="U60" s="9">
        <f t="shared" si="0"/>
        <v>42268.208333333328</v>
      </c>
      <c r="V60" s="9">
        <f t="shared" si="3"/>
        <v>42281.208333333328</v>
      </c>
    </row>
    <row r="61" spans="1:22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4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 s="16">
        <f t="shared" si="1"/>
        <v>42898.208333333328</v>
      </c>
      <c r="N61" s="16">
        <f t="shared" si="2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  <c r="U61" s="9">
        <f t="shared" si="0"/>
        <v>42898.208333333328</v>
      </c>
      <c r="V61" s="9">
        <f t="shared" si="3"/>
        <v>42913.208333333328</v>
      </c>
    </row>
    <row r="62" spans="1:22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4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 s="16">
        <f t="shared" si="1"/>
        <v>41107.208333333336</v>
      </c>
      <c r="N62" s="16">
        <f t="shared" si="2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  <c r="U62" s="9">
        <f t="shared" si="0"/>
        <v>41107.208333333336</v>
      </c>
      <c r="V62" s="9">
        <f t="shared" si="3"/>
        <v>41110.208333333336</v>
      </c>
    </row>
    <row r="63" spans="1:22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4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 s="16">
        <f t="shared" si="1"/>
        <v>40595.25</v>
      </c>
      <c r="N63" s="16">
        <f t="shared" si="2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  <c r="U63" s="9">
        <f t="shared" si="0"/>
        <v>40595.25</v>
      </c>
      <c r="V63" s="9">
        <f t="shared" si="3"/>
        <v>40635.208333333336</v>
      </c>
    </row>
    <row r="64" spans="1:22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4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 s="16">
        <f t="shared" si="1"/>
        <v>42160.208333333328</v>
      </c>
      <c r="N64" s="16">
        <f t="shared" si="2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  <c r="U64" s="9">
        <f t="shared" si="0"/>
        <v>42160.208333333328</v>
      </c>
      <c r="V64" s="9">
        <f t="shared" si="3"/>
        <v>42161.208333333328</v>
      </c>
    </row>
    <row r="65" spans="1:22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4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 s="16">
        <f t="shared" si="1"/>
        <v>42853.208333333328</v>
      </c>
      <c r="N65" s="16">
        <f t="shared" si="2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  <c r="U65" s="9">
        <f t="shared" si="0"/>
        <v>42853.208333333328</v>
      </c>
      <c r="V65" s="9">
        <f t="shared" si="3"/>
        <v>42859.208333333328</v>
      </c>
    </row>
    <row r="66" spans="1:22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4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 s="16">
        <f t="shared" si="1"/>
        <v>43283.208333333328</v>
      </c>
      <c r="N66" s="16">
        <f t="shared" si="2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  <c r="U66" s="9">
        <f t="shared" ref="U66:U129" si="6">(((L66/60)/60)/24)+DATE(1970,1,1)</f>
        <v>43283.208333333328</v>
      </c>
      <c r="V66" s="9">
        <f t="shared" si="3"/>
        <v>43298.208333333328</v>
      </c>
    </row>
    <row r="67" spans="1:22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7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 s="16">
        <f t="shared" ref="M67:M130" si="8">(((L67/60)/60)/24)+DATE(1970,1,1)</f>
        <v>40570.25</v>
      </c>
      <c r="N67" s="16">
        <f t="shared" ref="N67:N130" si="9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  <c r="U67" s="9">
        <f t="shared" si="6"/>
        <v>40570.25</v>
      </c>
      <c r="V67" s="9">
        <f t="shared" ref="V67:V130" si="10">(((O67/60)/60)/24)+DATE(1970,1,1)</f>
        <v>40577.25</v>
      </c>
    </row>
    <row r="68" spans="1:22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7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 s="16">
        <f t="shared" si="8"/>
        <v>42102.208333333328</v>
      </c>
      <c r="N68" s="16">
        <f t="shared" si="9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  <c r="U68" s="9">
        <f t="shared" si="6"/>
        <v>42102.208333333328</v>
      </c>
      <c r="V68" s="9">
        <f t="shared" si="10"/>
        <v>42107.208333333328</v>
      </c>
    </row>
    <row r="69" spans="1:22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 s="16">
        <f t="shared" si="8"/>
        <v>40203.25</v>
      </c>
      <c r="N69" s="16">
        <f t="shared" si="9"/>
        <v>40208.25</v>
      </c>
      <c r="O69">
        <v>1264831200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  <c r="U69" s="9">
        <f t="shared" si="6"/>
        <v>40203.25</v>
      </c>
      <c r="V69" s="9">
        <f t="shared" si="10"/>
        <v>40208.25</v>
      </c>
    </row>
    <row r="70" spans="1:22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 s="16">
        <f t="shared" si="8"/>
        <v>42943.208333333328</v>
      </c>
      <c r="N70" s="16">
        <f t="shared" si="9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  <c r="U70" s="9">
        <f t="shared" si="6"/>
        <v>42943.208333333328</v>
      </c>
      <c r="V70" s="9">
        <f t="shared" si="10"/>
        <v>42990.208333333328</v>
      </c>
    </row>
    <row r="71" spans="1:22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 s="16">
        <f t="shared" si="8"/>
        <v>40531.25</v>
      </c>
      <c r="N71" s="16">
        <f t="shared" si="9"/>
        <v>40565.25</v>
      </c>
      <c r="O71">
        <v>1295676000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  <c r="U71" s="9">
        <f t="shared" si="6"/>
        <v>40531.25</v>
      </c>
      <c r="V71" s="9">
        <f t="shared" si="10"/>
        <v>40565.25</v>
      </c>
    </row>
    <row r="72" spans="1:22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 s="16">
        <f t="shared" si="8"/>
        <v>40484.208333333336</v>
      </c>
      <c r="N72" s="16">
        <f t="shared" si="9"/>
        <v>40533.25</v>
      </c>
      <c r="O72">
        <v>1292911200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  <c r="U72" s="9">
        <f t="shared" si="6"/>
        <v>40484.208333333336</v>
      </c>
      <c r="V72" s="9">
        <f t="shared" si="10"/>
        <v>40533.25</v>
      </c>
    </row>
    <row r="73" spans="1:22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 s="16">
        <f t="shared" si="8"/>
        <v>43799.25</v>
      </c>
      <c r="N73" s="16">
        <f t="shared" si="9"/>
        <v>43803.25</v>
      </c>
      <c r="O73">
        <v>1575439200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  <c r="U73" s="9">
        <f t="shared" si="6"/>
        <v>43799.25</v>
      </c>
      <c r="V73" s="9">
        <f t="shared" si="10"/>
        <v>43803.25</v>
      </c>
    </row>
    <row r="74" spans="1:22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 s="16">
        <f t="shared" si="8"/>
        <v>42186.208333333328</v>
      </c>
      <c r="N74" s="16">
        <f t="shared" si="9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  <c r="U74" s="9">
        <f t="shared" si="6"/>
        <v>42186.208333333328</v>
      </c>
      <c r="V74" s="9">
        <f t="shared" si="10"/>
        <v>42222.208333333328</v>
      </c>
    </row>
    <row r="75" spans="1:22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 s="16">
        <f t="shared" si="8"/>
        <v>42701.25</v>
      </c>
      <c r="N75" s="16">
        <f t="shared" si="9"/>
        <v>42704.25</v>
      </c>
      <c r="O75">
        <v>1480485600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  <c r="U75" s="9">
        <f t="shared" si="6"/>
        <v>42701.25</v>
      </c>
      <c r="V75" s="9">
        <f t="shared" si="10"/>
        <v>42704.25</v>
      </c>
    </row>
    <row r="76" spans="1:22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 s="16">
        <f t="shared" si="8"/>
        <v>42456.208333333328</v>
      </c>
      <c r="N76" s="16">
        <f t="shared" si="9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  <c r="U76" s="9">
        <f t="shared" si="6"/>
        <v>42456.208333333328</v>
      </c>
      <c r="V76" s="9">
        <f t="shared" si="10"/>
        <v>42457.208333333328</v>
      </c>
    </row>
    <row r="77" spans="1:22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 s="16">
        <f t="shared" si="8"/>
        <v>43296.208333333328</v>
      </c>
      <c r="N77" s="16">
        <f t="shared" si="9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  <c r="U77" s="9">
        <f t="shared" si="6"/>
        <v>43296.208333333328</v>
      </c>
      <c r="V77" s="9">
        <f t="shared" si="10"/>
        <v>43304.208333333328</v>
      </c>
    </row>
    <row r="78" spans="1:22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 s="16">
        <f t="shared" si="8"/>
        <v>42027.25</v>
      </c>
      <c r="N78" s="16">
        <f t="shared" si="9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  <c r="U78" s="9">
        <f t="shared" si="6"/>
        <v>42027.25</v>
      </c>
      <c r="V78" s="9">
        <f t="shared" si="10"/>
        <v>42076.208333333328</v>
      </c>
    </row>
    <row r="79" spans="1:22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 s="16">
        <f t="shared" si="8"/>
        <v>40448.208333333336</v>
      </c>
      <c r="N79" s="16">
        <f t="shared" si="9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  <c r="U79" s="9">
        <f t="shared" si="6"/>
        <v>40448.208333333336</v>
      </c>
      <c r="V79" s="9">
        <f t="shared" si="10"/>
        <v>40462.208333333336</v>
      </c>
    </row>
    <row r="80" spans="1:22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 s="16">
        <f t="shared" si="8"/>
        <v>43206.208333333328</v>
      </c>
      <c r="N80" s="16">
        <f t="shared" si="9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  <c r="U80" s="9">
        <f t="shared" si="6"/>
        <v>43206.208333333328</v>
      </c>
      <c r="V80" s="9">
        <f t="shared" si="10"/>
        <v>43207.208333333328</v>
      </c>
    </row>
    <row r="81" spans="1:22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 s="16">
        <f t="shared" si="8"/>
        <v>43267.208333333328</v>
      </c>
      <c r="N81" s="16">
        <f t="shared" si="9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  <c r="U81" s="9">
        <f t="shared" si="6"/>
        <v>43267.208333333328</v>
      </c>
      <c r="V81" s="9">
        <f t="shared" si="10"/>
        <v>43272.208333333328</v>
      </c>
    </row>
    <row r="82" spans="1:22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 s="16">
        <f t="shared" si="8"/>
        <v>42976.208333333328</v>
      </c>
      <c r="N82" s="16">
        <f t="shared" si="9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  <c r="U82" s="9">
        <f t="shared" si="6"/>
        <v>42976.208333333328</v>
      </c>
      <c r="V82" s="9">
        <f t="shared" si="10"/>
        <v>43006.208333333328</v>
      </c>
    </row>
    <row r="83" spans="1:22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 s="16">
        <f t="shared" si="8"/>
        <v>43062.25</v>
      </c>
      <c r="N83" s="16">
        <f t="shared" si="9"/>
        <v>43087.25</v>
      </c>
      <c r="O83">
        <v>1513576800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  <c r="U83" s="9">
        <f t="shared" si="6"/>
        <v>43062.25</v>
      </c>
      <c r="V83" s="9">
        <f t="shared" si="10"/>
        <v>43087.25</v>
      </c>
    </row>
    <row r="84" spans="1:22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 s="16">
        <f t="shared" si="8"/>
        <v>43482.25</v>
      </c>
      <c r="N84" s="16">
        <f t="shared" si="9"/>
        <v>43489.25</v>
      </c>
      <c r="O84">
        <v>1548309600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  <c r="U84" s="9">
        <f t="shared" si="6"/>
        <v>43482.25</v>
      </c>
      <c r="V84" s="9">
        <f t="shared" si="10"/>
        <v>43489.25</v>
      </c>
    </row>
    <row r="85" spans="1:22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 s="16">
        <f t="shared" si="8"/>
        <v>42579.208333333328</v>
      </c>
      <c r="N85" s="16">
        <f t="shared" si="9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  <c r="U85" s="9">
        <f t="shared" si="6"/>
        <v>42579.208333333328</v>
      </c>
      <c r="V85" s="9">
        <f t="shared" si="10"/>
        <v>42601.208333333328</v>
      </c>
    </row>
    <row r="86" spans="1:22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 s="16">
        <f t="shared" si="8"/>
        <v>41118.208333333336</v>
      </c>
      <c r="N86" s="16">
        <f t="shared" si="9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  <c r="U86" s="9">
        <f t="shared" si="6"/>
        <v>41118.208333333336</v>
      </c>
      <c r="V86" s="9">
        <f t="shared" si="10"/>
        <v>41128.208333333336</v>
      </c>
    </row>
    <row r="87" spans="1:22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 s="16">
        <f t="shared" si="8"/>
        <v>40797.208333333336</v>
      </c>
      <c r="N87" s="16">
        <f t="shared" si="9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  <c r="U87" s="9">
        <f t="shared" si="6"/>
        <v>40797.208333333336</v>
      </c>
      <c r="V87" s="9">
        <f t="shared" si="10"/>
        <v>40805.208333333336</v>
      </c>
    </row>
    <row r="88" spans="1:22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 s="16">
        <f t="shared" si="8"/>
        <v>42128.208333333328</v>
      </c>
      <c r="N88" s="16">
        <f t="shared" si="9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  <c r="U88" s="9">
        <f t="shared" si="6"/>
        <v>42128.208333333328</v>
      </c>
      <c r="V88" s="9">
        <f t="shared" si="10"/>
        <v>42141.208333333328</v>
      </c>
    </row>
    <row r="89" spans="1:22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 s="16">
        <f t="shared" si="8"/>
        <v>40610.25</v>
      </c>
      <c r="N89" s="16">
        <f t="shared" si="9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  <c r="U89" s="9">
        <f t="shared" si="6"/>
        <v>40610.25</v>
      </c>
      <c r="V89" s="9">
        <f t="shared" si="10"/>
        <v>40621.208333333336</v>
      </c>
    </row>
    <row r="90" spans="1:22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 s="16">
        <f t="shared" si="8"/>
        <v>42110.208333333328</v>
      </c>
      <c r="N90" s="16">
        <f t="shared" si="9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  <c r="U90" s="9">
        <f t="shared" si="6"/>
        <v>42110.208333333328</v>
      </c>
      <c r="V90" s="9">
        <f t="shared" si="10"/>
        <v>42132.208333333328</v>
      </c>
    </row>
    <row r="91" spans="1:22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 s="16">
        <f t="shared" si="8"/>
        <v>40283.208333333336</v>
      </c>
      <c r="N91" s="16">
        <f t="shared" si="9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  <c r="U91" s="9">
        <f t="shared" si="6"/>
        <v>40283.208333333336</v>
      </c>
      <c r="V91" s="9">
        <f t="shared" si="10"/>
        <v>40285.208333333336</v>
      </c>
    </row>
    <row r="92" spans="1:22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 s="16">
        <f t="shared" si="8"/>
        <v>42425.25</v>
      </c>
      <c r="N92" s="16">
        <f t="shared" si="9"/>
        <v>42425.25</v>
      </c>
      <c r="O92">
        <v>1456380000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  <c r="U92" s="9">
        <f t="shared" si="6"/>
        <v>42425.25</v>
      </c>
      <c r="V92" s="9">
        <f t="shared" si="10"/>
        <v>42425.25</v>
      </c>
    </row>
    <row r="93" spans="1:22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 s="16">
        <f t="shared" si="8"/>
        <v>42588.208333333328</v>
      </c>
      <c r="N93" s="16">
        <f t="shared" si="9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  <c r="U93" s="9">
        <f t="shared" si="6"/>
        <v>42588.208333333328</v>
      </c>
      <c r="V93" s="9">
        <f t="shared" si="10"/>
        <v>42616.208333333328</v>
      </c>
    </row>
    <row r="94" spans="1:22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 s="16">
        <f t="shared" si="8"/>
        <v>40352.208333333336</v>
      </c>
      <c r="N94" s="16">
        <f t="shared" si="9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  <c r="U94" s="9">
        <f t="shared" si="6"/>
        <v>40352.208333333336</v>
      </c>
      <c r="V94" s="9">
        <f t="shared" si="10"/>
        <v>40353.208333333336</v>
      </c>
    </row>
    <row r="95" spans="1:22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 s="16">
        <f t="shared" si="8"/>
        <v>41202.208333333336</v>
      </c>
      <c r="N95" s="16">
        <f t="shared" si="9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  <c r="U95" s="9">
        <f t="shared" si="6"/>
        <v>41202.208333333336</v>
      </c>
      <c r="V95" s="9">
        <f t="shared" si="10"/>
        <v>41206.208333333336</v>
      </c>
    </row>
    <row r="96" spans="1:22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 s="16">
        <f t="shared" si="8"/>
        <v>43562.208333333328</v>
      </c>
      <c r="N96" s="16">
        <f t="shared" si="9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  <c r="U96" s="9">
        <f t="shared" si="6"/>
        <v>43562.208333333328</v>
      </c>
      <c r="V96" s="9">
        <f t="shared" si="10"/>
        <v>43573.208333333328</v>
      </c>
    </row>
    <row r="97" spans="1:22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 s="16">
        <f t="shared" si="8"/>
        <v>43752.208333333328</v>
      </c>
      <c r="N97" s="16">
        <f t="shared" si="9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  <c r="U97" s="9">
        <f t="shared" si="6"/>
        <v>43752.208333333328</v>
      </c>
      <c r="V97" s="9">
        <f t="shared" si="10"/>
        <v>43759.208333333328</v>
      </c>
    </row>
    <row r="98" spans="1:22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 s="16">
        <f t="shared" si="8"/>
        <v>40612.25</v>
      </c>
      <c r="N98" s="16">
        <f t="shared" si="9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  <c r="U98" s="9">
        <f t="shared" si="6"/>
        <v>40612.25</v>
      </c>
      <c r="V98" s="9">
        <f t="shared" si="10"/>
        <v>40625.208333333336</v>
      </c>
    </row>
    <row r="99" spans="1:22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 s="16">
        <f t="shared" si="8"/>
        <v>42180.208333333328</v>
      </c>
      <c r="N99" s="16">
        <f t="shared" si="9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  <c r="U99" s="9">
        <f t="shared" si="6"/>
        <v>42180.208333333328</v>
      </c>
      <c r="V99" s="9">
        <f t="shared" si="10"/>
        <v>42234.208333333328</v>
      </c>
    </row>
    <row r="100" spans="1:22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 s="16">
        <f t="shared" si="8"/>
        <v>42212.208333333328</v>
      </c>
      <c r="N100" s="16">
        <f t="shared" si="9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  <c r="U100" s="9">
        <f t="shared" si="6"/>
        <v>42212.208333333328</v>
      </c>
      <c r="V100" s="9">
        <f t="shared" si="10"/>
        <v>42216.208333333328</v>
      </c>
    </row>
    <row r="101" spans="1:22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 s="16">
        <f t="shared" si="8"/>
        <v>41968.25</v>
      </c>
      <c r="N101" s="16">
        <f t="shared" si="9"/>
        <v>41997.25</v>
      </c>
      <c r="O101">
        <v>1419400800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  <c r="U101" s="9">
        <f t="shared" si="6"/>
        <v>41968.25</v>
      </c>
      <c r="V101" s="9">
        <f t="shared" si="10"/>
        <v>41997.25</v>
      </c>
    </row>
    <row r="102" spans="1:22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 s="16">
        <f t="shared" si="8"/>
        <v>40835.208333333336</v>
      </c>
      <c r="N102" s="16">
        <f t="shared" si="9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  <c r="U102" s="9">
        <f t="shared" si="6"/>
        <v>40835.208333333336</v>
      </c>
      <c r="V102" s="9">
        <f t="shared" si="10"/>
        <v>40853.208333333336</v>
      </c>
    </row>
    <row r="103" spans="1:22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 s="16">
        <f t="shared" si="8"/>
        <v>42056.25</v>
      </c>
      <c r="N103" s="16">
        <f t="shared" si="9"/>
        <v>42063.25</v>
      </c>
      <c r="O103">
        <v>1425103200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  <c r="U103" s="9">
        <f t="shared" si="6"/>
        <v>42056.25</v>
      </c>
      <c r="V103" s="9">
        <f t="shared" si="10"/>
        <v>42063.25</v>
      </c>
    </row>
    <row r="104" spans="1:22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 s="16">
        <f t="shared" si="8"/>
        <v>43234.208333333328</v>
      </c>
      <c r="N104" s="16">
        <f t="shared" si="9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  <c r="U104" s="9">
        <f t="shared" si="6"/>
        <v>43234.208333333328</v>
      </c>
      <c r="V104" s="9">
        <f t="shared" si="10"/>
        <v>43241.208333333328</v>
      </c>
    </row>
    <row r="105" spans="1:22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 s="16">
        <f t="shared" si="8"/>
        <v>40475.208333333336</v>
      </c>
      <c r="N105" s="16">
        <f t="shared" si="9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  <c r="U105" s="9">
        <f t="shared" si="6"/>
        <v>40475.208333333336</v>
      </c>
      <c r="V105" s="9">
        <f t="shared" si="10"/>
        <v>40484.208333333336</v>
      </c>
    </row>
    <row r="106" spans="1:22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 s="16">
        <f t="shared" si="8"/>
        <v>42878.208333333328</v>
      </c>
      <c r="N106" s="16">
        <f t="shared" si="9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  <c r="U106" s="9">
        <f t="shared" si="6"/>
        <v>42878.208333333328</v>
      </c>
      <c r="V106" s="9">
        <f t="shared" si="10"/>
        <v>42879.208333333328</v>
      </c>
    </row>
    <row r="107" spans="1:22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 s="16">
        <f t="shared" si="8"/>
        <v>41366.208333333336</v>
      </c>
      <c r="N107" s="16">
        <f t="shared" si="9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  <c r="U107" s="9">
        <f t="shared" si="6"/>
        <v>41366.208333333336</v>
      </c>
      <c r="V107" s="9">
        <f t="shared" si="10"/>
        <v>41384.208333333336</v>
      </c>
    </row>
    <row r="108" spans="1:22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 s="16">
        <f t="shared" si="8"/>
        <v>43716.208333333328</v>
      </c>
      <c r="N108" s="16">
        <f t="shared" si="9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  <c r="U108" s="9">
        <f t="shared" si="6"/>
        <v>43716.208333333328</v>
      </c>
      <c r="V108" s="9">
        <f t="shared" si="10"/>
        <v>43721.208333333328</v>
      </c>
    </row>
    <row r="109" spans="1:22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 s="16">
        <f t="shared" si="8"/>
        <v>43213.208333333328</v>
      </c>
      <c r="N109" s="16">
        <f t="shared" si="9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  <c r="U109" s="9">
        <f t="shared" si="6"/>
        <v>43213.208333333328</v>
      </c>
      <c r="V109" s="9">
        <f t="shared" si="10"/>
        <v>43230.208333333328</v>
      </c>
    </row>
    <row r="110" spans="1:22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 s="16">
        <f t="shared" si="8"/>
        <v>41005.208333333336</v>
      </c>
      <c r="N110" s="16">
        <f t="shared" si="9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  <c r="U110" s="9">
        <f t="shared" si="6"/>
        <v>41005.208333333336</v>
      </c>
      <c r="V110" s="9">
        <f t="shared" si="10"/>
        <v>41042.208333333336</v>
      </c>
    </row>
    <row r="111" spans="1:22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 s="16">
        <f t="shared" si="8"/>
        <v>41651.25</v>
      </c>
      <c r="N111" s="16">
        <f t="shared" si="9"/>
        <v>41653.25</v>
      </c>
      <c r="O111">
        <v>1389679200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  <c r="U111" s="9">
        <f t="shared" si="6"/>
        <v>41651.25</v>
      </c>
      <c r="V111" s="9">
        <f t="shared" si="10"/>
        <v>41653.25</v>
      </c>
    </row>
    <row r="112" spans="1:22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 s="16">
        <f t="shared" si="8"/>
        <v>43354.208333333328</v>
      </c>
      <c r="N112" s="16">
        <f t="shared" si="9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  <c r="U112" s="9">
        <f t="shared" si="6"/>
        <v>43354.208333333328</v>
      </c>
      <c r="V112" s="9">
        <f t="shared" si="10"/>
        <v>43373.208333333328</v>
      </c>
    </row>
    <row r="113" spans="1:22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 s="16">
        <f t="shared" si="8"/>
        <v>41174.208333333336</v>
      </c>
      <c r="N113" s="16">
        <f t="shared" si="9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  <c r="U113" s="9">
        <f t="shared" si="6"/>
        <v>41174.208333333336</v>
      </c>
      <c r="V113" s="9">
        <f t="shared" si="10"/>
        <v>41180.208333333336</v>
      </c>
    </row>
    <row r="114" spans="1:22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 s="16">
        <f t="shared" si="8"/>
        <v>41875.208333333336</v>
      </c>
      <c r="N114" s="16">
        <f t="shared" si="9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  <c r="U114" s="9">
        <f t="shared" si="6"/>
        <v>41875.208333333336</v>
      </c>
      <c r="V114" s="9">
        <f t="shared" si="10"/>
        <v>41890.208333333336</v>
      </c>
    </row>
    <row r="115" spans="1:22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 s="16">
        <f t="shared" si="8"/>
        <v>42990.208333333328</v>
      </c>
      <c r="N115" s="16">
        <f t="shared" si="9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  <c r="U115" s="9">
        <f t="shared" si="6"/>
        <v>42990.208333333328</v>
      </c>
      <c r="V115" s="9">
        <f t="shared" si="10"/>
        <v>42997.208333333328</v>
      </c>
    </row>
    <row r="116" spans="1:22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 s="16">
        <f t="shared" si="8"/>
        <v>43564.208333333328</v>
      </c>
      <c r="N116" s="16">
        <f t="shared" si="9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  <c r="U116" s="9">
        <f t="shared" si="6"/>
        <v>43564.208333333328</v>
      </c>
      <c r="V116" s="9">
        <f t="shared" si="10"/>
        <v>43565.208333333328</v>
      </c>
    </row>
    <row r="117" spans="1:22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 s="16">
        <f t="shared" si="8"/>
        <v>43056.25</v>
      </c>
      <c r="N117" s="16">
        <f t="shared" si="9"/>
        <v>43091.25</v>
      </c>
      <c r="O117">
        <v>1513922400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  <c r="U117" s="9">
        <f t="shared" si="6"/>
        <v>43056.25</v>
      </c>
      <c r="V117" s="9">
        <f t="shared" si="10"/>
        <v>43091.25</v>
      </c>
    </row>
    <row r="118" spans="1:22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 s="16">
        <f t="shared" si="8"/>
        <v>42265.208333333328</v>
      </c>
      <c r="N118" s="16">
        <f t="shared" si="9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  <c r="U118" s="9">
        <f t="shared" si="6"/>
        <v>42265.208333333328</v>
      </c>
      <c r="V118" s="9">
        <f t="shared" si="10"/>
        <v>42266.208333333328</v>
      </c>
    </row>
    <row r="119" spans="1:22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 s="16">
        <f t="shared" si="8"/>
        <v>40808.208333333336</v>
      </c>
      <c r="N119" s="16">
        <f t="shared" si="9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  <c r="U119" s="9">
        <f t="shared" si="6"/>
        <v>40808.208333333336</v>
      </c>
      <c r="V119" s="9">
        <f t="shared" si="10"/>
        <v>40814.208333333336</v>
      </c>
    </row>
    <row r="120" spans="1:22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 s="16">
        <f t="shared" si="8"/>
        <v>41665.25</v>
      </c>
      <c r="N120" s="16">
        <f t="shared" si="9"/>
        <v>41671.25</v>
      </c>
      <c r="O120">
        <v>1391234400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  <c r="U120" s="9">
        <f t="shared" si="6"/>
        <v>41665.25</v>
      </c>
      <c r="V120" s="9">
        <f t="shared" si="10"/>
        <v>41671.25</v>
      </c>
    </row>
    <row r="121" spans="1:22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 s="16">
        <f t="shared" si="8"/>
        <v>41806.208333333336</v>
      </c>
      <c r="N121" s="16">
        <f t="shared" si="9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  <c r="U121" s="9">
        <f t="shared" si="6"/>
        <v>41806.208333333336</v>
      </c>
      <c r="V121" s="9">
        <f t="shared" si="10"/>
        <v>41823.208333333336</v>
      </c>
    </row>
    <row r="122" spans="1:22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 s="16">
        <f t="shared" si="8"/>
        <v>42111.208333333328</v>
      </c>
      <c r="N122" s="16">
        <f t="shared" si="9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  <c r="U122" s="9">
        <f t="shared" si="6"/>
        <v>42111.208333333328</v>
      </c>
      <c r="V122" s="9">
        <f t="shared" si="10"/>
        <v>42115.208333333328</v>
      </c>
    </row>
    <row r="123" spans="1:22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 s="16">
        <f t="shared" si="8"/>
        <v>41917.208333333336</v>
      </c>
      <c r="N123" s="16">
        <f t="shared" si="9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  <c r="U123" s="9">
        <f t="shared" si="6"/>
        <v>41917.208333333336</v>
      </c>
      <c r="V123" s="9">
        <f t="shared" si="10"/>
        <v>41930.208333333336</v>
      </c>
    </row>
    <row r="124" spans="1:22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 s="16">
        <f t="shared" si="8"/>
        <v>41970.25</v>
      </c>
      <c r="N124" s="16">
        <f t="shared" si="9"/>
        <v>41997.25</v>
      </c>
      <c r="O124">
        <v>1419400800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  <c r="U124" s="9">
        <f t="shared" si="6"/>
        <v>41970.25</v>
      </c>
      <c r="V124" s="9">
        <f t="shared" si="10"/>
        <v>41997.25</v>
      </c>
    </row>
    <row r="125" spans="1:22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 s="16">
        <f t="shared" si="8"/>
        <v>42332.25</v>
      </c>
      <c r="N125" s="16">
        <f t="shared" si="9"/>
        <v>42335.25</v>
      </c>
      <c r="O125">
        <v>1448604000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  <c r="U125" s="9">
        <f t="shared" si="6"/>
        <v>42332.25</v>
      </c>
      <c r="V125" s="9">
        <f t="shared" si="10"/>
        <v>42335.25</v>
      </c>
    </row>
    <row r="126" spans="1:22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 s="16">
        <f t="shared" si="8"/>
        <v>43598.208333333328</v>
      </c>
      <c r="N126" s="16">
        <f t="shared" si="9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  <c r="U126" s="9">
        <f t="shared" si="6"/>
        <v>43598.208333333328</v>
      </c>
      <c r="V126" s="9">
        <f t="shared" si="10"/>
        <v>43651.208333333328</v>
      </c>
    </row>
    <row r="127" spans="1:22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 s="16">
        <f t="shared" si="8"/>
        <v>43362.208333333328</v>
      </c>
      <c r="N127" s="16">
        <f t="shared" si="9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  <c r="U127" s="9">
        <f t="shared" si="6"/>
        <v>43362.208333333328</v>
      </c>
      <c r="V127" s="9">
        <f t="shared" si="10"/>
        <v>43366.208333333328</v>
      </c>
    </row>
    <row r="128" spans="1:22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 s="16">
        <f t="shared" si="8"/>
        <v>42596.208333333328</v>
      </c>
      <c r="N128" s="16">
        <f t="shared" si="9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  <c r="U128" s="9">
        <f t="shared" si="6"/>
        <v>42596.208333333328</v>
      </c>
      <c r="V128" s="9">
        <f t="shared" si="10"/>
        <v>42624.208333333328</v>
      </c>
    </row>
    <row r="129" spans="1:22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 s="16">
        <f t="shared" si="8"/>
        <v>40310.208333333336</v>
      </c>
      <c r="N129" s="16">
        <f t="shared" si="9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  <c r="U129" s="9">
        <f t="shared" si="6"/>
        <v>40310.208333333336</v>
      </c>
      <c r="V129" s="9">
        <f t="shared" si="10"/>
        <v>40313.208333333336</v>
      </c>
    </row>
    <row r="130" spans="1:22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 s="16">
        <f t="shared" si="8"/>
        <v>40417.208333333336</v>
      </c>
      <c r="N130" s="16">
        <f t="shared" si="9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  <c r="U130" s="9">
        <f t="shared" ref="U130:U193" si="12">(((L130/60)/60)/24)+DATE(1970,1,1)</f>
        <v>40417.208333333336</v>
      </c>
      <c r="V130" s="9">
        <f t="shared" si="10"/>
        <v>40430.208333333336</v>
      </c>
    </row>
    <row r="131" spans="1:22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3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 s="16">
        <f t="shared" ref="M131:M194" si="14">(((L131/60)/60)/24)+DATE(1970,1,1)</f>
        <v>42038.25</v>
      </c>
      <c r="N131" s="16">
        <f t="shared" ref="N131:N194" si="15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  <c r="U131" s="9">
        <f t="shared" si="12"/>
        <v>42038.25</v>
      </c>
      <c r="V131" s="9">
        <f t="shared" ref="V131:V194" si="16">(((O131/60)/60)/24)+DATE(1970,1,1)</f>
        <v>42063.25</v>
      </c>
    </row>
    <row r="132" spans="1:22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3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 s="16">
        <f t="shared" si="14"/>
        <v>40842.208333333336</v>
      </c>
      <c r="N132" s="16">
        <f t="shared" si="15"/>
        <v>40858.25</v>
      </c>
      <c r="O132">
        <v>1320991200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  <c r="U132" s="9">
        <f t="shared" si="12"/>
        <v>40842.208333333336</v>
      </c>
      <c r="V132" s="9">
        <f t="shared" si="16"/>
        <v>40858.25</v>
      </c>
    </row>
    <row r="133" spans="1:22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3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 s="16">
        <f t="shared" si="14"/>
        <v>41607.25</v>
      </c>
      <c r="N133" s="16">
        <f t="shared" si="15"/>
        <v>41620.25</v>
      </c>
      <c r="O133">
        <v>1386828000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  <c r="U133" s="9">
        <f t="shared" si="12"/>
        <v>41607.25</v>
      </c>
      <c r="V133" s="9">
        <f t="shared" si="16"/>
        <v>41620.25</v>
      </c>
    </row>
    <row r="134" spans="1:22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3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 s="16">
        <f t="shared" si="14"/>
        <v>43112.25</v>
      </c>
      <c r="N134" s="16">
        <f t="shared" si="15"/>
        <v>43128.25</v>
      </c>
      <c r="O134">
        <v>1517119200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  <c r="U134" s="9">
        <f t="shared" si="12"/>
        <v>43112.25</v>
      </c>
      <c r="V134" s="9">
        <f t="shared" si="16"/>
        <v>43128.25</v>
      </c>
    </row>
    <row r="135" spans="1:22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3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 s="16">
        <f t="shared" si="14"/>
        <v>40767.208333333336</v>
      </c>
      <c r="N135" s="16">
        <f t="shared" si="15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  <c r="U135" s="9">
        <f t="shared" si="12"/>
        <v>40767.208333333336</v>
      </c>
      <c r="V135" s="9">
        <f t="shared" si="16"/>
        <v>40789.208333333336</v>
      </c>
    </row>
    <row r="136" spans="1:22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3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 s="16">
        <f t="shared" si="14"/>
        <v>40713.208333333336</v>
      </c>
      <c r="N136" s="16">
        <f t="shared" si="15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  <c r="U136" s="9">
        <f t="shared" si="12"/>
        <v>40713.208333333336</v>
      </c>
      <c r="V136" s="9">
        <f t="shared" si="16"/>
        <v>40762.208333333336</v>
      </c>
    </row>
    <row r="137" spans="1:22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3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 s="16">
        <f t="shared" si="14"/>
        <v>41340.25</v>
      </c>
      <c r="N137" s="16">
        <f t="shared" si="15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  <c r="U137" s="9">
        <f t="shared" si="12"/>
        <v>41340.25</v>
      </c>
      <c r="V137" s="9">
        <f t="shared" si="16"/>
        <v>41345.208333333336</v>
      </c>
    </row>
    <row r="138" spans="1:22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3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 s="16">
        <f t="shared" si="14"/>
        <v>41797.208333333336</v>
      </c>
      <c r="N138" s="16">
        <f t="shared" si="15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  <c r="U138" s="9">
        <f t="shared" si="12"/>
        <v>41797.208333333336</v>
      </c>
      <c r="V138" s="9">
        <f t="shared" si="16"/>
        <v>41809.208333333336</v>
      </c>
    </row>
    <row r="139" spans="1:22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3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 s="16">
        <f t="shared" si="14"/>
        <v>40457.208333333336</v>
      </c>
      <c r="N139" s="16">
        <f t="shared" si="15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  <c r="U139" s="9">
        <f t="shared" si="12"/>
        <v>40457.208333333336</v>
      </c>
      <c r="V139" s="9">
        <f t="shared" si="16"/>
        <v>40463.208333333336</v>
      </c>
    </row>
    <row r="140" spans="1:22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3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 s="16">
        <f t="shared" si="14"/>
        <v>41180.208333333336</v>
      </c>
      <c r="N140" s="16">
        <f t="shared" si="15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  <c r="U140" s="9">
        <f t="shared" si="12"/>
        <v>41180.208333333336</v>
      </c>
      <c r="V140" s="9">
        <f t="shared" si="16"/>
        <v>41186.208333333336</v>
      </c>
    </row>
    <row r="141" spans="1:22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3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 s="16">
        <f t="shared" si="14"/>
        <v>42115.208333333328</v>
      </c>
      <c r="N141" s="16">
        <f t="shared" si="15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  <c r="U141" s="9">
        <f t="shared" si="12"/>
        <v>42115.208333333328</v>
      </c>
      <c r="V141" s="9">
        <f t="shared" si="16"/>
        <v>42131.208333333328</v>
      </c>
    </row>
    <row r="142" spans="1:22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3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 s="16">
        <f t="shared" si="14"/>
        <v>43156.25</v>
      </c>
      <c r="N142" s="16">
        <f t="shared" si="15"/>
        <v>43161.25</v>
      </c>
      <c r="O142">
        <v>1519970400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  <c r="U142" s="9">
        <f t="shared" si="12"/>
        <v>43156.25</v>
      </c>
      <c r="V142" s="9">
        <f t="shared" si="16"/>
        <v>43161.25</v>
      </c>
    </row>
    <row r="143" spans="1:22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3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 s="16">
        <f t="shared" si="14"/>
        <v>42167.208333333328</v>
      </c>
      <c r="N143" s="16">
        <f t="shared" si="15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  <c r="U143" s="9">
        <f t="shared" si="12"/>
        <v>42167.208333333328</v>
      </c>
      <c r="V143" s="9">
        <f t="shared" si="16"/>
        <v>42173.208333333328</v>
      </c>
    </row>
    <row r="144" spans="1:22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3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 s="16">
        <f t="shared" si="14"/>
        <v>41005.208333333336</v>
      </c>
      <c r="N144" s="16">
        <f t="shared" si="15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  <c r="U144" s="9">
        <f t="shared" si="12"/>
        <v>41005.208333333336</v>
      </c>
      <c r="V144" s="9">
        <f t="shared" si="16"/>
        <v>41046.208333333336</v>
      </c>
    </row>
    <row r="145" spans="1:22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3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 s="16">
        <f t="shared" si="14"/>
        <v>40357.208333333336</v>
      </c>
      <c r="N145" s="16">
        <f t="shared" si="15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  <c r="U145" s="9">
        <f t="shared" si="12"/>
        <v>40357.208333333336</v>
      </c>
      <c r="V145" s="9">
        <f t="shared" si="16"/>
        <v>40377.208333333336</v>
      </c>
    </row>
    <row r="146" spans="1:22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3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 s="16">
        <f t="shared" si="14"/>
        <v>43633.208333333328</v>
      </c>
      <c r="N146" s="16">
        <f t="shared" si="15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  <c r="U146" s="9">
        <f t="shared" si="12"/>
        <v>43633.208333333328</v>
      </c>
      <c r="V146" s="9">
        <f t="shared" si="16"/>
        <v>43641.208333333328</v>
      </c>
    </row>
    <row r="147" spans="1:22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3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 s="16">
        <f t="shared" si="14"/>
        <v>41889.208333333336</v>
      </c>
      <c r="N147" s="16">
        <f t="shared" si="15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  <c r="U147" s="9">
        <f t="shared" si="12"/>
        <v>41889.208333333336</v>
      </c>
      <c r="V147" s="9">
        <f t="shared" si="16"/>
        <v>41894.208333333336</v>
      </c>
    </row>
    <row r="148" spans="1:22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3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 s="16">
        <f t="shared" si="14"/>
        <v>40855.25</v>
      </c>
      <c r="N148" s="16">
        <f t="shared" si="15"/>
        <v>40875.25</v>
      </c>
      <c r="O148">
        <v>1322460000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  <c r="U148" s="9">
        <f t="shared" si="12"/>
        <v>40855.25</v>
      </c>
      <c r="V148" s="9">
        <f t="shared" si="16"/>
        <v>40875.25</v>
      </c>
    </row>
    <row r="149" spans="1:22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3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 s="16">
        <f t="shared" si="14"/>
        <v>42534.208333333328</v>
      </c>
      <c r="N149" s="16">
        <f t="shared" si="15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  <c r="U149" s="9">
        <f t="shared" si="12"/>
        <v>42534.208333333328</v>
      </c>
      <c r="V149" s="9">
        <f t="shared" si="16"/>
        <v>42540.208333333328</v>
      </c>
    </row>
    <row r="150" spans="1:22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3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 s="16">
        <f t="shared" si="14"/>
        <v>42941.208333333328</v>
      </c>
      <c r="N150" s="16">
        <f t="shared" si="15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  <c r="U150" s="9">
        <f t="shared" si="12"/>
        <v>42941.208333333328</v>
      </c>
      <c r="V150" s="9">
        <f t="shared" si="16"/>
        <v>42950.208333333328</v>
      </c>
    </row>
    <row r="151" spans="1:22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3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 s="16">
        <f t="shared" si="14"/>
        <v>41275.25</v>
      </c>
      <c r="N151" s="16">
        <f t="shared" si="15"/>
        <v>41327.25</v>
      </c>
      <c r="O151">
        <v>1361512800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  <c r="U151" s="9">
        <f t="shared" si="12"/>
        <v>41275.25</v>
      </c>
      <c r="V151" s="9">
        <f t="shared" si="16"/>
        <v>41327.25</v>
      </c>
    </row>
    <row r="152" spans="1:22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3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 s="16">
        <f t="shared" si="14"/>
        <v>43450.25</v>
      </c>
      <c r="N152" s="16">
        <f t="shared" si="15"/>
        <v>43451.25</v>
      </c>
      <c r="O152">
        <v>1545026400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  <c r="U152" s="9">
        <f t="shared" si="12"/>
        <v>43450.25</v>
      </c>
      <c r="V152" s="9">
        <f t="shared" si="16"/>
        <v>43451.25</v>
      </c>
    </row>
    <row r="153" spans="1:22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3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 s="16">
        <f t="shared" si="14"/>
        <v>41799.208333333336</v>
      </c>
      <c r="N153" s="16">
        <f t="shared" si="15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  <c r="U153" s="9">
        <f t="shared" si="12"/>
        <v>41799.208333333336</v>
      </c>
      <c r="V153" s="9">
        <f t="shared" si="16"/>
        <v>41850.208333333336</v>
      </c>
    </row>
    <row r="154" spans="1:22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3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 s="16">
        <f t="shared" si="14"/>
        <v>42783.25</v>
      </c>
      <c r="N154" s="16">
        <f t="shared" si="15"/>
        <v>42790.25</v>
      </c>
      <c r="O154">
        <v>1487916000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  <c r="U154" s="9">
        <f t="shared" si="12"/>
        <v>42783.25</v>
      </c>
      <c r="V154" s="9">
        <f t="shared" si="16"/>
        <v>42790.25</v>
      </c>
    </row>
    <row r="155" spans="1:22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3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 s="16">
        <f t="shared" si="14"/>
        <v>41201.208333333336</v>
      </c>
      <c r="N155" s="16">
        <f t="shared" si="15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  <c r="U155" s="9">
        <f t="shared" si="12"/>
        <v>41201.208333333336</v>
      </c>
      <c r="V155" s="9">
        <f t="shared" si="16"/>
        <v>41207.208333333336</v>
      </c>
    </row>
    <row r="156" spans="1:22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3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 s="16">
        <f t="shared" si="14"/>
        <v>42502.208333333328</v>
      </c>
      <c r="N156" s="16">
        <f t="shared" si="15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  <c r="U156" s="9">
        <f t="shared" si="12"/>
        <v>42502.208333333328</v>
      </c>
      <c r="V156" s="9">
        <f t="shared" si="16"/>
        <v>42525.208333333328</v>
      </c>
    </row>
    <row r="157" spans="1:22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3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 s="16">
        <f t="shared" si="14"/>
        <v>40262.208333333336</v>
      </c>
      <c r="N157" s="16">
        <f t="shared" si="15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  <c r="U157" s="9">
        <f t="shared" si="12"/>
        <v>40262.208333333336</v>
      </c>
      <c r="V157" s="9">
        <f t="shared" si="16"/>
        <v>40277.208333333336</v>
      </c>
    </row>
    <row r="158" spans="1:22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3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 s="16">
        <f t="shared" si="14"/>
        <v>43743.208333333328</v>
      </c>
      <c r="N158" s="16">
        <f t="shared" si="15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  <c r="U158" s="9">
        <f t="shared" si="12"/>
        <v>43743.208333333328</v>
      </c>
      <c r="V158" s="9">
        <f t="shared" si="16"/>
        <v>43767.208333333328</v>
      </c>
    </row>
    <row r="159" spans="1:22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3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 s="16">
        <f t="shared" si="14"/>
        <v>41638.25</v>
      </c>
      <c r="N159" s="16">
        <f t="shared" si="15"/>
        <v>41650.25</v>
      </c>
      <c r="O159">
        <v>1389420000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  <c r="U159" s="9">
        <f t="shared" si="12"/>
        <v>41638.25</v>
      </c>
      <c r="V159" s="9">
        <f t="shared" si="16"/>
        <v>41650.25</v>
      </c>
    </row>
    <row r="160" spans="1:22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3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 s="16">
        <f t="shared" si="14"/>
        <v>42346.25</v>
      </c>
      <c r="N160" s="16">
        <f t="shared" si="15"/>
        <v>42347.25</v>
      </c>
      <c r="O160">
        <v>1449640800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  <c r="U160" s="9">
        <f t="shared" si="12"/>
        <v>42346.25</v>
      </c>
      <c r="V160" s="9">
        <f t="shared" si="16"/>
        <v>42347.25</v>
      </c>
    </row>
    <row r="161" spans="1:22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3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 s="16">
        <f t="shared" si="14"/>
        <v>43551.208333333328</v>
      </c>
      <c r="N161" s="16">
        <f t="shared" si="15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  <c r="U161" s="9">
        <f t="shared" si="12"/>
        <v>43551.208333333328</v>
      </c>
      <c r="V161" s="9">
        <f t="shared" si="16"/>
        <v>43569.208333333328</v>
      </c>
    </row>
    <row r="162" spans="1:22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3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 s="16">
        <f t="shared" si="14"/>
        <v>43582.208333333328</v>
      </c>
      <c r="N162" s="16">
        <f t="shared" si="15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  <c r="U162" s="9">
        <f t="shared" si="12"/>
        <v>43582.208333333328</v>
      </c>
      <c r="V162" s="9">
        <f t="shared" si="16"/>
        <v>43598.208333333328</v>
      </c>
    </row>
    <row r="163" spans="1:22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3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 s="16">
        <f t="shared" si="14"/>
        <v>42270.208333333328</v>
      </c>
      <c r="N163" s="16">
        <f t="shared" si="15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  <c r="U163" s="9">
        <f t="shared" si="12"/>
        <v>42270.208333333328</v>
      </c>
      <c r="V163" s="9">
        <f t="shared" si="16"/>
        <v>42276.208333333328</v>
      </c>
    </row>
    <row r="164" spans="1:22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3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 s="16">
        <f t="shared" si="14"/>
        <v>43442.25</v>
      </c>
      <c r="N164" s="16">
        <f t="shared" si="15"/>
        <v>43472.25</v>
      </c>
      <c r="O164">
        <v>1546840800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  <c r="U164" s="9">
        <f t="shared" si="12"/>
        <v>43442.25</v>
      </c>
      <c r="V164" s="9">
        <f t="shared" si="16"/>
        <v>43472.25</v>
      </c>
    </row>
    <row r="165" spans="1:22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3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 s="16">
        <f t="shared" si="14"/>
        <v>43028.208333333328</v>
      </c>
      <c r="N165" s="16">
        <f t="shared" si="15"/>
        <v>43077.25</v>
      </c>
      <c r="O165">
        <v>1512712800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  <c r="U165" s="9">
        <f t="shared" si="12"/>
        <v>43028.208333333328</v>
      </c>
      <c r="V165" s="9">
        <f t="shared" si="16"/>
        <v>43077.25</v>
      </c>
    </row>
    <row r="166" spans="1:22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3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 s="16">
        <f t="shared" si="14"/>
        <v>43016.208333333328</v>
      </c>
      <c r="N166" s="16">
        <f t="shared" si="15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  <c r="U166" s="9">
        <f t="shared" si="12"/>
        <v>43016.208333333328</v>
      </c>
      <c r="V166" s="9">
        <f t="shared" si="16"/>
        <v>43017.208333333328</v>
      </c>
    </row>
    <row r="167" spans="1:22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3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 s="16">
        <f t="shared" si="14"/>
        <v>42948.208333333328</v>
      </c>
      <c r="N167" s="16">
        <f t="shared" si="15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  <c r="U167" s="9">
        <f t="shared" si="12"/>
        <v>42948.208333333328</v>
      </c>
      <c r="V167" s="9">
        <f t="shared" si="16"/>
        <v>42980.208333333328</v>
      </c>
    </row>
    <row r="168" spans="1:22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3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 s="16">
        <f t="shared" si="14"/>
        <v>40534.25</v>
      </c>
      <c r="N168" s="16">
        <f t="shared" si="15"/>
        <v>40538.25</v>
      </c>
      <c r="O168">
        <v>1293343200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  <c r="U168" s="9">
        <f t="shared" si="12"/>
        <v>40534.25</v>
      </c>
      <c r="V168" s="9">
        <f t="shared" si="16"/>
        <v>40538.25</v>
      </c>
    </row>
    <row r="169" spans="1:22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3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 s="16">
        <f t="shared" si="14"/>
        <v>41435.208333333336</v>
      </c>
      <c r="N169" s="16">
        <f t="shared" si="15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  <c r="U169" s="9">
        <f t="shared" si="12"/>
        <v>41435.208333333336</v>
      </c>
      <c r="V169" s="9">
        <f t="shared" si="16"/>
        <v>41445.208333333336</v>
      </c>
    </row>
    <row r="170" spans="1:22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3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 s="16">
        <f t="shared" si="14"/>
        <v>43518.25</v>
      </c>
      <c r="N170" s="16">
        <f t="shared" si="15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  <c r="U170" s="9">
        <f t="shared" si="12"/>
        <v>43518.25</v>
      </c>
      <c r="V170" s="9">
        <f t="shared" si="16"/>
        <v>43541.208333333328</v>
      </c>
    </row>
    <row r="171" spans="1:22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3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 s="16">
        <f t="shared" si="14"/>
        <v>41077.208333333336</v>
      </c>
      <c r="N171" s="16">
        <f t="shared" si="15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  <c r="U171" s="9">
        <f t="shared" si="12"/>
        <v>41077.208333333336</v>
      </c>
      <c r="V171" s="9">
        <f t="shared" si="16"/>
        <v>41105.208333333336</v>
      </c>
    </row>
    <row r="172" spans="1:22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3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 s="16">
        <f t="shared" si="14"/>
        <v>42950.208333333328</v>
      </c>
      <c r="N172" s="16">
        <f t="shared" si="15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  <c r="U172" s="9">
        <f t="shared" si="12"/>
        <v>42950.208333333328</v>
      </c>
      <c r="V172" s="9">
        <f t="shared" si="16"/>
        <v>42957.208333333328</v>
      </c>
    </row>
    <row r="173" spans="1:22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3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 s="16">
        <f t="shared" si="14"/>
        <v>41718.208333333336</v>
      </c>
      <c r="N173" s="16">
        <f t="shared" si="15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  <c r="U173" s="9">
        <f t="shared" si="12"/>
        <v>41718.208333333336</v>
      </c>
      <c r="V173" s="9">
        <f t="shared" si="16"/>
        <v>41740.208333333336</v>
      </c>
    </row>
    <row r="174" spans="1:22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3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 s="16">
        <f t="shared" si="14"/>
        <v>41839.208333333336</v>
      </c>
      <c r="N174" s="16">
        <f t="shared" si="15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  <c r="U174" s="9">
        <f t="shared" si="12"/>
        <v>41839.208333333336</v>
      </c>
      <c r="V174" s="9">
        <f t="shared" si="16"/>
        <v>41854.208333333336</v>
      </c>
    </row>
    <row r="175" spans="1:22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3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 s="16">
        <f t="shared" si="14"/>
        <v>41412.208333333336</v>
      </c>
      <c r="N175" s="16">
        <f t="shared" si="15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  <c r="U175" s="9">
        <f t="shared" si="12"/>
        <v>41412.208333333336</v>
      </c>
      <c r="V175" s="9">
        <f t="shared" si="16"/>
        <v>41418.208333333336</v>
      </c>
    </row>
    <row r="176" spans="1:22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3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 s="16">
        <f t="shared" si="14"/>
        <v>42282.208333333328</v>
      </c>
      <c r="N176" s="16">
        <f t="shared" si="15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  <c r="U176" s="9">
        <f t="shared" si="12"/>
        <v>42282.208333333328</v>
      </c>
      <c r="V176" s="9">
        <f t="shared" si="16"/>
        <v>42283.208333333328</v>
      </c>
    </row>
    <row r="177" spans="1:22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3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 s="16">
        <f t="shared" si="14"/>
        <v>42613.208333333328</v>
      </c>
      <c r="N177" s="16">
        <f t="shared" si="15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  <c r="U177" s="9">
        <f t="shared" si="12"/>
        <v>42613.208333333328</v>
      </c>
      <c r="V177" s="9">
        <f t="shared" si="16"/>
        <v>42632.208333333328</v>
      </c>
    </row>
    <row r="178" spans="1:22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3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 s="16">
        <f t="shared" si="14"/>
        <v>42616.208333333328</v>
      </c>
      <c r="N178" s="16">
        <f t="shared" si="15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  <c r="U178" s="9">
        <f t="shared" si="12"/>
        <v>42616.208333333328</v>
      </c>
      <c r="V178" s="9">
        <f t="shared" si="16"/>
        <v>42625.208333333328</v>
      </c>
    </row>
    <row r="179" spans="1:22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3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 s="16">
        <f t="shared" si="14"/>
        <v>40497.25</v>
      </c>
      <c r="N179" s="16">
        <f t="shared" si="15"/>
        <v>40522.25</v>
      </c>
      <c r="O179">
        <v>1291960800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  <c r="U179" s="9">
        <f t="shared" si="12"/>
        <v>40497.25</v>
      </c>
      <c r="V179" s="9">
        <f t="shared" si="16"/>
        <v>40522.25</v>
      </c>
    </row>
    <row r="180" spans="1:22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3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 s="16">
        <f t="shared" si="14"/>
        <v>42999.208333333328</v>
      </c>
      <c r="N180" s="16">
        <f t="shared" si="15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  <c r="U180" s="9">
        <f t="shared" si="12"/>
        <v>42999.208333333328</v>
      </c>
      <c r="V180" s="9">
        <f t="shared" si="16"/>
        <v>43008.208333333328</v>
      </c>
    </row>
    <row r="181" spans="1:22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3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 s="16">
        <f t="shared" si="14"/>
        <v>41350.208333333336</v>
      </c>
      <c r="N181" s="16">
        <f t="shared" si="15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  <c r="U181" s="9">
        <f t="shared" si="12"/>
        <v>41350.208333333336</v>
      </c>
      <c r="V181" s="9">
        <f t="shared" si="16"/>
        <v>41351.208333333336</v>
      </c>
    </row>
    <row r="182" spans="1:22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3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 s="16">
        <f t="shared" si="14"/>
        <v>40259.208333333336</v>
      </c>
      <c r="N182" s="16">
        <f t="shared" si="15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  <c r="U182" s="9">
        <f t="shared" si="12"/>
        <v>40259.208333333336</v>
      </c>
      <c r="V182" s="9">
        <f t="shared" si="16"/>
        <v>40264.208333333336</v>
      </c>
    </row>
    <row r="183" spans="1:22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3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 s="16">
        <f t="shared" si="14"/>
        <v>43012.208333333328</v>
      </c>
      <c r="N183" s="16">
        <f t="shared" si="15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  <c r="U183" s="9">
        <f t="shared" si="12"/>
        <v>43012.208333333328</v>
      </c>
      <c r="V183" s="9">
        <f t="shared" si="16"/>
        <v>43030.208333333328</v>
      </c>
    </row>
    <row r="184" spans="1:22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3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 s="16">
        <f t="shared" si="14"/>
        <v>43631.208333333328</v>
      </c>
      <c r="N184" s="16">
        <f t="shared" si="15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  <c r="U184" s="9">
        <f t="shared" si="12"/>
        <v>43631.208333333328</v>
      </c>
      <c r="V184" s="9">
        <f t="shared" si="16"/>
        <v>43647.208333333328</v>
      </c>
    </row>
    <row r="185" spans="1:22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3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 s="16">
        <f t="shared" si="14"/>
        <v>40430.208333333336</v>
      </c>
      <c r="N185" s="16">
        <f t="shared" si="15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  <c r="U185" s="9">
        <f t="shared" si="12"/>
        <v>40430.208333333336</v>
      </c>
      <c r="V185" s="9">
        <f t="shared" si="16"/>
        <v>40443.208333333336</v>
      </c>
    </row>
    <row r="186" spans="1:22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3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 s="16">
        <f t="shared" si="14"/>
        <v>43588.208333333328</v>
      </c>
      <c r="N186" s="16">
        <f t="shared" si="15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  <c r="U186" s="9">
        <f t="shared" si="12"/>
        <v>43588.208333333328</v>
      </c>
      <c r="V186" s="9">
        <f t="shared" si="16"/>
        <v>43589.208333333328</v>
      </c>
    </row>
    <row r="187" spans="1:22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3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 s="16">
        <f t="shared" si="14"/>
        <v>43233.208333333328</v>
      </c>
      <c r="N187" s="16">
        <f t="shared" si="15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  <c r="U187" s="9">
        <f t="shared" si="12"/>
        <v>43233.208333333328</v>
      </c>
      <c r="V187" s="9">
        <f t="shared" si="16"/>
        <v>43244.208333333328</v>
      </c>
    </row>
    <row r="188" spans="1:22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3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 s="16">
        <f t="shared" si="14"/>
        <v>41782.208333333336</v>
      </c>
      <c r="N188" s="16">
        <f t="shared" si="15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  <c r="U188" s="9">
        <f t="shared" si="12"/>
        <v>41782.208333333336</v>
      </c>
      <c r="V188" s="9">
        <f t="shared" si="16"/>
        <v>41797.208333333336</v>
      </c>
    </row>
    <row r="189" spans="1:22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3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 s="16">
        <f t="shared" si="14"/>
        <v>41328.25</v>
      </c>
      <c r="N189" s="16">
        <f t="shared" si="15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  <c r="U189" s="9">
        <f t="shared" si="12"/>
        <v>41328.25</v>
      </c>
      <c r="V189" s="9">
        <f t="shared" si="16"/>
        <v>41356.208333333336</v>
      </c>
    </row>
    <row r="190" spans="1:22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3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 s="16">
        <f t="shared" si="14"/>
        <v>41975.25</v>
      </c>
      <c r="N190" s="16">
        <f t="shared" si="15"/>
        <v>41976.25</v>
      </c>
      <c r="O190">
        <v>1417586400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  <c r="U190" s="9">
        <f t="shared" si="12"/>
        <v>41975.25</v>
      </c>
      <c r="V190" s="9">
        <f t="shared" si="16"/>
        <v>41976.25</v>
      </c>
    </row>
    <row r="191" spans="1:22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3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 s="16">
        <f t="shared" si="14"/>
        <v>42433.25</v>
      </c>
      <c r="N191" s="16">
        <f t="shared" si="15"/>
        <v>42433.25</v>
      </c>
      <c r="O191">
        <v>1457071200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  <c r="U191" s="9">
        <f t="shared" si="12"/>
        <v>42433.25</v>
      </c>
      <c r="V191" s="9">
        <f t="shared" si="16"/>
        <v>42433.25</v>
      </c>
    </row>
    <row r="192" spans="1:22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3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 s="16">
        <f t="shared" si="14"/>
        <v>41429.208333333336</v>
      </c>
      <c r="N192" s="16">
        <f t="shared" si="15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  <c r="U192" s="9">
        <f t="shared" si="12"/>
        <v>41429.208333333336</v>
      </c>
      <c r="V192" s="9">
        <f t="shared" si="16"/>
        <v>41430.208333333336</v>
      </c>
    </row>
    <row r="193" spans="1:22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3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 s="16">
        <f t="shared" si="14"/>
        <v>43536.208333333328</v>
      </c>
      <c r="N193" s="16">
        <f t="shared" si="15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  <c r="U193" s="9">
        <f t="shared" si="12"/>
        <v>43536.208333333328</v>
      </c>
      <c r="V193" s="9">
        <f t="shared" si="16"/>
        <v>43539.208333333328</v>
      </c>
    </row>
    <row r="194" spans="1:22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3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 s="16">
        <f t="shared" si="14"/>
        <v>41817.208333333336</v>
      </c>
      <c r="N194" s="16">
        <f t="shared" si="15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  <c r="U194" s="9">
        <f t="shared" ref="U194:U257" si="18">(((L194/60)/60)/24)+DATE(1970,1,1)</f>
        <v>41817.208333333336</v>
      </c>
      <c r="V194" s="9">
        <f t="shared" si="16"/>
        <v>41821.208333333336</v>
      </c>
    </row>
    <row r="195" spans="1:22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9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 s="16">
        <f t="shared" ref="M195:M258" si="20">(((L195/60)/60)/24)+DATE(1970,1,1)</f>
        <v>43198.208333333328</v>
      </c>
      <c r="N195" s="16">
        <f t="shared" ref="N195:N258" si="21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  <c r="U195" s="9">
        <f t="shared" si="18"/>
        <v>43198.208333333328</v>
      </c>
      <c r="V195" s="9">
        <f t="shared" ref="V195:V258" si="22">(((O195/60)/60)/24)+DATE(1970,1,1)</f>
        <v>43202.208333333328</v>
      </c>
    </row>
    <row r="196" spans="1:22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9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 s="16">
        <f t="shared" si="20"/>
        <v>42261.208333333328</v>
      </c>
      <c r="N196" s="16">
        <f t="shared" si="21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  <c r="U196" s="9">
        <f t="shared" si="18"/>
        <v>42261.208333333328</v>
      </c>
      <c r="V196" s="9">
        <f t="shared" si="22"/>
        <v>42277.208333333328</v>
      </c>
    </row>
    <row r="197" spans="1:22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9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 s="16">
        <f t="shared" si="20"/>
        <v>43310.208333333328</v>
      </c>
      <c r="N197" s="16">
        <f t="shared" si="21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  <c r="U197" s="9">
        <f t="shared" si="18"/>
        <v>43310.208333333328</v>
      </c>
      <c r="V197" s="9">
        <f t="shared" si="22"/>
        <v>43317.208333333328</v>
      </c>
    </row>
    <row r="198" spans="1:22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9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 s="16">
        <f t="shared" si="20"/>
        <v>42616.208333333328</v>
      </c>
      <c r="N198" s="16">
        <f t="shared" si="21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  <c r="U198" s="9">
        <f t="shared" si="18"/>
        <v>42616.208333333328</v>
      </c>
      <c r="V198" s="9">
        <f t="shared" si="22"/>
        <v>42635.208333333328</v>
      </c>
    </row>
    <row r="199" spans="1:22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9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 s="16">
        <f t="shared" si="20"/>
        <v>42909.208333333328</v>
      </c>
      <c r="N199" s="16">
        <f t="shared" si="21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  <c r="U199" s="9">
        <f t="shared" si="18"/>
        <v>42909.208333333328</v>
      </c>
      <c r="V199" s="9">
        <f t="shared" si="22"/>
        <v>42923.208333333328</v>
      </c>
    </row>
    <row r="200" spans="1:22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9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 s="16">
        <f t="shared" si="20"/>
        <v>40396.208333333336</v>
      </c>
      <c r="N200" s="16">
        <f t="shared" si="21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  <c r="U200" s="9">
        <f t="shared" si="18"/>
        <v>40396.208333333336</v>
      </c>
      <c r="V200" s="9">
        <f t="shared" si="22"/>
        <v>40425.208333333336</v>
      </c>
    </row>
    <row r="201" spans="1:22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9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 s="16">
        <f t="shared" si="20"/>
        <v>42192.208333333328</v>
      </c>
      <c r="N201" s="16">
        <f t="shared" si="21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  <c r="U201" s="9">
        <f t="shared" si="18"/>
        <v>42192.208333333328</v>
      </c>
      <c r="V201" s="9">
        <f t="shared" si="22"/>
        <v>42196.208333333328</v>
      </c>
    </row>
    <row r="202" spans="1:22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9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 s="16">
        <f t="shared" si="20"/>
        <v>40262.208333333336</v>
      </c>
      <c r="N202" s="16">
        <f t="shared" si="21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  <c r="U202" s="9">
        <f t="shared" si="18"/>
        <v>40262.208333333336</v>
      </c>
      <c r="V202" s="9">
        <f t="shared" si="22"/>
        <v>40273.208333333336</v>
      </c>
    </row>
    <row r="203" spans="1:22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9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 s="16">
        <f t="shared" si="20"/>
        <v>41845.208333333336</v>
      </c>
      <c r="N203" s="16">
        <f t="shared" si="21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  <c r="U203" s="9">
        <f t="shared" si="18"/>
        <v>41845.208333333336</v>
      </c>
      <c r="V203" s="9">
        <f t="shared" si="22"/>
        <v>41863.208333333336</v>
      </c>
    </row>
    <row r="204" spans="1:22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9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 s="16">
        <f t="shared" si="20"/>
        <v>40818.208333333336</v>
      </c>
      <c r="N204" s="16">
        <f t="shared" si="21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  <c r="U204" s="9">
        <f t="shared" si="18"/>
        <v>40818.208333333336</v>
      </c>
      <c r="V204" s="9">
        <f t="shared" si="22"/>
        <v>40822.208333333336</v>
      </c>
    </row>
    <row r="205" spans="1:22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9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 s="16">
        <f t="shared" si="20"/>
        <v>42752.25</v>
      </c>
      <c r="N205" s="16">
        <f t="shared" si="21"/>
        <v>42754.25</v>
      </c>
      <c r="O205">
        <v>1484805600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  <c r="U205" s="9">
        <f t="shared" si="18"/>
        <v>42752.25</v>
      </c>
      <c r="V205" s="9">
        <f t="shared" si="22"/>
        <v>42754.25</v>
      </c>
    </row>
    <row r="206" spans="1:22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9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 s="16">
        <f t="shared" si="20"/>
        <v>40636.208333333336</v>
      </c>
      <c r="N206" s="16">
        <f t="shared" si="21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  <c r="U206" s="9">
        <f t="shared" si="18"/>
        <v>40636.208333333336</v>
      </c>
      <c r="V206" s="9">
        <f t="shared" si="22"/>
        <v>40646.208333333336</v>
      </c>
    </row>
    <row r="207" spans="1:22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9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 s="16">
        <f t="shared" si="20"/>
        <v>43390.208333333328</v>
      </c>
      <c r="N207" s="16">
        <f t="shared" si="21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  <c r="U207" s="9">
        <f t="shared" si="18"/>
        <v>43390.208333333328</v>
      </c>
      <c r="V207" s="9">
        <f t="shared" si="22"/>
        <v>43402.208333333328</v>
      </c>
    </row>
    <row r="208" spans="1:22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9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 s="16">
        <f t="shared" si="20"/>
        <v>40236.25</v>
      </c>
      <c r="N208" s="16">
        <f t="shared" si="21"/>
        <v>40245.25</v>
      </c>
      <c r="O208">
        <v>1268028000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  <c r="U208" s="9">
        <f t="shared" si="18"/>
        <v>40236.25</v>
      </c>
      <c r="V208" s="9">
        <f t="shared" si="22"/>
        <v>40245.25</v>
      </c>
    </row>
    <row r="209" spans="1:22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9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 s="16">
        <f t="shared" si="20"/>
        <v>43340.208333333328</v>
      </c>
      <c r="N209" s="16">
        <f t="shared" si="21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  <c r="U209" s="9">
        <f t="shared" si="18"/>
        <v>43340.208333333328</v>
      </c>
      <c r="V209" s="9">
        <f t="shared" si="22"/>
        <v>43360.208333333328</v>
      </c>
    </row>
    <row r="210" spans="1:22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9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 s="16">
        <f t="shared" si="20"/>
        <v>43048.25</v>
      </c>
      <c r="N210" s="16">
        <f t="shared" si="21"/>
        <v>43072.25</v>
      </c>
      <c r="O210">
        <v>1512280800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  <c r="U210" s="9">
        <f t="shared" si="18"/>
        <v>43048.25</v>
      </c>
      <c r="V210" s="9">
        <f t="shared" si="22"/>
        <v>43072.25</v>
      </c>
    </row>
    <row r="211" spans="1:22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9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 s="16">
        <f t="shared" si="20"/>
        <v>42496.208333333328</v>
      </c>
      <c r="N211" s="16">
        <f t="shared" si="21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  <c r="U211" s="9">
        <f t="shared" si="18"/>
        <v>42496.208333333328</v>
      </c>
      <c r="V211" s="9">
        <f t="shared" si="22"/>
        <v>42503.208333333328</v>
      </c>
    </row>
    <row r="212" spans="1:22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9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 s="16">
        <f t="shared" si="20"/>
        <v>42797.25</v>
      </c>
      <c r="N212" s="16">
        <f t="shared" si="21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  <c r="U212" s="9">
        <f t="shared" si="18"/>
        <v>42797.25</v>
      </c>
      <c r="V212" s="9">
        <f t="shared" si="22"/>
        <v>42824.208333333328</v>
      </c>
    </row>
    <row r="213" spans="1:22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9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 s="16">
        <f t="shared" si="20"/>
        <v>41513.208333333336</v>
      </c>
      <c r="N213" s="16">
        <f t="shared" si="21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  <c r="U213" s="9">
        <f t="shared" si="18"/>
        <v>41513.208333333336</v>
      </c>
      <c r="V213" s="9">
        <f t="shared" si="22"/>
        <v>41537.208333333336</v>
      </c>
    </row>
    <row r="214" spans="1:22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9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 s="16">
        <f t="shared" si="20"/>
        <v>43814.25</v>
      </c>
      <c r="N214" s="16">
        <f t="shared" si="21"/>
        <v>43860.25</v>
      </c>
      <c r="O214">
        <v>1580364000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  <c r="U214" s="9">
        <f t="shared" si="18"/>
        <v>43814.25</v>
      </c>
      <c r="V214" s="9">
        <f t="shared" si="22"/>
        <v>43860.25</v>
      </c>
    </row>
    <row r="215" spans="1:22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9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 s="16">
        <f t="shared" si="20"/>
        <v>40488.208333333336</v>
      </c>
      <c r="N215" s="16">
        <f t="shared" si="21"/>
        <v>40496.25</v>
      </c>
      <c r="O215">
        <v>1289714400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  <c r="U215" s="9">
        <f t="shared" si="18"/>
        <v>40488.208333333336</v>
      </c>
      <c r="V215" s="9">
        <f t="shared" si="22"/>
        <v>40496.25</v>
      </c>
    </row>
    <row r="216" spans="1:22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9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 s="16">
        <f t="shared" si="20"/>
        <v>40409.208333333336</v>
      </c>
      <c r="N216" s="16">
        <f t="shared" si="21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  <c r="U216" s="9">
        <f t="shared" si="18"/>
        <v>40409.208333333336</v>
      </c>
      <c r="V216" s="9">
        <f t="shared" si="22"/>
        <v>40415.208333333336</v>
      </c>
    </row>
    <row r="217" spans="1:22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9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 s="16">
        <f t="shared" si="20"/>
        <v>43509.25</v>
      </c>
      <c r="N217" s="16">
        <f t="shared" si="21"/>
        <v>43511.25</v>
      </c>
      <c r="O217">
        <v>1550210400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  <c r="U217" s="9">
        <f t="shared" si="18"/>
        <v>43509.25</v>
      </c>
      <c r="V217" s="9">
        <f t="shared" si="22"/>
        <v>43511.25</v>
      </c>
    </row>
    <row r="218" spans="1:22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9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 s="16">
        <f t="shared" si="20"/>
        <v>40869.25</v>
      </c>
      <c r="N218" s="16">
        <f t="shared" si="21"/>
        <v>40871.25</v>
      </c>
      <c r="O218">
        <v>1322114400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  <c r="U218" s="9">
        <f t="shared" si="18"/>
        <v>40869.25</v>
      </c>
      <c r="V218" s="9">
        <f t="shared" si="22"/>
        <v>40871.25</v>
      </c>
    </row>
    <row r="219" spans="1:22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9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 s="16">
        <f t="shared" si="20"/>
        <v>43583.208333333328</v>
      </c>
      <c r="N219" s="16">
        <f t="shared" si="21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  <c r="U219" s="9">
        <f t="shared" si="18"/>
        <v>43583.208333333328</v>
      </c>
      <c r="V219" s="9">
        <f t="shared" si="22"/>
        <v>43592.208333333328</v>
      </c>
    </row>
    <row r="220" spans="1:22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9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 s="16">
        <f t="shared" si="20"/>
        <v>40858.25</v>
      </c>
      <c r="N220" s="16">
        <f t="shared" si="21"/>
        <v>40892.25</v>
      </c>
      <c r="O220">
        <v>1323928800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  <c r="U220" s="9">
        <f t="shared" si="18"/>
        <v>40858.25</v>
      </c>
      <c r="V220" s="9">
        <f t="shared" si="22"/>
        <v>40892.25</v>
      </c>
    </row>
    <row r="221" spans="1:22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9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 s="16">
        <f t="shared" si="20"/>
        <v>41137.208333333336</v>
      </c>
      <c r="N221" s="16">
        <f t="shared" si="21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  <c r="U221" s="9">
        <f t="shared" si="18"/>
        <v>41137.208333333336</v>
      </c>
      <c r="V221" s="9">
        <f t="shared" si="22"/>
        <v>41149.208333333336</v>
      </c>
    </row>
    <row r="222" spans="1:22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9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 s="16">
        <f t="shared" si="20"/>
        <v>40725.208333333336</v>
      </c>
      <c r="N222" s="16">
        <f t="shared" si="21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  <c r="U222" s="9">
        <f t="shared" si="18"/>
        <v>40725.208333333336</v>
      </c>
      <c r="V222" s="9">
        <f t="shared" si="22"/>
        <v>40743.208333333336</v>
      </c>
    </row>
    <row r="223" spans="1:22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9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 s="16">
        <f t="shared" si="20"/>
        <v>41081.208333333336</v>
      </c>
      <c r="N223" s="16">
        <f t="shared" si="21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  <c r="U223" s="9">
        <f t="shared" si="18"/>
        <v>41081.208333333336</v>
      </c>
      <c r="V223" s="9">
        <f t="shared" si="22"/>
        <v>41083.208333333336</v>
      </c>
    </row>
    <row r="224" spans="1:22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9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 s="16">
        <f t="shared" si="20"/>
        <v>41914.208333333336</v>
      </c>
      <c r="N224" s="16">
        <f t="shared" si="21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  <c r="U224" s="9">
        <f t="shared" si="18"/>
        <v>41914.208333333336</v>
      </c>
      <c r="V224" s="9">
        <f t="shared" si="22"/>
        <v>41915.208333333336</v>
      </c>
    </row>
    <row r="225" spans="1:22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9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 s="16">
        <f t="shared" si="20"/>
        <v>42445.208333333328</v>
      </c>
      <c r="N225" s="16">
        <f t="shared" si="21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  <c r="U225" s="9">
        <f t="shared" si="18"/>
        <v>42445.208333333328</v>
      </c>
      <c r="V225" s="9">
        <f t="shared" si="22"/>
        <v>42459.208333333328</v>
      </c>
    </row>
    <row r="226" spans="1:22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9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 s="16">
        <f t="shared" si="20"/>
        <v>41906.208333333336</v>
      </c>
      <c r="N226" s="16">
        <f t="shared" si="21"/>
        <v>41951.25</v>
      </c>
      <c r="O226">
        <v>1415426400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  <c r="U226" s="9">
        <f t="shared" si="18"/>
        <v>41906.208333333336</v>
      </c>
      <c r="V226" s="9">
        <f t="shared" si="22"/>
        <v>41951.25</v>
      </c>
    </row>
    <row r="227" spans="1:22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9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 s="16">
        <f t="shared" si="20"/>
        <v>41762.208333333336</v>
      </c>
      <c r="N227" s="16">
        <f t="shared" si="21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  <c r="U227" s="9">
        <f t="shared" si="18"/>
        <v>41762.208333333336</v>
      </c>
      <c r="V227" s="9">
        <f t="shared" si="22"/>
        <v>41762.208333333336</v>
      </c>
    </row>
    <row r="228" spans="1:22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9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 s="16">
        <f t="shared" si="20"/>
        <v>40276.208333333336</v>
      </c>
      <c r="N228" s="16">
        <f t="shared" si="21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  <c r="U228" s="9">
        <f t="shared" si="18"/>
        <v>40276.208333333336</v>
      </c>
      <c r="V228" s="9">
        <f t="shared" si="22"/>
        <v>40313.208333333336</v>
      </c>
    </row>
    <row r="229" spans="1:22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9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 s="16">
        <f t="shared" si="20"/>
        <v>42139.208333333328</v>
      </c>
      <c r="N229" s="16">
        <f t="shared" si="21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  <c r="U229" s="9">
        <f t="shared" si="18"/>
        <v>42139.208333333328</v>
      </c>
      <c r="V229" s="9">
        <f t="shared" si="22"/>
        <v>42145.208333333328</v>
      </c>
    </row>
    <row r="230" spans="1:22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9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 s="16">
        <f t="shared" si="20"/>
        <v>42613.208333333328</v>
      </c>
      <c r="N230" s="16">
        <f t="shared" si="21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  <c r="U230" s="9">
        <f t="shared" si="18"/>
        <v>42613.208333333328</v>
      </c>
      <c r="V230" s="9">
        <f t="shared" si="22"/>
        <v>42638.208333333328</v>
      </c>
    </row>
    <row r="231" spans="1:22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9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 s="16">
        <f t="shared" si="20"/>
        <v>42887.208333333328</v>
      </c>
      <c r="N231" s="16">
        <f t="shared" si="21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  <c r="U231" s="9">
        <f t="shared" si="18"/>
        <v>42887.208333333328</v>
      </c>
      <c r="V231" s="9">
        <f t="shared" si="22"/>
        <v>42935.208333333328</v>
      </c>
    </row>
    <row r="232" spans="1:22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9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 s="16">
        <f t="shared" si="20"/>
        <v>43805.25</v>
      </c>
      <c r="N232" s="16">
        <f t="shared" si="21"/>
        <v>43805.25</v>
      </c>
      <c r="O232">
        <v>1575612000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  <c r="U232" s="9">
        <f t="shared" si="18"/>
        <v>43805.25</v>
      </c>
      <c r="V232" s="9">
        <f t="shared" si="22"/>
        <v>43805.25</v>
      </c>
    </row>
    <row r="233" spans="1:22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9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 s="16">
        <f t="shared" si="20"/>
        <v>41415.208333333336</v>
      </c>
      <c r="N233" s="16">
        <f t="shared" si="21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  <c r="U233" s="9">
        <f t="shared" si="18"/>
        <v>41415.208333333336</v>
      </c>
      <c r="V233" s="9">
        <f t="shared" si="22"/>
        <v>41473.208333333336</v>
      </c>
    </row>
    <row r="234" spans="1:22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9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 s="16">
        <f t="shared" si="20"/>
        <v>42576.208333333328</v>
      </c>
      <c r="N234" s="16">
        <f t="shared" si="21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  <c r="U234" s="9">
        <f t="shared" si="18"/>
        <v>42576.208333333328</v>
      </c>
      <c r="V234" s="9">
        <f t="shared" si="22"/>
        <v>42577.208333333328</v>
      </c>
    </row>
    <row r="235" spans="1:22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9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 s="16">
        <f t="shared" si="20"/>
        <v>40706.208333333336</v>
      </c>
      <c r="N235" s="16">
        <f t="shared" si="21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  <c r="U235" s="9">
        <f t="shared" si="18"/>
        <v>40706.208333333336</v>
      </c>
      <c r="V235" s="9">
        <f t="shared" si="22"/>
        <v>40722.208333333336</v>
      </c>
    </row>
    <row r="236" spans="1:22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9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 s="16">
        <f t="shared" si="20"/>
        <v>42969.208333333328</v>
      </c>
      <c r="N236" s="16">
        <f t="shared" si="21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  <c r="U236" s="9">
        <f t="shared" si="18"/>
        <v>42969.208333333328</v>
      </c>
      <c r="V236" s="9">
        <f t="shared" si="22"/>
        <v>42976.208333333328</v>
      </c>
    </row>
    <row r="237" spans="1:22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9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 s="16">
        <f t="shared" si="20"/>
        <v>42779.25</v>
      </c>
      <c r="N237" s="16">
        <f t="shared" si="21"/>
        <v>42784.25</v>
      </c>
      <c r="O237">
        <v>1487397600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  <c r="U237" s="9">
        <f t="shared" si="18"/>
        <v>42779.25</v>
      </c>
      <c r="V237" s="9">
        <f t="shared" si="22"/>
        <v>42784.25</v>
      </c>
    </row>
    <row r="238" spans="1:22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9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 s="16">
        <f t="shared" si="20"/>
        <v>43641.208333333328</v>
      </c>
      <c r="N238" s="16">
        <f t="shared" si="21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  <c r="U238" s="9">
        <f t="shared" si="18"/>
        <v>43641.208333333328</v>
      </c>
      <c r="V238" s="9">
        <f t="shared" si="22"/>
        <v>43648.208333333328</v>
      </c>
    </row>
    <row r="239" spans="1:22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9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 s="16">
        <f t="shared" si="20"/>
        <v>41754.208333333336</v>
      </c>
      <c r="N239" s="16">
        <f t="shared" si="21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  <c r="U239" s="9">
        <f t="shared" si="18"/>
        <v>41754.208333333336</v>
      </c>
      <c r="V239" s="9">
        <f t="shared" si="22"/>
        <v>41756.208333333336</v>
      </c>
    </row>
    <row r="240" spans="1:22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9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 s="16">
        <f t="shared" si="20"/>
        <v>43083.25</v>
      </c>
      <c r="N240" s="16">
        <f t="shared" si="21"/>
        <v>43108.25</v>
      </c>
      <c r="O240">
        <v>1515391200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  <c r="U240" s="9">
        <f t="shared" si="18"/>
        <v>43083.25</v>
      </c>
      <c r="V240" s="9">
        <f t="shared" si="22"/>
        <v>43108.25</v>
      </c>
    </row>
    <row r="241" spans="1:22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9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 s="16">
        <f t="shared" si="20"/>
        <v>42245.208333333328</v>
      </c>
      <c r="N241" s="16">
        <f t="shared" si="21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  <c r="U241" s="9">
        <f t="shared" si="18"/>
        <v>42245.208333333328</v>
      </c>
      <c r="V241" s="9">
        <f t="shared" si="22"/>
        <v>42249.208333333328</v>
      </c>
    </row>
    <row r="242" spans="1:22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9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 s="16">
        <f t="shared" si="20"/>
        <v>40396.208333333336</v>
      </c>
      <c r="N242" s="16">
        <f t="shared" si="21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  <c r="U242" s="9">
        <f t="shared" si="18"/>
        <v>40396.208333333336</v>
      </c>
      <c r="V242" s="9">
        <f t="shared" si="22"/>
        <v>40397.208333333336</v>
      </c>
    </row>
    <row r="243" spans="1:22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9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 s="16">
        <f t="shared" si="20"/>
        <v>41742.208333333336</v>
      </c>
      <c r="N243" s="16">
        <f t="shared" si="21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  <c r="U243" s="9">
        <f t="shared" si="18"/>
        <v>41742.208333333336</v>
      </c>
      <c r="V243" s="9">
        <f t="shared" si="22"/>
        <v>41752.208333333336</v>
      </c>
    </row>
    <row r="244" spans="1:22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9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 s="16">
        <f t="shared" si="20"/>
        <v>42865.208333333328</v>
      </c>
      <c r="N244" s="16">
        <f t="shared" si="21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  <c r="U244" s="9">
        <f t="shared" si="18"/>
        <v>42865.208333333328</v>
      </c>
      <c r="V244" s="9">
        <f t="shared" si="22"/>
        <v>42875.208333333328</v>
      </c>
    </row>
    <row r="245" spans="1:22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9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 s="16">
        <f t="shared" si="20"/>
        <v>43163.25</v>
      </c>
      <c r="N245" s="16">
        <f t="shared" si="21"/>
        <v>43166.25</v>
      </c>
      <c r="O245">
        <v>1520402400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  <c r="U245" s="9">
        <f t="shared" si="18"/>
        <v>43163.25</v>
      </c>
      <c r="V245" s="9">
        <f t="shared" si="22"/>
        <v>43166.25</v>
      </c>
    </row>
    <row r="246" spans="1:22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9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 s="16">
        <f t="shared" si="20"/>
        <v>41834.208333333336</v>
      </c>
      <c r="N246" s="16">
        <f t="shared" si="21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  <c r="U246" s="9">
        <f t="shared" si="18"/>
        <v>41834.208333333336</v>
      </c>
      <c r="V246" s="9">
        <f t="shared" si="22"/>
        <v>41886.208333333336</v>
      </c>
    </row>
    <row r="247" spans="1:22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9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 s="16">
        <f t="shared" si="20"/>
        <v>41736.208333333336</v>
      </c>
      <c r="N247" s="16">
        <f t="shared" si="21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  <c r="U247" s="9">
        <f t="shared" si="18"/>
        <v>41736.208333333336</v>
      </c>
      <c r="V247" s="9">
        <f t="shared" si="22"/>
        <v>41737.208333333336</v>
      </c>
    </row>
    <row r="248" spans="1:22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9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 s="16">
        <f t="shared" si="20"/>
        <v>41491.208333333336</v>
      </c>
      <c r="N248" s="16">
        <f t="shared" si="21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  <c r="U248" s="9">
        <f t="shared" si="18"/>
        <v>41491.208333333336</v>
      </c>
      <c r="V248" s="9">
        <f t="shared" si="22"/>
        <v>41495.208333333336</v>
      </c>
    </row>
    <row r="249" spans="1:22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9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 s="16">
        <f t="shared" si="20"/>
        <v>42726.25</v>
      </c>
      <c r="N249" s="16">
        <f t="shared" si="21"/>
        <v>42741.25</v>
      </c>
      <c r="O249">
        <v>1483682400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  <c r="U249" s="9">
        <f t="shared" si="18"/>
        <v>42726.25</v>
      </c>
      <c r="V249" s="9">
        <f t="shared" si="22"/>
        <v>42741.25</v>
      </c>
    </row>
    <row r="250" spans="1:22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9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 s="16">
        <f t="shared" si="20"/>
        <v>42004.25</v>
      </c>
      <c r="N250" s="16">
        <f t="shared" si="21"/>
        <v>42009.25</v>
      </c>
      <c r="O250">
        <v>1420437600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  <c r="U250" s="9">
        <f t="shared" si="18"/>
        <v>42004.25</v>
      </c>
      <c r="V250" s="9">
        <f t="shared" si="22"/>
        <v>42009.25</v>
      </c>
    </row>
    <row r="251" spans="1:22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9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 s="16">
        <f t="shared" si="20"/>
        <v>42006.25</v>
      </c>
      <c r="N251" s="16">
        <f t="shared" si="21"/>
        <v>42013.25</v>
      </c>
      <c r="O251">
        <v>1420783200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  <c r="U251" s="9">
        <f t="shared" si="18"/>
        <v>42006.25</v>
      </c>
      <c r="V251" s="9">
        <f t="shared" si="22"/>
        <v>42013.25</v>
      </c>
    </row>
    <row r="252" spans="1:22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9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 s="16">
        <f t="shared" si="20"/>
        <v>40203.25</v>
      </c>
      <c r="N252" s="16">
        <f t="shared" si="21"/>
        <v>40238.25</v>
      </c>
      <c r="O252">
        <v>1267423200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  <c r="U252" s="9">
        <f t="shared" si="18"/>
        <v>40203.25</v>
      </c>
      <c r="V252" s="9">
        <f t="shared" si="22"/>
        <v>40238.25</v>
      </c>
    </row>
    <row r="253" spans="1:22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9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 s="16">
        <f t="shared" si="20"/>
        <v>41252.25</v>
      </c>
      <c r="N253" s="16">
        <f t="shared" si="21"/>
        <v>41254.25</v>
      </c>
      <c r="O253">
        <v>1355205600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  <c r="U253" s="9">
        <f t="shared" si="18"/>
        <v>41252.25</v>
      </c>
      <c r="V253" s="9">
        <f t="shared" si="22"/>
        <v>41254.25</v>
      </c>
    </row>
    <row r="254" spans="1:22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9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 s="16">
        <f t="shared" si="20"/>
        <v>41572.208333333336</v>
      </c>
      <c r="N254" s="16">
        <f t="shared" si="21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  <c r="U254" s="9">
        <f t="shared" si="18"/>
        <v>41572.208333333336</v>
      </c>
      <c r="V254" s="9">
        <f t="shared" si="22"/>
        <v>41577.208333333336</v>
      </c>
    </row>
    <row r="255" spans="1:22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9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 s="16">
        <f t="shared" si="20"/>
        <v>40641.208333333336</v>
      </c>
      <c r="N255" s="16">
        <f t="shared" si="21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  <c r="U255" s="9">
        <f t="shared" si="18"/>
        <v>40641.208333333336</v>
      </c>
      <c r="V255" s="9">
        <f t="shared" si="22"/>
        <v>40653.208333333336</v>
      </c>
    </row>
    <row r="256" spans="1:22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9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 s="16">
        <f t="shared" si="20"/>
        <v>42787.25</v>
      </c>
      <c r="N256" s="16">
        <f t="shared" si="21"/>
        <v>42789.25</v>
      </c>
      <c r="O256">
        <v>1487829600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  <c r="U256" s="9">
        <f t="shared" si="18"/>
        <v>42787.25</v>
      </c>
      <c r="V256" s="9">
        <f t="shared" si="22"/>
        <v>42789.25</v>
      </c>
    </row>
    <row r="257" spans="1:22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9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 s="16">
        <f t="shared" si="20"/>
        <v>40590.25</v>
      </c>
      <c r="N257" s="16">
        <f t="shared" si="21"/>
        <v>40595.25</v>
      </c>
      <c r="O257">
        <v>1298268000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  <c r="U257" s="9">
        <f t="shared" si="18"/>
        <v>40590.25</v>
      </c>
      <c r="V257" s="9">
        <f t="shared" si="22"/>
        <v>40595.25</v>
      </c>
    </row>
    <row r="258" spans="1:22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9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 s="16">
        <f t="shared" si="20"/>
        <v>42393.25</v>
      </c>
      <c r="N258" s="16">
        <f t="shared" si="21"/>
        <v>42430.25</v>
      </c>
      <c r="O258">
        <v>1456812000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  <c r="U258" s="9">
        <f t="shared" ref="U258:U321" si="24">(((L258/60)/60)/24)+DATE(1970,1,1)</f>
        <v>42393.25</v>
      </c>
      <c r="V258" s="9">
        <f t="shared" si="22"/>
        <v>42430.25</v>
      </c>
    </row>
    <row r="259" spans="1:22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5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 s="16">
        <f t="shared" ref="M259:M322" si="26">(((L259/60)/60)/24)+DATE(1970,1,1)</f>
        <v>41338.25</v>
      </c>
      <c r="N259" s="16">
        <f t="shared" ref="N259:N322" si="27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  <c r="U259" s="9">
        <f t="shared" si="24"/>
        <v>41338.25</v>
      </c>
      <c r="V259" s="9">
        <f t="shared" ref="V259:V322" si="28">(((O259/60)/60)/24)+DATE(1970,1,1)</f>
        <v>41352.208333333336</v>
      </c>
    </row>
    <row r="260" spans="1:22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5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 s="16">
        <f t="shared" si="26"/>
        <v>42712.25</v>
      </c>
      <c r="N260" s="16">
        <f t="shared" si="27"/>
        <v>42732.25</v>
      </c>
      <c r="O260">
        <v>1482904800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  <c r="U260" s="9">
        <f t="shared" si="24"/>
        <v>42712.25</v>
      </c>
      <c r="V260" s="9">
        <f t="shared" si="28"/>
        <v>42732.25</v>
      </c>
    </row>
    <row r="261" spans="1:22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5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 s="16">
        <f t="shared" si="26"/>
        <v>41251.25</v>
      </c>
      <c r="N261" s="16">
        <f t="shared" si="27"/>
        <v>41270.25</v>
      </c>
      <c r="O261">
        <v>1356588000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  <c r="U261" s="9">
        <f t="shared" si="24"/>
        <v>41251.25</v>
      </c>
      <c r="V261" s="9">
        <f t="shared" si="28"/>
        <v>41270.25</v>
      </c>
    </row>
    <row r="262" spans="1:22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5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 s="16">
        <f t="shared" si="26"/>
        <v>41180.208333333336</v>
      </c>
      <c r="N262" s="16">
        <f t="shared" si="27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  <c r="U262" s="9">
        <f t="shared" si="24"/>
        <v>41180.208333333336</v>
      </c>
      <c r="V262" s="9">
        <f t="shared" si="28"/>
        <v>41192.208333333336</v>
      </c>
    </row>
    <row r="263" spans="1:22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5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 s="16">
        <f t="shared" si="26"/>
        <v>40415.208333333336</v>
      </c>
      <c r="N263" s="16">
        <f t="shared" si="27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  <c r="U263" s="9">
        <f t="shared" si="24"/>
        <v>40415.208333333336</v>
      </c>
      <c r="V263" s="9">
        <f t="shared" si="28"/>
        <v>40419.208333333336</v>
      </c>
    </row>
    <row r="264" spans="1:22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5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 s="16">
        <f t="shared" si="26"/>
        <v>40638.208333333336</v>
      </c>
      <c r="N264" s="16">
        <f t="shared" si="27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  <c r="U264" s="9">
        <f t="shared" si="24"/>
        <v>40638.208333333336</v>
      </c>
      <c r="V264" s="9">
        <f t="shared" si="28"/>
        <v>40664.208333333336</v>
      </c>
    </row>
    <row r="265" spans="1:22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5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 s="16">
        <f t="shared" si="26"/>
        <v>40187.25</v>
      </c>
      <c r="N265" s="16">
        <f t="shared" si="27"/>
        <v>40187.25</v>
      </c>
      <c r="O265">
        <v>1263016800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  <c r="U265" s="9">
        <f t="shared" si="24"/>
        <v>40187.25</v>
      </c>
      <c r="V265" s="9">
        <f t="shared" si="28"/>
        <v>40187.25</v>
      </c>
    </row>
    <row r="266" spans="1:22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5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 s="16">
        <f t="shared" si="26"/>
        <v>41317.25</v>
      </c>
      <c r="N266" s="16">
        <f t="shared" si="27"/>
        <v>41333.25</v>
      </c>
      <c r="O266">
        <v>1362031200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  <c r="U266" s="9">
        <f t="shared" si="24"/>
        <v>41317.25</v>
      </c>
      <c r="V266" s="9">
        <f t="shared" si="28"/>
        <v>41333.25</v>
      </c>
    </row>
    <row r="267" spans="1:22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5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 s="16">
        <f t="shared" si="26"/>
        <v>42372.25</v>
      </c>
      <c r="N267" s="16">
        <f t="shared" si="27"/>
        <v>42416.25</v>
      </c>
      <c r="O267">
        <v>1455602400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  <c r="U267" s="9">
        <f t="shared" si="24"/>
        <v>42372.25</v>
      </c>
      <c r="V267" s="9">
        <f t="shared" si="28"/>
        <v>42416.25</v>
      </c>
    </row>
    <row r="268" spans="1:22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5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 s="16">
        <f t="shared" si="26"/>
        <v>41950.25</v>
      </c>
      <c r="N268" s="16">
        <f t="shared" si="27"/>
        <v>41983.25</v>
      </c>
      <c r="O268">
        <v>1418191200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  <c r="U268" s="9">
        <f t="shared" si="24"/>
        <v>41950.25</v>
      </c>
      <c r="V268" s="9">
        <f t="shared" si="28"/>
        <v>41983.25</v>
      </c>
    </row>
    <row r="269" spans="1:22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5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 s="16">
        <f t="shared" si="26"/>
        <v>41206.208333333336</v>
      </c>
      <c r="N269" s="16">
        <f t="shared" si="27"/>
        <v>41222.25</v>
      </c>
      <c r="O269">
        <v>1352440800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  <c r="U269" s="9">
        <f t="shared" si="24"/>
        <v>41206.208333333336</v>
      </c>
      <c r="V269" s="9">
        <f t="shared" si="28"/>
        <v>41222.25</v>
      </c>
    </row>
    <row r="270" spans="1:22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5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 s="16">
        <f t="shared" si="26"/>
        <v>41186.208333333336</v>
      </c>
      <c r="N270" s="16">
        <f t="shared" si="27"/>
        <v>41232.25</v>
      </c>
      <c r="O270">
        <v>1353304800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  <c r="U270" s="9">
        <f t="shared" si="24"/>
        <v>41186.208333333336</v>
      </c>
      <c r="V270" s="9">
        <f t="shared" si="28"/>
        <v>41232.25</v>
      </c>
    </row>
    <row r="271" spans="1:22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5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 s="16">
        <f t="shared" si="26"/>
        <v>43496.25</v>
      </c>
      <c r="N271" s="16">
        <f t="shared" si="27"/>
        <v>43517.25</v>
      </c>
      <c r="O271">
        <v>1550728800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  <c r="U271" s="9">
        <f t="shared" si="24"/>
        <v>43496.25</v>
      </c>
      <c r="V271" s="9">
        <f t="shared" si="28"/>
        <v>43517.25</v>
      </c>
    </row>
    <row r="272" spans="1:22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5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 s="16">
        <f t="shared" si="26"/>
        <v>40514.25</v>
      </c>
      <c r="N272" s="16">
        <f t="shared" si="27"/>
        <v>40516.25</v>
      </c>
      <c r="O272">
        <v>1291442400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  <c r="U272" s="9">
        <f t="shared" si="24"/>
        <v>40514.25</v>
      </c>
      <c r="V272" s="9">
        <f t="shared" si="28"/>
        <v>40516.25</v>
      </c>
    </row>
    <row r="273" spans="1:22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5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 s="16">
        <f t="shared" si="26"/>
        <v>42345.25</v>
      </c>
      <c r="N273" s="16">
        <f t="shared" si="27"/>
        <v>42376.25</v>
      </c>
      <c r="O273">
        <v>1452146400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  <c r="U273" s="9">
        <f t="shared" si="24"/>
        <v>42345.25</v>
      </c>
      <c r="V273" s="9">
        <f t="shared" si="28"/>
        <v>42376.25</v>
      </c>
    </row>
    <row r="274" spans="1:22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5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 s="16">
        <f t="shared" si="26"/>
        <v>43656.208333333328</v>
      </c>
      <c r="N274" s="16">
        <f t="shared" si="27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  <c r="U274" s="9">
        <f t="shared" si="24"/>
        <v>43656.208333333328</v>
      </c>
      <c r="V274" s="9">
        <f t="shared" si="28"/>
        <v>43681.208333333328</v>
      </c>
    </row>
    <row r="275" spans="1:22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5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 s="16">
        <f t="shared" si="26"/>
        <v>42995.208333333328</v>
      </c>
      <c r="N275" s="16">
        <f t="shared" si="27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  <c r="U275" s="9">
        <f t="shared" si="24"/>
        <v>42995.208333333328</v>
      </c>
      <c r="V275" s="9">
        <f t="shared" si="28"/>
        <v>42998.208333333328</v>
      </c>
    </row>
    <row r="276" spans="1:22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5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 s="16">
        <f t="shared" si="26"/>
        <v>43045.25</v>
      </c>
      <c r="N276" s="16">
        <f t="shared" si="27"/>
        <v>43050.25</v>
      </c>
      <c r="O276">
        <v>1510380000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  <c r="U276" s="9">
        <f t="shared" si="24"/>
        <v>43045.25</v>
      </c>
      <c r="V276" s="9">
        <f t="shared" si="28"/>
        <v>43050.25</v>
      </c>
    </row>
    <row r="277" spans="1:22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5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 s="16">
        <f t="shared" si="26"/>
        <v>43561.208333333328</v>
      </c>
      <c r="N277" s="16">
        <f t="shared" si="27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  <c r="U277" s="9">
        <f t="shared" si="24"/>
        <v>43561.208333333328</v>
      </c>
      <c r="V277" s="9">
        <f t="shared" si="28"/>
        <v>43569.208333333328</v>
      </c>
    </row>
    <row r="278" spans="1:22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5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 s="16">
        <f t="shared" si="26"/>
        <v>41018.208333333336</v>
      </c>
      <c r="N278" s="16">
        <f t="shared" si="27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  <c r="U278" s="9">
        <f t="shared" si="24"/>
        <v>41018.208333333336</v>
      </c>
      <c r="V278" s="9">
        <f t="shared" si="28"/>
        <v>41023.208333333336</v>
      </c>
    </row>
    <row r="279" spans="1:22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5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 s="16">
        <f t="shared" si="26"/>
        <v>40378.208333333336</v>
      </c>
      <c r="N279" s="16">
        <f t="shared" si="27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  <c r="U279" s="9">
        <f t="shared" si="24"/>
        <v>40378.208333333336</v>
      </c>
      <c r="V279" s="9">
        <f t="shared" si="28"/>
        <v>40380.208333333336</v>
      </c>
    </row>
    <row r="280" spans="1:22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5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 s="16">
        <f t="shared" si="26"/>
        <v>41239.25</v>
      </c>
      <c r="N280" s="16">
        <f t="shared" si="27"/>
        <v>41264.25</v>
      </c>
      <c r="O280">
        <v>1356069600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  <c r="U280" s="9">
        <f t="shared" si="24"/>
        <v>41239.25</v>
      </c>
      <c r="V280" s="9">
        <f t="shared" si="28"/>
        <v>41264.25</v>
      </c>
    </row>
    <row r="281" spans="1:22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5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 s="16">
        <f t="shared" si="26"/>
        <v>43346.208333333328</v>
      </c>
      <c r="N281" s="16">
        <f t="shared" si="27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  <c r="U281" s="9">
        <f t="shared" si="24"/>
        <v>43346.208333333328</v>
      </c>
      <c r="V281" s="9">
        <f t="shared" si="28"/>
        <v>43349.208333333328</v>
      </c>
    </row>
    <row r="282" spans="1:22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5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 s="16">
        <f t="shared" si="26"/>
        <v>43060.25</v>
      </c>
      <c r="N282" s="16">
        <f t="shared" si="27"/>
        <v>43066.25</v>
      </c>
      <c r="O282">
        <v>1511762400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  <c r="U282" s="9">
        <f t="shared" si="24"/>
        <v>43060.25</v>
      </c>
      <c r="V282" s="9">
        <f t="shared" si="28"/>
        <v>43066.25</v>
      </c>
    </row>
    <row r="283" spans="1:22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5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 s="16">
        <f t="shared" si="26"/>
        <v>40979.25</v>
      </c>
      <c r="N283" s="16">
        <f t="shared" si="27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  <c r="U283" s="9">
        <f t="shared" si="24"/>
        <v>40979.25</v>
      </c>
      <c r="V283" s="9">
        <f t="shared" si="28"/>
        <v>41000.208333333336</v>
      </c>
    </row>
    <row r="284" spans="1:22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5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 s="16">
        <f t="shared" si="26"/>
        <v>42701.25</v>
      </c>
      <c r="N284" s="16">
        <f t="shared" si="27"/>
        <v>42707.25</v>
      </c>
      <c r="O284">
        <v>1480744800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  <c r="U284" s="9">
        <f t="shared" si="24"/>
        <v>42701.25</v>
      </c>
      <c r="V284" s="9">
        <f t="shared" si="28"/>
        <v>42707.25</v>
      </c>
    </row>
    <row r="285" spans="1:22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5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 s="16">
        <f t="shared" si="26"/>
        <v>42520.208333333328</v>
      </c>
      <c r="N285" s="16">
        <f t="shared" si="27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  <c r="U285" s="9">
        <f t="shared" si="24"/>
        <v>42520.208333333328</v>
      </c>
      <c r="V285" s="9">
        <f t="shared" si="28"/>
        <v>42525.208333333328</v>
      </c>
    </row>
    <row r="286" spans="1:22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5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 s="16">
        <f t="shared" si="26"/>
        <v>41030.208333333336</v>
      </c>
      <c r="N286" s="16">
        <f t="shared" si="27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  <c r="U286" s="9">
        <f t="shared" si="24"/>
        <v>41030.208333333336</v>
      </c>
      <c r="V286" s="9">
        <f t="shared" si="28"/>
        <v>41035.208333333336</v>
      </c>
    </row>
    <row r="287" spans="1:22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5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 s="16">
        <f t="shared" si="26"/>
        <v>42623.208333333328</v>
      </c>
      <c r="N287" s="16">
        <f t="shared" si="27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  <c r="U287" s="9">
        <f t="shared" si="24"/>
        <v>42623.208333333328</v>
      </c>
      <c r="V287" s="9">
        <f t="shared" si="28"/>
        <v>42661.208333333328</v>
      </c>
    </row>
    <row r="288" spans="1:22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5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 s="16">
        <f t="shared" si="26"/>
        <v>42697.25</v>
      </c>
      <c r="N288" s="16">
        <f t="shared" si="27"/>
        <v>42704.25</v>
      </c>
      <c r="O288">
        <v>1480485600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  <c r="U288" s="9">
        <f t="shared" si="24"/>
        <v>42697.25</v>
      </c>
      <c r="V288" s="9">
        <f t="shared" si="28"/>
        <v>42704.25</v>
      </c>
    </row>
    <row r="289" spans="1:22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5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 s="16">
        <f t="shared" si="26"/>
        <v>42122.208333333328</v>
      </c>
      <c r="N289" s="16">
        <f t="shared" si="27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  <c r="U289" s="9">
        <f t="shared" si="24"/>
        <v>42122.208333333328</v>
      </c>
      <c r="V289" s="9">
        <f t="shared" si="28"/>
        <v>42122.208333333328</v>
      </c>
    </row>
    <row r="290" spans="1:22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5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 s="16">
        <f t="shared" si="26"/>
        <v>40982.208333333336</v>
      </c>
      <c r="N290" s="16">
        <f t="shared" si="27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  <c r="U290" s="9">
        <f t="shared" si="24"/>
        <v>40982.208333333336</v>
      </c>
      <c r="V290" s="9">
        <f t="shared" si="28"/>
        <v>40983.208333333336</v>
      </c>
    </row>
    <row r="291" spans="1:22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5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 s="16">
        <f t="shared" si="26"/>
        <v>42219.208333333328</v>
      </c>
      <c r="N291" s="16">
        <f t="shared" si="27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  <c r="U291" s="9">
        <f t="shared" si="24"/>
        <v>42219.208333333328</v>
      </c>
      <c r="V291" s="9">
        <f t="shared" si="28"/>
        <v>42222.208333333328</v>
      </c>
    </row>
    <row r="292" spans="1:22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5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 s="16">
        <f t="shared" si="26"/>
        <v>41404.208333333336</v>
      </c>
      <c r="N292" s="16">
        <f t="shared" si="27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  <c r="U292" s="9">
        <f t="shared" si="24"/>
        <v>41404.208333333336</v>
      </c>
      <c r="V292" s="9">
        <f t="shared" si="28"/>
        <v>41436.208333333336</v>
      </c>
    </row>
    <row r="293" spans="1:22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5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 s="16">
        <f t="shared" si="26"/>
        <v>40831.208333333336</v>
      </c>
      <c r="N293" s="16">
        <f t="shared" si="27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  <c r="U293" s="9">
        <f t="shared" si="24"/>
        <v>40831.208333333336</v>
      </c>
      <c r="V293" s="9">
        <f t="shared" si="28"/>
        <v>40835.208333333336</v>
      </c>
    </row>
    <row r="294" spans="1:22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5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 s="16">
        <f t="shared" si="26"/>
        <v>40984.208333333336</v>
      </c>
      <c r="N294" s="16">
        <f t="shared" si="27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  <c r="U294" s="9">
        <f t="shared" si="24"/>
        <v>40984.208333333336</v>
      </c>
      <c r="V294" s="9">
        <f t="shared" si="28"/>
        <v>41002.208333333336</v>
      </c>
    </row>
    <row r="295" spans="1:22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5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 s="16">
        <f t="shared" si="26"/>
        <v>40456.208333333336</v>
      </c>
      <c r="N295" s="16">
        <f t="shared" si="27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  <c r="U295" s="9">
        <f t="shared" si="24"/>
        <v>40456.208333333336</v>
      </c>
      <c r="V295" s="9">
        <f t="shared" si="28"/>
        <v>40465.208333333336</v>
      </c>
    </row>
    <row r="296" spans="1:22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5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 s="16">
        <f t="shared" si="26"/>
        <v>43399.208333333328</v>
      </c>
      <c r="N296" s="16">
        <f t="shared" si="27"/>
        <v>43411.25</v>
      </c>
      <c r="O296">
        <v>1541570400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  <c r="U296" s="9">
        <f t="shared" si="24"/>
        <v>43399.208333333328</v>
      </c>
      <c r="V296" s="9">
        <f t="shared" si="28"/>
        <v>43411.25</v>
      </c>
    </row>
    <row r="297" spans="1:22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5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 s="16">
        <f t="shared" si="26"/>
        <v>41562.208333333336</v>
      </c>
      <c r="N297" s="16">
        <f t="shared" si="27"/>
        <v>41587.25</v>
      </c>
      <c r="O297">
        <v>1383976800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  <c r="U297" s="9">
        <f t="shared" si="24"/>
        <v>41562.208333333336</v>
      </c>
      <c r="V297" s="9">
        <f t="shared" si="28"/>
        <v>41587.25</v>
      </c>
    </row>
    <row r="298" spans="1:22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5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 s="16">
        <f t="shared" si="26"/>
        <v>43493.25</v>
      </c>
      <c r="N298" s="16">
        <f t="shared" si="27"/>
        <v>43515.25</v>
      </c>
      <c r="O298">
        <v>1550556000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  <c r="U298" s="9">
        <f t="shared" si="24"/>
        <v>43493.25</v>
      </c>
      <c r="V298" s="9">
        <f t="shared" si="28"/>
        <v>43515.25</v>
      </c>
    </row>
    <row r="299" spans="1:22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5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 s="16">
        <f t="shared" si="26"/>
        <v>41653.25</v>
      </c>
      <c r="N299" s="16">
        <f t="shared" si="27"/>
        <v>41662.25</v>
      </c>
      <c r="O299">
        <v>1390456800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  <c r="U299" s="9">
        <f t="shared" si="24"/>
        <v>41653.25</v>
      </c>
      <c r="V299" s="9">
        <f t="shared" si="28"/>
        <v>41662.25</v>
      </c>
    </row>
    <row r="300" spans="1:22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5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 s="16">
        <f t="shared" si="26"/>
        <v>42426.25</v>
      </c>
      <c r="N300" s="16">
        <f t="shared" si="27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  <c r="U300" s="9">
        <f t="shared" si="24"/>
        <v>42426.25</v>
      </c>
      <c r="V300" s="9">
        <f t="shared" si="28"/>
        <v>42444.208333333328</v>
      </c>
    </row>
    <row r="301" spans="1:22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5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 s="16">
        <f t="shared" si="26"/>
        <v>42432.25</v>
      </c>
      <c r="N301" s="16">
        <f t="shared" si="27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  <c r="U301" s="9">
        <f t="shared" si="24"/>
        <v>42432.25</v>
      </c>
      <c r="V301" s="9">
        <f t="shared" si="28"/>
        <v>42488.208333333328</v>
      </c>
    </row>
    <row r="302" spans="1:22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5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 s="16">
        <f t="shared" si="26"/>
        <v>42977.208333333328</v>
      </c>
      <c r="N302" s="16">
        <f t="shared" si="27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  <c r="U302" s="9">
        <f t="shared" si="24"/>
        <v>42977.208333333328</v>
      </c>
      <c r="V302" s="9">
        <f t="shared" si="28"/>
        <v>42978.208333333328</v>
      </c>
    </row>
    <row r="303" spans="1:22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5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 s="16">
        <f t="shared" si="26"/>
        <v>42061.25</v>
      </c>
      <c r="N303" s="16">
        <f t="shared" si="27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  <c r="U303" s="9">
        <f t="shared" si="24"/>
        <v>42061.25</v>
      </c>
      <c r="V303" s="9">
        <f t="shared" si="28"/>
        <v>42078.208333333328</v>
      </c>
    </row>
    <row r="304" spans="1:22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5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 s="16">
        <f t="shared" si="26"/>
        <v>43345.208333333328</v>
      </c>
      <c r="N304" s="16">
        <f t="shared" si="27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  <c r="U304" s="9">
        <f t="shared" si="24"/>
        <v>43345.208333333328</v>
      </c>
      <c r="V304" s="9">
        <f t="shared" si="28"/>
        <v>43359.208333333328</v>
      </c>
    </row>
    <row r="305" spans="1:22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5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 s="16">
        <f t="shared" si="26"/>
        <v>42376.25</v>
      </c>
      <c r="N305" s="16">
        <f t="shared" si="27"/>
        <v>42381.25</v>
      </c>
      <c r="O305">
        <v>1452578400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  <c r="U305" s="9">
        <f t="shared" si="24"/>
        <v>42376.25</v>
      </c>
      <c r="V305" s="9">
        <f t="shared" si="28"/>
        <v>42381.25</v>
      </c>
    </row>
    <row r="306" spans="1:22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5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 s="16">
        <f t="shared" si="26"/>
        <v>42589.208333333328</v>
      </c>
      <c r="N306" s="16">
        <f t="shared" si="27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  <c r="U306" s="9">
        <f t="shared" si="24"/>
        <v>42589.208333333328</v>
      </c>
      <c r="V306" s="9">
        <f t="shared" si="28"/>
        <v>42630.208333333328</v>
      </c>
    </row>
    <row r="307" spans="1:22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5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 s="16">
        <f t="shared" si="26"/>
        <v>42448.208333333328</v>
      </c>
      <c r="N307" s="16">
        <f t="shared" si="27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  <c r="U307" s="9">
        <f t="shared" si="24"/>
        <v>42448.208333333328</v>
      </c>
      <c r="V307" s="9">
        <f t="shared" si="28"/>
        <v>42489.208333333328</v>
      </c>
    </row>
    <row r="308" spans="1:22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5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 s="16">
        <f t="shared" si="26"/>
        <v>42930.208333333328</v>
      </c>
      <c r="N308" s="16">
        <f t="shared" si="27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  <c r="U308" s="9">
        <f t="shared" si="24"/>
        <v>42930.208333333328</v>
      </c>
      <c r="V308" s="9">
        <f t="shared" si="28"/>
        <v>42933.208333333328</v>
      </c>
    </row>
    <row r="309" spans="1:22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5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 s="16">
        <f t="shared" si="26"/>
        <v>41066.208333333336</v>
      </c>
      <c r="N309" s="16">
        <f t="shared" si="27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  <c r="U309" s="9">
        <f t="shared" si="24"/>
        <v>41066.208333333336</v>
      </c>
      <c r="V309" s="9">
        <f t="shared" si="28"/>
        <v>41086.208333333336</v>
      </c>
    </row>
    <row r="310" spans="1:22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5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 s="16">
        <f t="shared" si="26"/>
        <v>40651.208333333336</v>
      </c>
      <c r="N310" s="16">
        <f t="shared" si="27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  <c r="U310" s="9">
        <f t="shared" si="24"/>
        <v>40651.208333333336</v>
      </c>
      <c r="V310" s="9">
        <f t="shared" si="28"/>
        <v>40652.208333333336</v>
      </c>
    </row>
    <row r="311" spans="1:22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5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 s="16">
        <f t="shared" si="26"/>
        <v>40807.208333333336</v>
      </c>
      <c r="N311" s="16">
        <f t="shared" si="27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  <c r="U311" s="9">
        <f t="shared" si="24"/>
        <v>40807.208333333336</v>
      </c>
      <c r="V311" s="9">
        <f t="shared" si="28"/>
        <v>40827.208333333336</v>
      </c>
    </row>
    <row r="312" spans="1:22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5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 s="16">
        <f t="shared" si="26"/>
        <v>40277.208333333336</v>
      </c>
      <c r="N312" s="16">
        <f t="shared" si="27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  <c r="U312" s="9">
        <f t="shared" si="24"/>
        <v>40277.208333333336</v>
      </c>
      <c r="V312" s="9">
        <f t="shared" si="28"/>
        <v>40293.208333333336</v>
      </c>
    </row>
    <row r="313" spans="1:22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5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 s="16">
        <f t="shared" si="26"/>
        <v>40590.25</v>
      </c>
      <c r="N313" s="16">
        <f t="shared" si="27"/>
        <v>40602.25</v>
      </c>
      <c r="O313">
        <v>1298872800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  <c r="U313" s="9">
        <f t="shared" si="24"/>
        <v>40590.25</v>
      </c>
      <c r="V313" s="9">
        <f t="shared" si="28"/>
        <v>40602.25</v>
      </c>
    </row>
    <row r="314" spans="1:22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5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 s="16">
        <f t="shared" si="26"/>
        <v>41572.208333333336</v>
      </c>
      <c r="N314" s="16">
        <f t="shared" si="27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  <c r="U314" s="9">
        <f t="shared" si="24"/>
        <v>41572.208333333336</v>
      </c>
      <c r="V314" s="9">
        <f t="shared" si="28"/>
        <v>41579.208333333336</v>
      </c>
    </row>
    <row r="315" spans="1:22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5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 s="16">
        <f t="shared" si="26"/>
        <v>40966.25</v>
      </c>
      <c r="N315" s="16">
        <f t="shared" si="27"/>
        <v>40968.25</v>
      </c>
      <c r="O315">
        <v>1330495200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  <c r="U315" s="9">
        <f t="shared" si="24"/>
        <v>40966.25</v>
      </c>
      <c r="V315" s="9">
        <f t="shared" si="28"/>
        <v>40968.25</v>
      </c>
    </row>
    <row r="316" spans="1:22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5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 s="16">
        <f t="shared" si="26"/>
        <v>43536.208333333328</v>
      </c>
      <c r="N316" s="16">
        <f t="shared" si="27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  <c r="U316" s="9">
        <f t="shared" si="24"/>
        <v>43536.208333333328</v>
      </c>
      <c r="V316" s="9">
        <f t="shared" si="28"/>
        <v>43541.208333333328</v>
      </c>
    </row>
    <row r="317" spans="1:22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5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 s="16">
        <f t="shared" si="26"/>
        <v>41783.208333333336</v>
      </c>
      <c r="N317" s="16">
        <f t="shared" si="27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  <c r="U317" s="9">
        <f t="shared" si="24"/>
        <v>41783.208333333336</v>
      </c>
      <c r="V317" s="9">
        <f t="shared" si="28"/>
        <v>41812.208333333336</v>
      </c>
    </row>
    <row r="318" spans="1:22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5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 s="16">
        <f t="shared" si="26"/>
        <v>43788.25</v>
      </c>
      <c r="N318" s="16">
        <f t="shared" si="27"/>
        <v>43789.25</v>
      </c>
      <c r="O318">
        <v>1574229600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  <c r="U318" s="9">
        <f t="shared" si="24"/>
        <v>43788.25</v>
      </c>
      <c r="V318" s="9">
        <f t="shared" si="28"/>
        <v>43789.25</v>
      </c>
    </row>
    <row r="319" spans="1:22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5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 s="16">
        <f t="shared" si="26"/>
        <v>42869.208333333328</v>
      </c>
      <c r="N319" s="16">
        <f t="shared" si="27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  <c r="U319" s="9">
        <f t="shared" si="24"/>
        <v>42869.208333333328</v>
      </c>
      <c r="V319" s="9">
        <f t="shared" si="28"/>
        <v>42882.208333333328</v>
      </c>
    </row>
    <row r="320" spans="1:22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5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 s="16">
        <f t="shared" si="26"/>
        <v>41684.25</v>
      </c>
      <c r="N320" s="16">
        <f t="shared" si="27"/>
        <v>41686.25</v>
      </c>
      <c r="O320">
        <v>1392530400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  <c r="U320" s="9">
        <f t="shared" si="24"/>
        <v>41684.25</v>
      </c>
      <c r="V320" s="9">
        <f t="shared" si="28"/>
        <v>41686.25</v>
      </c>
    </row>
    <row r="321" spans="1:22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5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 s="16">
        <f t="shared" si="26"/>
        <v>40402.208333333336</v>
      </c>
      <c r="N321" s="16">
        <f t="shared" si="27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  <c r="U321" s="9">
        <f t="shared" si="24"/>
        <v>40402.208333333336</v>
      </c>
      <c r="V321" s="9">
        <f t="shared" si="28"/>
        <v>40426.208333333336</v>
      </c>
    </row>
    <row r="322" spans="1:22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5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 s="16">
        <f t="shared" si="26"/>
        <v>40673.208333333336</v>
      </c>
      <c r="N322" s="16">
        <f t="shared" si="27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  <c r="U322" s="9">
        <f t="shared" ref="U322:U385" si="30">(((L322/60)/60)/24)+DATE(1970,1,1)</f>
        <v>40673.208333333336</v>
      </c>
      <c r="V322" s="9">
        <f t="shared" si="28"/>
        <v>40682.208333333336</v>
      </c>
    </row>
    <row r="323" spans="1:22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1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 s="16">
        <f t="shared" ref="M323:M386" si="32">(((L323/60)/60)/24)+DATE(1970,1,1)</f>
        <v>40634.208333333336</v>
      </c>
      <c r="N323" s="16">
        <f t="shared" ref="N323:N386" si="33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  <c r="U323" s="9">
        <f t="shared" si="30"/>
        <v>40634.208333333336</v>
      </c>
      <c r="V323" s="9">
        <f t="shared" ref="V323:V386" si="34">(((O323/60)/60)/24)+DATE(1970,1,1)</f>
        <v>40642.208333333336</v>
      </c>
    </row>
    <row r="324" spans="1:22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1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 s="16">
        <f t="shared" si="32"/>
        <v>40507.25</v>
      </c>
      <c r="N324" s="16">
        <f t="shared" si="33"/>
        <v>40520.25</v>
      </c>
      <c r="O324">
        <v>1291788000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  <c r="U324" s="9">
        <f t="shared" si="30"/>
        <v>40507.25</v>
      </c>
      <c r="V324" s="9">
        <f t="shared" si="34"/>
        <v>40520.25</v>
      </c>
    </row>
    <row r="325" spans="1:22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1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 s="16">
        <f t="shared" si="32"/>
        <v>41725.208333333336</v>
      </c>
      <c r="N325" s="16">
        <f t="shared" si="33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  <c r="U325" s="9">
        <f t="shared" si="30"/>
        <v>41725.208333333336</v>
      </c>
      <c r="V325" s="9">
        <f t="shared" si="34"/>
        <v>41727.208333333336</v>
      </c>
    </row>
    <row r="326" spans="1:22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1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 s="16">
        <f t="shared" si="32"/>
        <v>42176.208333333328</v>
      </c>
      <c r="N326" s="16">
        <f t="shared" si="33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  <c r="U326" s="9">
        <f t="shared" si="30"/>
        <v>42176.208333333328</v>
      </c>
      <c r="V326" s="9">
        <f t="shared" si="34"/>
        <v>42188.208333333328</v>
      </c>
    </row>
    <row r="327" spans="1:22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1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 s="16">
        <f t="shared" si="32"/>
        <v>43267.208333333328</v>
      </c>
      <c r="N327" s="16">
        <f t="shared" si="33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  <c r="U327" s="9">
        <f t="shared" si="30"/>
        <v>43267.208333333328</v>
      </c>
      <c r="V327" s="9">
        <f t="shared" si="34"/>
        <v>43290.208333333328</v>
      </c>
    </row>
    <row r="328" spans="1:22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1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 s="16">
        <f t="shared" si="32"/>
        <v>42364.25</v>
      </c>
      <c r="N328" s="16">
        <f t="shared" si="33"/>
        <v>42370.25</v>
      </c>
      <c r="O328">
        <v>1451628000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  <c r="U328" s="9">
        <f t="shared" si="30"/>
        <v>42364.25</v>
      </c>
      <c r="V328" s="9">
        <f t="shared" si="34"/>
        <v>42370.25</v>
      </c>
    </row>
    <row r="329" spans="1:22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1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 s="16">
        <f t="shared" si="32"/>
        <v>43705.208333333328</v>
      </c>
      <c r="N329" s="16">
        <f t="shared" si="33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  <c r="U329" s="9">
        <f t="shared" si="30"/>
        <v>43705.208333333328</v>
      </c>
      <c r="V329" s="9">
        <f t="shared" si="34"/>
        <v>43709.208333333328</v>
      </c>
    </row>
    <row r="330" spans="1:22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1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 s="16">
        <f t="shared" si="32"/>
        <v>43434.25</v>
      </c>
      <c r="N330" s="16">
        <f t="shared" si="33"/>
        <v>43445.25</v>
      </c>
      <c r="O330">
        <v>1544508000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  <c r="U330" s="9">
        <f t="shared" si="30"/>
        <v>43434.25</v>
      </c>
      <c r="V330" s="9">
        <f t="shared" si="34"/>
        <v>43445.25</v>
      </c>
    </row>
    <row r="331" spans="1:22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1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 s="16">
        <f t="shared" si="32"/>
        <v>42716.25</v>
      </c>
      <c r="N331" s="16">
        <f t="shared" si="33"/>
        <v>42727.25</v>
      </c>
      <c r="O331">
        <v>1482472800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  <c r="U331" s="9">
        <f t="shared" si="30"/>
        <v>42716.25</v>
      </c>
      <c r="V331" s="9">
        <f t="shared" si="34"/>
        <v>42727.25</v>
      </c>
    </row>
    <row r="332" spans="1:22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1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 s="16">
        <f t="shared" si="32"/>
        <v>43077.25</v>
      </c>
      <c r="N332" s="16">
        <f t="shared" si="33"/>
        <v>43078.25</v>
      </c>
      <c r="O332">
        <v>1512799200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  <c r="U332" s="9">
        <f t="shared" si="30"/>
        <v>43077.25</v>
      </c>
      <c r="V332" s="9">
        <f t="shared" si="34"/>
        <v>43078.25</v>
      </c>
    </row>
    <row r="333" spans="1:22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1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 s="16">
        <f t="shared" si="32"/>
        <v>40896.25</v>
      </c>
      <c r="N333" s="16">
        <f t="shared" si="33"/>
        <v>40897.25</v>
      </c>
      <c r="O333">
        <v>1324360800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  <c r="U333" s="9">
        <f t="shared" si="30"/>
        <v>40896.25</v>
      </c>
      <c r="V333" s="9">
        <f t="shared" si="34"/>
        <v>40897.25</v>
      </c>
    </row>
    <row r="334" spans="1:22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1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 s="16">
        <f t="shared" si="32"/>
        <v>41361.208333333336</v>
      </c>
      <c r="N334" s="16">
        <f t="shared" si="33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  <c r="U334" s="9">
        <f t="shared" si="30"/>
        <v>41361.208333333336</v>
      </c>
      <c r="V334" s="9">
        <f t="shared" si="34"/>
        <v>41362.208333333336</v>
      </c>
    </row>
    <row r="335" spans="1:22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1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 s="16">
        <f t="shared" si="32"/>
        <v>43424.25</v>
      </c>
      <c r="N335" s="16">
        <f t="shared" si="33"/>
        <v>43452.25</v>
      </c>
      <c r="O335">
        <v>1545112800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  <c r="U335" s="9">
        <f t="shared" si="30"/>
        <v>43424.25</v>
      </c>
      <c r="V335" s="9">
        <f t="shared" si="34"/>
        <v>43452.25</v>
      </c>
    </row>
    <row r="336" spans="1:22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1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 s="16">
        <f t="shared" si="32"/>
        <v>43110.25</v>
      </c>
      <c r="N336" s="16">
        <f t="shared" si="33"/>
        <v>43117.25</v>
      </c>
      <c r="O336">
        <v>1516168800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  <c r="U336" s="9">
        <f t="shared" si="30"/>
        <v>43110.25</v>
      </c>
      <c r="V336" s="9">
        <f t="shared" si="34"/>
        <v>43117.25</v>
      </c>
    </row>
    <row r="337" spans="1:22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1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 s="16">
        <f t="shared" si="32"/>
        <v>43784.25</v>
      </c>
      <c r="N337" s="16">
        <f t="shared" si="33"/>
        <v>43797.25</v>
      </c>
      <c r="O337">
        <v>1574920800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  <c r="U337" s="9">
        <f t="shared" si="30"/>
        <v>43784.25</v>
      </c>
      <c r="V337" s="9">
        <f t="shared" si="34"/>
        <v>43797.25</v>
      </c>
    </row>
    <row r="338" spans="1:22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1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 s="16">
        <f t="shared" si="32"/>
        <v>40527.25</v>
      </c>
      <c r="N338" s="16">
        <f t="shared" si="33"/>
        <v>40528.25</v>
      </c>
      <c r="O338">
        <v>1292479200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  <c r="U338" s="9">
        <f t="shared" si="30"/>
        <v>40527.25</v>
      </c>
      <c r="V338" s="9">
        <f t="shared" si="34"/>
        <v>40528.25</v>
      </c>
    </row>
    <row r="339" spans="1:22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1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 s="16">
        <f t="shared" si="32"/>
        <v>43780.25</v>
      </c>
      <c r="N339" s="16">
        <f t="shared" si="33"/>
        <v>43781.25</v>
      </c>
      <c r="O339">
        <v>1573538400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  <c r="U339" s="9">
        <f t="shared" si="30"/>
        <v>43780.25</v>
      </c>
      <c r="V339" s="9">
        <f t="shared" si="34"/>
        <v>43781.25</v>
      </c>
    </row>
    <row r="340" spans="1:22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1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 s="16">
        <f t="shared" si="32"/>
        <v>40821.208333333336</v>
      </c>
      <c r="N340" s="16">
        <f t="shared" si="33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  <c r="U340" s="9">
        <f t="shared" si="30"/>
        <v>40821.208333333336</v>
      </c>
      <c r="V340" s="9">
        <f t="shared" si="34"/>
        <v>40851.208333333336</v>
      </c>
    </row>
    <row r="341" spans="1:22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1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 s="16">
        <f t="shared" si="32"/>
        <v>42949.208333333328</v>
      </c>
      <c r="N341" s="16">
        <f t="shared" si="33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  <c r="U341" s="9">
        <f t="shared" si="30"/>
        <v>42949.208333333328</v>
      </c>
      <c r="V341" s="9">
        <f t="shared" si="34"/>
        <v>42963.208333333328</v>
      </c>
    </row>
    <row r="342" spans="1:22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1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 s="16">
        <f t="shared" si="32"/>
        <v>40889.25</v>
      </c>
      <c r="N342" s="16">
        <f t="shared" si="33"/>
        <v>40890.25</v>
      </c>
      <c r="O342">
        <v>1323756000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  <c r="U342" s="9">
        <f t="shared" si="30"/>
        <v>40889.25</v>
      </c>
      <c r="V342" s="9">
        <f t="shared" si="34"/>
        <v>40890.25</v>
      </c>
    </row>
    <row r="343" spans="1:22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1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 s="16">
        <f t="shared" si="32"/>
        <v>42244.208333333328</v>
      </c>
      <c r="N343" s="16">
        <f t="shared" si="33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  <c r="U343" s="9">
        <f t="shared" si="30"/>
        <v>42244.208333333328</v>
      </c>
      <c r="V343" s="9">
        <f t="shared" si="34"/>
        <v>42251.208333333328</v>
      </c>
    </row>
    <row r="344" spans="1:22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1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 s="16">
        <f t="shared" si="32"/>
        <v>41475.208333333336</v>
      </c>
      <c r="N344" s="16">
        <f t="shared" si="33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  <c r="U344" s="9">
        <f t="shared" si="30"/>
        <v>41475.208333333336</v>
      </c>
      <c r="V344" s="9">
        <f t="shared" si="34"/>
        <v>41487.208333333336</v>
      </c>
    </row>
    <row r="345" spans="1:22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1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 s="16">
        <f t="shared" si="32"/>
        <v>41597.25</v>
      </c>
      <c r="N345" s="16">
        <f t="shared" si="33"/>
        <v>41650.25</v>
      </c>
      <c r="O345">
        <v>1389420000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  <c r="U345" s="9">
        <f t="shared" si="30"/>
        <v>41597.25</v>
      </c>
      <c r="V345" s="9">
        <f t="shared" si="34"/>
        <v>41650.25</v>
      </c>
    </row>
    <row r="346" spans="1:22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1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 s="16">
        <f t="shared" si="32"/>
        <v>43122.25</v>
      </c>
      <c r="N346" s="16">
        <f t="shared" si="33"/>
        <v>43162.25</v>
      </c>
      <c r="O346">
        <v>1520056800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  <c r="U346" s="9">
        <f t="shared" si="30"/>
        <v>43122.25</v>
      </c>
      <c r="V346" s="9">
        <f t="shared" si="34"/>
        <v>43162.25</v>
      </c>
    </row>
    <row r="347" spans="1:22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1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 s="16">
        <f t="shared" si="32"/>
        <v>42194.208333333328</v>
      </c>
      <c r="N347" s="16">
        <f t="shared" si="33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  <c r="U347" s="9">
        <f t="shared" si="30"/>
        <v>42194.208333333328</v>
      </c>
      <c r="V347" s="9">
        <f t="shared" si="34"/>
        <v>42195.208333333328</v>
      </c>
    </row>
    <row r="348" spans="1:22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1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 s="16">
        <f t="shared" si="32"/>
        <v>42971.208333333328</v>
      </c>
      <c r="N348" s="16">
        <f t="shared" si="33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  <c r="U348" s="9">
        <f t="shared" si="30"/>
        <v>42971.208333333328</v>
      </c>
      <c r="V348" s="9">
        <f t="shared" si="34"/>
        <v>43026.208333333328</v>
      </c>
    </row>
    <row r="349" spans="1:22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1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 s="16">
        <f t="shared" si="32"/>
        <v>42046.25</v>
      </c>
      <c r="N349" s="16">
        <f t="shared" si="33"/>
        <v>42070.25</v>
      </c>
      <c r="O349">
        <v>1425708000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  <c r="U349" s="9">
        <f t="shared" si="30"/>
        <v>42046.25</v>
      </c>
      <c r="V349" s="9">
        <f t="shared" si="34"/>
        <v>42070.25</v>
      </c>
    </row>
    <row r="350" spans="1:22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1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 s="16">
        <f t="shared" si="32"/>
        <v>42782.25</v>
      </c>
      <c r="N350" s="16">
        <f t="shared" si="33"/>
        <v>42795.25</v>
      </c>
      <c r="O350">
        <v>1488348000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  <c r="U350" s="9">
        <f t="shared" si="30"/>
        <v>42782.25</v>
      </c>
      <c r="V350" s="9">
        <f t="shared" si="34"/>
        <v>42795.25</v>
      </c>
    </row>
    <row r="351" spans="1:22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1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 s="16">
        <f t="shared" si="32"/>
        <v>42930.208333333328</v>
      </c>
      <c r="N351" s="16">
        <f t="shared" si="33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  <c r="U351" s="9">
        <f t="shared" si="30"/>
        <v>42930.208333333328</v>
      </c>
      <c r="V351" s="9">
        <f t="shared" si="34"/>
        <v>42960.208333333328</v>
      </c>
    </row>
    <row r="352" spans="1:22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1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 s="16">
        <f t="shared" si="32"/>
        <v>42144.208333333328</v>
      </c>
      <c r="N352" s="16">
        <f t="shared" si="33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  <c r="U352" s="9">
        <f t="shared" si="30"/>
        <v>42144.208333333328</v>
      </c>
      <c r="V352" s="9">
        <f t="shared" si="34"/>
        <v>42162.208333333328</v>
      </c>
    </row>
    <row r="353" spans="1:22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1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 s="16">
        <f t="shared" si="32"/>
        <v>42240.208333333328</v>
      </c>
      <c r="N353" s="16">
        <f t="shared" si="33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  <c r="U353" s="9">
        <f t="shared" si="30"/>
        <v>42240.208333333328</v>
      </c>
      <c r="V353" s="9">
        <f t="shared" si="34"/>
        <v>42254.208333333328</v>
      </c>
    </row>
    <row r="354" spans="1:22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1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 s="16">
        <f t="shared" si="32"/>
        <v>42315.25</v>
      </c>
      <c r="N354" s="16">
        <f t="shared" si="33"/>
        <v>42323.25</v>
      </c>
      <c r="O354">
        <v>1447567200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  <c r="U354" s="9">
        <f t="shared" si="30"/>
        <v>42315.25</v>
      </c>
      <c r="V354" s="9">
        <f t="shared" si="34"/>
        <v>42323.25</v>
      </c>
    </row>
    <row r="355" spans="1:22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1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 s="16">
        <f t="shared" si="32"/>
        <v>43651.208333333328</v>
      </c>
      <c r="N355" s="16">
        <f t="shared" si="33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  <c r="U355" s="9">
        <f t="shared" si="30"/>
        <v>43651.208333333328</v>
      </c>
      <c r="V355" s="9">
        <f t="shared" si="34"/>
        <v>43652.208333333328</v>
      </c>
    </row>
    <row r="356" spans="1:22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1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 s="16">
        <f t="shared" si="32"/>
        <v>41520.208333333336</v>
      </c>
      <c r="N356" s="16">
        <f t="shared" si="33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  <c r="U356" s="9">
        <f t="shared" si="30"/>
        <v>41520.208333333336</v>
      </c>
      <c r="V356" s="9">
        <f t="shared" si="34"/>
        <v>41527.208333333336</v>
      </c>
    </row>
    <row r="357" spans="1:22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1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 s="16">
        <f t="shared" si="32"/>
        <v>42757.25</v>
      </c>
      <c r="N357" s="16">
        <f t="shared" si="33"/>
        <v>42797.25</v>
      </c>
      <c r="O357">
        <v>1488520800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  <c r="U357" s="9">
        <f t="shared" si="30"/>
        <v>42757.25</v>
      </c>
      <c r="V357" s="9">
        <f t="shared" si="34"/>
        <v>42797.25</v>
      </c>
    </row>
    <row r="358" spans="1:22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1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 s="16">
        <f t="shared" si="32"/>
        <v>40922.25</v>
      </c>
      <c r="N358" s="16">
        <f t="shared" si="33"/>
        <v>40931.25</v>
      </c>
      <c r="O358">
        <v>1327298400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  <c r="U358" s="9">
        <f t="shared" si="30"/>
        <v>40922.25</v>
      </c>
      <c r="V358" s="9">
        <f t="shared" si="34"/>
        <v>40931.25</v>
      </c>
    </row>
    <row r="359" spans="1:22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1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 s="16">
        <f t="shared" si="32"/>
        <v>42250.208333333328</v>
      </c>
      <c r="N359" s="16">
        <f t="shared" si="33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  <c r="U359" s="9">
        <f t="shared" si="30"/>
        <v>42250.208333333328</v>
      </c>
      <c r="V359" s="9">
        <f t="shared" si="34"/>
        <v>42275.208333333328</v>
      </c>
    </row>
    <row r="360" spans="1:22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1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 s="16">
        <f t="shared" si="32"/>
        <v>43322.208333333328</v>
      </c>
      <c r="N360" s="16">
        <f t="shared" si="33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  <c r="U360" s="9">
        <f t="shared" si="30"/>
        <v>43322.208333333328</v>
      </c>
      <c r="V360" s="9">
        <f t="shared" si="34"/>
        <v>43325.208333333328</v>
      </c>
    </row>
    <row r="361" spans="1:22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1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 s="16">
        <f t="shared" si="32"/>
        <v>40782.208333333336</v>
      </c>
      <c r="N361" s="16">
        <f t="shared" si="33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  <c r="U361" s="9">
        <f t="shared" si="30"/>
        <v>40782.208333333336</v>
      </c>
      <c r="V361" s="9">
        <f t="shared" si="34"/>
        <v>40789.208333333336</v>
      </c>
    </row>
    <row r="362" spans="1:22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1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 s="16">
        <f t="shared" si="32"/>
        <v>40544.25</v>
      </c>
      <c r="N362" s="16">
        <f t="shared" si="33"/>
        <v>40558.25</v>
      </c>
      <c r="O362">
        <v>1295071200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  <c r="U362" s="9">
        <f t="shared" si="30"/>
        <v>40544.25</v>
      </c>
      <c r="V362" s="9">
        <f t="shared" si="34"/>
        <v>40558.25</v>
      </c>
    </row>
    <row r="363" spans="1:22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1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 s="16">
        <f t="shared" si="32"/>
        <v>43015.208333333328</v>
      </c>
      <c r="N363" s="16">
        <f t="shared" si="33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  <c r="U363" s="9">
        <f t="shared" si="30"/>
        <v>43015.208333333328</v>
      </c>
      <c r="V363" s="9">
        <f t="shared" si="34"/>
        <v>43039.208333333328</v>
      </c>
    </row>
    <row r="364" spans="1:22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1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 s="16">
        <f t="shared" si="32"/>
        <v>40570.25</v>
      </c>
      <c r="N364" s="16">
        <f t="shared" si="33"/>
        <v>40608.25</v>
      </c>
      <c r="O364">
        <v>1299391200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  <c r="U364" s="9">
        <f t="shared" si="30"/>
        <v>40570.25</v>
      </c>
      <c r="V364" s="9">
        <f t="shared" si="34"/>
        <v>40608.25</v>
      </c>
    </row>
    <row r="365" spans="1:22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1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 s="16">
        <f t="shared" si="32"/>
        <v>40904.25</v>
      </c>
      <c r="N365" s="16">
        <f t="shared" si="33"/>
        <v>40905.25</v>
      </c>
      <c r="O365">
        <v>1325052000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  <c r="U365" s="9">
        <f t="shared" si="30"/>
        <v>40904.25</v>
      </c>
      <c r="V365" s="9">
        <f t="shared" si="34"/>
        <v>40905.25</v>
      </c>
    </row>
    <row r="366" spans="1:22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1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 s="16">
        <f t="shared" si="32"/>
        <v>43164.25</v>
      </c>
      <c r="N366" s="16">
        <f t="shared" si="33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  <c r="U366" s="9">
        <f t="shared" si="30"/>
        <v>43164.25</v>
      </c>
      <c r="V366" s="9">
        <f t="shared" si="34"/>
        <v>43194.208333333328</v>
      </c>
    </row>
    <row r="367" spans="1:22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1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 s="16">
        <f t="shared" si="32"/>
        <v>42733.25</v>
      </c>
      <c r="N367" s="16">
        <f t="shared" si="33"/>
        <v>42760.25</v>
      </c>
      <c r="O367">
        <v>1485324000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  <c r="U367" s="9">
        <f t="shared" si="30"/>
        <v>42733.25</v>
      </c>
      <c r="V367" s="9">
        <f t="shared" si="34"/>
        <v>42760.25</v>
      </c>
    </row>
    <row r="368" spans="1:22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1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 s="16">
        <f t="shared" si="32"/>
        <v>40546.25</v>
      </c>
      <c r="N368" s="16">
        <f t="shared" si="33"/>
        <v>40547.25</v>
      </c>
      <c r="O368">
        <v>1294120800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  <c r="U368" s="9">
        <f t="shared" si="30"/>
        <v>40546.25</v>
      </c>
      <c r="V368" s="9">
        <f t="shared" si="34"/>
        <v>40547.25</v>
      </c>
    </row>
    <row r="369" spans="1:22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1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 s="16">
        <f t="shared" si="32"/>
        <v>41930.208333333336</v>
      </c>
      <c r="N369" s="16">
        <f t="shared" si="33"/>
        <v>41954.25</v>
      </c>
      <c r="O369">
        <v>1415685600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  <c r="U369" s="9">
        <f t="shared" si="30"/>
        <v>41930.208333333336</v>
      </c>
      <c r="V369" s="9">
        <f t="shared" si="34"/>
        <v>41954.25</v>
      </c>
    </row>
    <row r="370" spans="1:22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1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 s="16">
        <f t="shared" si="32"/>
        <v>40464.208333333336</v>
      </c>
      <c r="N370" s="16">
        <f t="shared" si="33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  <c r="U370" s="9">
        <f t="shared" si="30"/>
        <v>40464.208333333336</v>
      </c>
      <c r="V370" s="9">
        <f t="shared" si="34"/>
        <v>40487.208333333336</v>
      </c>
    </row>
    <row r="371" spans="1:22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1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 s="16">
        <f t="shared" si="32"/>
        <v>41308.25</v>
      </c>
      <c r="N371" s="16">
        <f t="shared" si="33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  <c r="U371" s="9">
        <f t="shared" si="30"/>
        <v>41308.25</v>
      </c>
      <c r="V371" s="9">
        <f t="shared" si="34"/>
        <v>41347.208333333336</v>
      </c>
    </row>
    <row r="372" spans="1:22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1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 s="16">
        <f t="shared" si="32"/>
        <v>43570.208333333328</v>
      </c>
      <c r="N372" s="16">
        <f t="shared" si="33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  <c r="U372" s="9">
        <f t="shared" si="30"/>
        <v>43570.208333333328</v>
      </c>
      <c r="V372" s="9">
        <f t="shared" si="34"/>
        <v>43576.208333333328</v>
      </c>
    </row>
    <row r="373" spans="1:22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1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 s="16">
        <f t="shared" si="32"/>
        <v>42043.25</v>
      </c>
      <c r="N373" s="16">
        <f t="shared" si="33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  <c r="U373" s="9">
        <f t="shared" si="30"/>
        <v>42043.25</v>
      </c>
      <c r="V373" s="9">
        <f t="shared" si="34"/>
        <v>42094.208333333328</v>
      </c>
    </row>
    <row r="374" spans="1:22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1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 s="16">
        <f t="shared" si="32"/>
        <v>42012.25</v>
      </c>
      <c r="N374" s="16">
        <f t="shared" si="33"/>
        <v>42032.25</v>
      </c>
      <c r="O374">
        <v>1422424800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  <c r="U374" s="9">
        <f t="shared" si="30"/>
        <v>42012.25</v>
      </c>
      <c r="V374" s="9">
        <f t="shared" si="34"/>
        <v>42032.25</v>
      </c>
    </row>
    <row r="375" spans="1:22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1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 s="16">
        <f t="shared" si="32"/>
        <v>42964.208333333328</v>
      </c>
      <c r="N375" s="16">
        <f t="shared" si="33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  <c r="U375" s="9">
        <f t="shared" si="30"/>
        <v>42964.208333333328</v>
      </c>
      <c r="V375" s="9">
        <f t="shared" si="34"/>
        <v>42972.208333333328</v>
      </c>
    </row>
    <row r="376" spans="1:22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1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 s="16">
        <f t="shared" si="32"/>
        <v>43476.25</v>
      </c>
      <c r="N376" s="16">
        <f t="shared" si="33"/>
        <v>43481.25</v>
      </c>
      <c r="O376">
        <v>1547618400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  <c r="U376" s="9">
        <f t="shared" si="30"/>
        <v>43476.25</v>
      </c>
      <c r="V376" s="9">
        <f t="shared" si="34"/>
        <v>43481.25</v>
      </c>
    </row>
    <row r="377" spans="1:22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1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 s="16">
        <f t="shared" si="32"/>
        <v>42293.208333333328</v>
      </c>
      <c r="N377" s="16">
        <f t="shared" si="33"/>
        <v>42350.25</v>
      </c>
      <c r="O377">
        <v>1449900000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  <c r="U377" s="9">
        <f t="shared" si="30"/>
        <v>42293.208333333328</v>
      </c>
      <c r="V377" s="9">
        <f t="shared" si="34"/>
        <v>42350.25</v>
      </c>
    </row>
    <row r="378" spans="1:22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1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 s="16">
        <f t="shared" si="32"/>
        <v>41826.208333333336</v>
      </c>
      <c r="N378" s="16">
        <f t="shared" si="33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  <c r="U378" s="9">
        <f t="shared" si="30"/>
        <v>41826.208333333336</v>
      </c>
      <c r="V378" s="9">
        <f t="shared" si="34"/>
        <v>41832.208333333336</v>
      </c>
    </row>
    <row r="379" spans="1:22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1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 s="16">
        <f t="shared" si="32"/>
        <v>43760.208333333328</v>
      </c>
      <c r="N379" s="16">
        <f t="shared" si="33"/>
        <v>43774.25</v>
      </c>
      <c r="O379">
        <v>1572933600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  <c r="U379" s="9">
        <f t="shared" si="30"/>
        <v>43760.208333333328</v>
      </c>
      <c r="V379" s="9">
        <f t="shared" si="34"/>
        <v>43774.25</v>
      </c>
    </row>
    <row r="380" spans="1:22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1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 s="16">
        <f t="shared" si="32"/>
        <v>43241.208333333328</v>
      </c>
      <c r="N380" s="16">
        <f t="shared" si="33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  <c r="U380" s="9">
        <f t="shared" si="30"/>
        <v>43241.208333333328</v>
      </c>
      <c r="V380" s="9">
        <f t="shared" si="34"/>
        <v>43279.208333333328</v>
      </c>
    </row>
    <row r="381" spans="1:22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1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 s="16">
        <f t="shared" si="32"/>
        <v>40843.208333333336</v>
      </c>
      <c r="N381" s="16">
        <f t="shared" si="33"/>
        <v>40857.25</v>
      </c>
      <c r="O381">
        <v>1320904800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  <c r="U381" s="9">
        <f t="shared" si="30"/>
        <v>40843.208333333336</v>
      </c>
      <c r="V381" s="9">
        <f t="shared" si="34"/>
        <v>40857.25</v>
      </c>
    </row>
    <row r="382" spans="1:22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1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 s="16">
        <f t="shared" si="32"/>
        <v>41448.208333333336</v>
      </c>
      <c r="N382" s="16">
        <f t="shared" si="33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  <c r="U382" s="9">
        <f t="shared" si="30"/>
        <v>41448.208333333336</v>
      </c>
      <c r="V382" s="9">
        <f t="shared" si="34"/>
        <v>41453.208333333336</v>
      </c>
    </row>
    <row r="383" spans="1:22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1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 s="16">
        <f t="shared" si="32"/>
        <v>42163.208333333328</v>
      </c>
      <c r="N383" s="16">
        <f t="shared" si="33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  <c r="U383" s="9">
        <f t="shared" si="30"/>
        <v>42163.208333333328</v>
      </c>
      <c r="V383" s="9">
        <f t="shared" si="34"/>
        <v>42209.208333333328</v>
      </c>
    </row>
    <row r="384" spans="1:22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1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 s="16">
        <f t="shared" si="32"/>
        <v>43024.208333333328</v>
      </c>
      <c r="N384" s="16">
        <f t="shared" si="33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  <c r="U384" s="9">
        <f t="shared" si="30"/>
        <v>43024.208333333328</v>
      </c>
      <c r="V384" s="9">
        <f t="shared" si="34"/>
        <v>43043.208333333328</v>
      </c>
    </row>
    <row r="385" spans="1:22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1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 s="16">
        <f t="shared" si="32"/>
        <v>43509.25</v>
      </c>
      <c r="N385" s="16">
        <f t="shared" si="33"/>
        <v>43515.25</v>
      </c>
      <c r="O385">
        <v>1550556000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  <c r="U385" s="9">
        <f t="shared" si="30"/>
        <v>43509.25</v>
      </c>
      <c r="V385" s="9">
        <f t="shared" si="34"/>
        <v>43515.25</v>
      </c>
    </row>
    <row r="386" spans="1:22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1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 s="16">
        <f t="shared" si="32"/>
        <v>42776.25</v>
      </c>
      <c r="N386" s="16">
        <f t="shared" si="33"/>
        <v>42803.25</v>
      </c>
      <c r="O386">
        <v>1489039200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  <c r="U386" s="9">
        <f t="shared" ref="U386:U449" si="36">(((L386/60)/60)/24)+DATE(1970,1,1)</f>
        <v>42776.25</v>
      </c>
      <c r="V386" s="9">
        <f t="shared" si="34"/>
        <v>42803.25</v>
      </c>
    </row>
    <row r="387" spans="1:22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7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 s="16">
        <f t="shared" ref="M387:M450" si="38">(((L387/60)/60)/24)+DATE(1970,1,1)</f>
        <v>43553.208333333328</v>
      </c>
      <c r="N387" s="16">
        <f t="shared" ref="N387:N450" si="39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  <c r="U387" s="9">
        <f t="shared" si="36"/>
        <v>43553.208333333328</v>
      </c>
      <c r="V387" s="9">
        <f t="shared" ref="V387:V450" si="40">(((O387/60)/60)/24)+DATE(1970,1,1)</f>
        <v>43585.208333333328</v>
      </c>
    </row>
    <row r="388" spans="1:22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7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 s="16">
        <f t="shared" si="38"/>
        <v>40355.208333333336</v>
      </c>
      <c r="N388" s="16">
        <f t="shared" si="39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  <c r="U388" s="9">
        <f t="shared" si="36"/>
        <v>40355.208333333336</v>
      </c>
      <c r="V388" s="9">
        <f t="shared" si="40"/>
        <v>40367.208333333336</v>
      </c>
    </row>
    <row r="389" spans="1:22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7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 s="16">
        <f t="shared" si="38"/>
        <v>41072.208333333336</v>
      </c>
      <c r="N389" s="16">
        <f t="shared" si="39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  <c r="U389" s="9">
        <f t="shared" si="36"/>
        <v>41072.208333333336</v>
      </c>
      <c r="V389" s="9">
        <f t="shared" si="40"/>
        <v>41077.208333333336</v>
      </c>
    </row>
    <row r="390" spans="1:22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7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 s="16">
        <f t="shared" si="38"/>
        <v>40912.25</v>
      </c>
      <c r="N390" s="16">
        <f t="shared" si="39"/>
        <v>40914.25</v>
      </c>
      <c r="O390">
        <v>1325829600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  <c r="U390" s="9">
        <f t="shared" si="36"/>
        <v>40912.25</v>
      </c>
      <c r="V390" s="9">
        <f t="shared" si="40"/>
        <v>40914.25</v>
      </c>
    </row>
    <row r="391" spans="1:22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7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 s="16">
        <f t="shared" si="38"/>
        <v>40479.208333333336</v>
      </c>
      <c r="N391" s="16">
        <f t="shared" si="39"/>
        <v>40506.25</v>
      </c>
      <c r="O391">
        <v>1290578400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  <c r="U391" s="9">
        <f t="shared" si="36"/>
        <v>40479.208333333336</v>
      </c>
      <c r="V391" s="9">
        <f t="shared" si="40"/>
        <v>40506.25</v>
      </c>
    </row>
    <row r="392" spans="1:22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7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 s="16">
        <f t="shared" si="38"/>
        <v>41530.208333333336</v>
      </c>
      <c r="N392" s="16">
        <f t="shared" si="39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  <c r="U392" s="9">
        <f t="shared" si="36"/>
        <v>41530.208333333336</v>
      </c>
      <c r="V392" s="9">
        <f t="shared" si="40"/>
        <v>41545.208333333336</v>
      </c>
    </row>
    <row r="393" spans="1:22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7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 s="16">
        <f t="shared" si="38"/>
        <v>41653.25</v>
      </c>
      <c r="N393" s="16">
        <f t="shared" si="39"/>
        <v>41655.25</v>
      </c>
      <c r="O393">
        <v>1389852000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  <c r="U393" s="9">
        <f t="shared" si="36"/>
        <v>41653.25</v>
      </c>
      <c r="V393" s="9">
        <f t="shared" si="40"/>
        <v>41655.25</v>
      </c>
    </row>
    <row r="394" spans="1:22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7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 s="16">
        <f t="shared" si="38"/>
        <v>40549.25</v>
      </c>
      <c r="N394" s="16">
        <f t="shared" si="39"/>
        <v>40551.25</v>
      </c>
      <c r="O394">
        <v>1294466400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  <c r="U394" s="9">
        <f t="shared" si="36"/>
        <v>40549.25</v>
      </c>
      <c r="V394" s="9">
        <f t="shared" si="40"/>
        <v>40551.25</v>
      </c>
    </row>
    <row r="395" spans="1:22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7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 s="16">
        <f t="shared" si="38"/>
        <v>42933.208333333328</v>
      </c>
      <c r="N395" s="16">
        <f t="shared" si="39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  <c r="U395" s="9">
        <f t="shared" si="36"/>
        <v>42933.208333333328</v>
      </c>
      <c r="V395" s="9">
        <f t="shared" si="40"/>
        <v>42934.208333333328</v>
      </c>
    </row>
    <row r="396" spans="1:22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7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 s="16">
        <f t="shared" si="38"/>
        <v>41484.208333333336</v>
      </c>
      <c r="N396" s="16">
        <f t="shared" si="39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  <c r="U396" s="9">
        <f t="shared" si="36"/>
        <v>41484.208333333336</v>
      </c>
      <c r="V396" s="9">
        <f t="shared" si="40"/>
        <v>41494.208333333336</v>
      </c>
    </row>
    <row r="397" spans="1:22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7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 s="16">
        <f t="shared" si="38"/>
        <v>40885.25</v>
      </c>
      <c r="N397" s="16">
        <f t="shared" si="39"/>
        <v>40886.25</v>
      </c>
      <c r="O397">
        <v>1323410400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  <c r="U397" s="9">
        <f t="shared" si="36"/>
        <v>40885.25</v>
      </c>
      <c r="V397" s="9">
        <f t="shared" si="40"/>
        <v>40886.25</v>
      </c>
    </row>
    <row r="398" spans="1:22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7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 s="16">
        <f t="shared" si="38"/>
        <v>43378.208333333328</v>
      </c>
      <c r="N398" s="16">
        <f t="shared" si="39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  <c r="U398" s="9">
        <f t="shared" si="36"/>
        <v>43378.208333333328</v>
      </c>
      <c r="V398" s="9">
        <f t="shared" si="40"/>
        <v>43386.208333333328</v>
      </c>
    </row>
    <row r="399" spans="1:22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7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 s="16">
        <f t="shared" si="38"/>
        <v>41417.208333333336</v>
      </c>
      <c r="N399" s="16">
        <f t="shared" si="39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  <c r="U399" s="9">
        <f t="shared" si="36"/>
        <v>41417.208333333336</v>
      </c>
      <c r="V399" s="9">
        <f t="shared" si="40"/>
        <v>41423.208333333336</v>
      </c>
    </row>
    <row r="400" spans="1:22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7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 s="16">
        <f t="shared" si="38"/>
        <v>43228.208333333328</v>
      </c>
      <c r="N400" s="16">
        <f t="shared" si="39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  <c r="U400" s="9">
        <f t="shared" si="36"/>
        <v>43228.208333333328</v>
      </c>
      <c r="V400" s="9">
        <f t="shared" si="40"/>
        <v>43230.208333333328</v>
      </c>
    </row>
    <row r="401" spans="1:22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7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 s="16">
        <f t="shared" si="38"/>
        <v>40576.25</v>
      </c>
      <c r="N401" s="16">
        <f t="shared" si="39"/>
        <v>40583.25</v>
      </c>
      <c r="O401">
        <v>1297231200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  <c r="U401" s="9">
        <f t="shared" si="36"/>
        <v>40576.25</v>
      </c>
      <c r="V401" s="9">
        <f t="shared" si="40"/>
        <v>40583.25</v>
      </c>
    </row>
    <row r="402" spans="1:22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7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 s="16">
        <f t="shared" si="38"/>
        <v>41502.208333333336</v>
      </c>
      <c r="N402" s="16">
        <f t="shared" si="39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  <c r="U402" s="9">
        <f t="shared" si="36"/>
        <v>41502.208333333336</v>
      </c>
      <c r="V402" s="9">
        <f t="shared" si="40"/>
        <v>41524.208333333336</v>
      </c>
    </row>
    <row r="403" spans="1:22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7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 s="16">
        <f t="shared" si="38"/>
        <v>43765.208333333328</v>
      </c>
      <c r="N403" s="16">
        <f t="shared" si="39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  <c r="U403" s="9">
        <f t="shared" si="36"/>
        <v>43765.208333333328</v>
      </c>
      <c r="V403" s="9">
        <f t="shared" si="40"/>
        <v>43765.208333333328</v>
      </c>
    </row>
    <row r="404" spans="1:22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7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 s="16">
        <f t="shared" si="38"/>
        <v>40914.25</v>
      </c>
      <c r="N404" s="16">
        <f t="shared" si="39"/>
        <v>40961.25</v>
      </c>
      <c r="O404">
        <v>1329890400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  <c r="U404" s="9">
        <f t="shared" si="36"/>
        <v>40914.25</v>
      </c>
      <c r="V404" s="9">
        <f t="shared" si="40"/>
        <v>40961.25</v>
      </c>
    </row>
    <row r="405" spans="1:22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7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 s="16">
        <f t="shared" si="38"/>
        <v>40310.208333333336</v>
      </c>
      <c r="N405" s="16">
        <f t="shared" si="39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  <c r="U405" s="9">
        <f t="shared" si="36"/>
        <v>40310.208333333336</v>
      </c>
      <c r="V405" s="9">
        <f t="shared" si="40"/>
        <v>40346.208333333336</v>
      </c>
    </row>
    <row r="406" spans="1:22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7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 s="16">
        <f t="shared" si="38"/>
        <v>43053.25</v>
      </c>
      <c r="N406" s="16">
        <f t="shared" si="39"/>
        <v>43056.25</v>
      </c>
      <c r="O406">
        <v>1510898400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  <c r="U406" s="9">
        <f t="shared" si="36"/>
        <v>43053.25</v>
      </c>
      <c r="V406" s="9">
        <f t="shared" si="40"/>
        <v>43056.25</v>
      </c>
    </row>
    <row r="407" spans="1:22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7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 s="16">
        <f t="shared" si="38"/>
        <v>43255.208333333328</v>
      </c>
      <c r="N407" s="16">
        <f t="shared" si="39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  <c r="U407" s="9">
        <f t="shared" si="36"/>
        <v>43255.208333333328</v>
      </c>
      <c r="V407" s="9">
        <f t="shared" si="40"/>
        <v>43305.208333333328</v>
      </c>
    </row>
    <row r="408" spans="1:22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7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 s="16">
        <f t="shared" si="38"/>
        <v>41304.25</v>
      </c>
      <c r="N408" s="16">
        <f t="shared" si="39"/>
        <v>41316.25</v>
      </c>
      <c r="O408">
        <v>1360562400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  <c r="U408" s="9">
        <f t="shared" si="36"/>
        <v>41304.25</v>
      </c>
      <c r="V408" s="9">
        <f t="shared" si="40"/>
        <v>41316.25</v>
      </c>
    </row>
    <row r="409" spans="1:22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7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 s="16">
        <f t="shared" si="38"/>
        <v>43751.208333333328</v>
      </c>
      <c r="N409" s="16">
        <f t="shared" si="39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  <c r="U409" s="9">
        <f t="shared" si="36"/>
        <v>43751.208333333328</v>
      </c>
      <c r="V409" s="9">
        <f t="shared" si="40"/>
        <v>43758.208333333328</v>
      </c>
    </row>
    <row r="410" spans="1:22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7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 s="16">
        <f t="shared" si="38"/>
        <v>42541.208333333328</v>
      </c>
      <c r="N410" s="16">
        <f t="shared" si="39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  <c r="U410" s="9">
        <f t="shared" si="36"/>
        <v>42541.208333333328</v>
      </c>
      <c r="V410" s="9">
        <f t="shared" si="40"/>
        <v>42561.208333333328</v>
      </c>
    </row>
    <row r="411" spans="1:22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7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 s="16">
        <f t="shared" si="38"/>
        <v>42843.208333333328</v>
      </c>
      <c r="N411" s="16">
        <f t="shared" si="39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  <c r="U411" s="9">
        <f t="shared" si="36"/>
        <v>42843.208333333328</v>
      </c>
      <c r="V411" s="9">
        <f t="shared" si="40"/>
        <v>42847.208333333328</v>
      </c>
    </row>
    <row r="412" spans="1:22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7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 s="16">
        <f t="shared" si="38"/>
        <v>42122.208333333328</v>
      </c>
      <c r="N412" s="16">
        <f t="shared" si="39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  <c r="U412" s="9">
        <f t="shared" si="36"/>
        <v>42122.208333333328</v>
      </c>
      <c r="V412" s="9">
        <f t="shared" si="40"/>
        <v>42122.208333333328</v>
      </c>
    </row>
    <row r="413" spans="1:22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7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 s="16">
        <f t="shared" si="38"/>
        <v>42884.208333333328</v>
      </c>
      <c r="N413" s="16">
        <f t="shared" si="39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  <c r="U413" s="9">
        <f t="shared" si="36"/>
        <v>42884.208333333328</v>
      </c>
      <c r="V413" s="9">
        <f t="shared" si="40"/>
        <v>42886.208333333328</v>
      </c>
    </row>
    <row r="414" spans="1:22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7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 s="16">
        <f t="shared" si="38"/>
        <v>41642.25</v>
      </c>
      <c r="N414" s="16">
        <f t="shared" si="39"/>
        <v>41652.25</v>
      </c>
      <c r="O414">
        <v>1389592800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  <c r="U414" s="9">
        <f t="shared" si="36"/>
        <v>41642.25</v>
      </c>
      <c r="V414" s="9">
        <f t="shared" si="40"/>
        <v>41652.25</v>
      </c>
    </row>
    <row r="415" spans="1:22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7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 s="16">
        <f t="shared" si="38"/>
        <v>43431.25</v>
      </c>
      <c r="N415" s="16">
        <f t="shared" si="39"/>
        <v>43458.25</v>
      </c>
      <c r="O415">
        <v>1545631200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  <c r="U415" s="9">
        <f t="shared" si="36"/>
        <v>43431.25</v>
      </c>
      <c r="V415" s="9">
        <f t="shared" si="40"/>
        <v>43458.25</v>
      </c>
    </row>
    <row r="416" spans="1:22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7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 s="16">
        <f t="shared" si="38"/>
        <v>40288.208333333336</v>
      </c>
      <c r="N416" s="16">
        <f t="shared" si="39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  <c r="U416" s="9">
        <f t="shared" si="36"/>
        <v>40288.208333333336</v>
      </c>
      <c r="V416" s="9">
        <f t="shared" si="40"/>
        <v>40296.208333333336</v>
      </c>
    </row>
    <row r="417" spans="1:22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7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 s="16">
        <f t="shared" si="38"/>
        <v>40921.25</v>
      </c>
      <c r="N417" s="16">
        <f t="shared" si="39"/>
        <v>40938.25</v>
      </c>
      <c r="O417">
        <v>1327903200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  <c r="U417" s="9">
        <f t="shared" si="36"/>
        <v>40921.25</v>
      </c>
      <c r="V417" s="9">
        <f t="shared" si="40"/>
        <v>40938.25</v>
      </c>
    </row>
    <row r="418" spans="1:22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7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 s="16">
        <f t="shared" si="38"/>
        <v>40560.25</v>
      </c>
      <c r="N418" s="16">
        <f t="shared" si="39"/>
        <v>40569.25</v>
      </c>
      <c r="O418">
        <v>1296021600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  <c r="U418" s="9">
        <f t="shared" si="36"/>
        <v>40560.25</v>
      </c>
      <c r="V418" s="9">
        <f t="shared" si="40"/>
        <v>40569.25</v>
      </c>
    </row>
    <row r="419" spans="1:22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7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 s="16">
        <f t="shared" si="38"/>
        <v>43407.208333333328</v>
      </c>
      <c r="N419" s="16">
        <f t="shared" si="39"/>
        <v>43431.25</v>
      </c>
      <c r="O419">
        <v>1543298400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  <c r="U419" s="9">
        <f t="shared" si="36"/>
        <v>43407.208333333328</v>
      </c>
      <c r="V419" s="9">
        <f t="shared" si="40"/>
        <v>43431.25</v>
      </c>
    </row>
    <row r="420" spans="1:22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7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 s="16">
        <f t="shared" si="38"/>
        <v>41035.208333333336</v>
      </c>
      <c r="N420" s="16">
        <f t="shared" si="39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  <c r="U420" s="9">
        <f t="shared" si="36"/>
        <v>41035.208333333336</v>
      </c>
      <c r="V420" s="9">
        <f t="shared" si="40"/>
        <v>41036.208333333336</v>
      </c>
    </row>
    <row r="421" spans="1:22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7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 s="16">
        <f t="shared" si="38"/>
        <v>40899.25</v>
      </c>
      <c r="N421" s="16">
        <f t="shared" si="39"/>
        <v>40905.25</v>
      </c>
      <c r="O421">
        <v>1325052000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  <c r="U421" s="9">
        <f t="shared" si="36"/>
        <v>40899.25</v>
      </c>
      <c r="V421" s="9">
        <f t="shared" si="40"/>
        <v>40905.25</v>
      </c>
    </row>
    <row r="422" spans="1:22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7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 s="16">
        <f t="shared" si="38"/>
        <v>42911.208333333328</v>
      </c>
      <c r="N422" s="16">
        <f t="shared" si="39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  <c r="U422" s="9">
        <f t="shared" si="36"/>
        <v>42911.208333333328</v>
      </c>
      <c r="V422" s="9">
        <f t="shared" si="40"/>
        <v>42925.208333333328</v>
      </c>
    </row>
    <row r="423" spans="1:22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7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 s="16">
        <f t="shared" si="38"/>
        <v>42915.208333333328</v>
      </c>
      <c r="N423" s="16">
        <f t="shared" si="39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  <c r="U423" s="9">
        <f t="shared" si="36"/>
        <v>42915.208333333328</v>
      </c>
      <c r="V423" s="9">
        <f t="shared" si="40"/>
        <v>42945.208333333328</v>
      </c>
    </row>
    <row r="424" spans="1:22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7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 s="16">
        <f t="shared" si="38"/>
        <v>40285.208333333336</v>
      </c>
      <c r="N424" s="16">
        <f t="shared" si="39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  <c r="U424" s="9">
        <f t="shared" si="36"/>
        <v>40285.208333333336</v>
      </c>
      <c r="V424" s="9">
        <f t="shared" si="40"/>
        <v>40305.208333333336</v>
      </c>
    </row>
    <row r="425" spans="1:22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7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 s="16">
        <f t="shared" si="38"/>
        <v>40808.208333333336</v>
      </c>
      <c r="N425" s="16">
        <f t="shared" si="39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  <c r="U425" s="9">
        <f t="shared" si="36"/>
        <v>40808.208333333336</v>
      </c>
      <c r="V425" s="9">
        <f t="shared" si="40"/>
        <v>40810.208333333336</v>
      </c>
    </row>
    <row r="426" spans="1:22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7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 s="16">
        <f t="shared" si="38"/>
        <v>43208.208333333328</v>
      </c>
      <c r="N426" s="16">
        <f t="shared" si="39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  <c r="U426" s="9">
        <f t="shared" si="36"/>
        <v>43208.208333333328</v>
      </c>
      <c r="V426" s="9">
        <f t="shared" si="40"/>
        <v>43214.208333333328</v>
      </c>
    </row>
    <row r="427" spans="1:22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7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 s="16">
        <f t="shared" si="38"/>
        <v>42213.208333333328</v>
      </c>
      <c r="N427" s="16">
        <f t="shared" si="39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  <c r="U427" s="9">
        <f t="shared" si="36"/>
        <v>42213.208333333328</v>
      </c>
      <c r="V427" s="9">
        <f t="shared" si="40"/>
        <v>42219.208333333328</v>
      </c>
    </row>
    <row r="428" spans="1:22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7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 s="16">
        <f t="shared" si="38"/>
        <v>41332.25</v>
      </c>
      <c r="N428" s="16">
        <f t="shared" si="39"/>
        <v>41339.25</v>
      </c>
      <c r="O428">
        <v>1362549600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  <c r="U428" s="9">
        <f t="shared" si="36"/>
        <v>41332.25</v>
      </c>
      <c r="V428" s="9">
        <f t="shared" si="40"/>
        <v>41339.25</v>
      </c>
    </row>
    <row r="429" spans="1:22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7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 s="16">
        <f t="shared" si="38"/>
        <v>41895.208333333336</v>
      </c>
      <c r="N429" s="16">
        <f t="shared" si="39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  <c r="U429" s="9">
        <f t="shared" si="36"/>
        <v>41895.208333333336</v>
      </c>
      <c r="V429" s="9">
        <f t="shared" si="40"/>
        <v>41927.208333333336</v>
      </c>
    </row>
    <row r="430" spans="1:22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7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 s="16">
        <f t="shared" si="38"/>
        <v>40585.25</v>
      </c>
      <c r="N430" s="16">
        <f t="shared" si="39"/>
        <v>40592.25</v>
      </c>
      <c r="O430">
        <v>1298008800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  <c r="U430" s="9">
        <f t="shared" si="36"/>
        <v>40585.25</v>
      </c>
      <c r="V430" s="9">
        <f t="shared" si="40"/>
        <v>40592.25</v>
      </c>
    </row>
    <row r="431" spans="1:22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7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 s="16">
        <f t="shared" si="38"/>
        <v>41680.25</v>
      </c>
      <c r="N431" s="16">
        <f t="shared" si="39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  <c r="U431" s="9">
        <f t="shared" si="36"/>
        <v>41680.25</v>
      </c>
      <c r="V431" s="9">
        <f t="shared" si="40"/>
        <v>41708.208333333336</v>
      </c>
    </row>
    <row r="432" spans="1:22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7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 s="16">
        <f t="shared" si="38"/>
        <v>43737.208333333328</v>
      </c>
      <c r="N432" s="16">
        <f t="shared" si="39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  <c r="U432" s="9">
        <f t="shared" si="36"/>
        <v>43737.208333333328</v>
      </c>
      <c r="V432" s="9">
        <f t="shared" si="40"/>
        <v>43771.208333333328</v>
      </c>
    </row>
    <row r="433" spans="1:22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7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 s="16">
        <f t="shared" si="38"/>
        <v>43273.208333333328</v>
      </c>
      <c r="N433" s="16">
        <f t="shared" si="39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  <c r="U433" s="9">
        <f t="shared" si="36"/>
        <v>43273.208333333328</v>
      </c>
      <c r="V433" s="9">
        <f t="shared" si="40"/>
        <v>43290.208333333328</v>
      </c>
    </row>
    <row r="434" spans="1:22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7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 s="16">
        <f t="shared" si="38"/>
        <v>41761.208333333336</v>
      </c>
      <c r="N434" s="16">
        <f t="shared" si="39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  <c r="U434" s="9">
        <f t="shared" si="36"/>
        <v>41761.208333333336</v>
      </c>
      <c r="V434" s="9">
        <f t="shared" si="40"/>
        <v>41781.208333333336</v>
      </c>
    </row>
    <row r="435" spans="1:22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7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 s="16">
        <f t="shared" si="38"/>
        <v>41603.25</v>
      </c>
      <c r="N435" s="16">
        <f t="shared" si="39"/>
        <v>41619.25</v>
      </c>
      <c r="O435">
        <v>1386741600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  <c r="U435" s="9">
        <f t="shared" si="36"/>
        <v>41603.25</v>
      </c>
      <c r="V435" s="9">
        <f t="shared" si="40"/>
        <v>41619.25</v>
      </c>
    </row>
    <row r="436" spans="1:22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7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 s="16">
        <f t="shared" si="38"/>
        <v>42705.25</v>
      </c>
      <c r="N436" s="16">
        <f t="shared" si="39"/>
        <v>42719.25</v>
      </c>
      <c r="O436">
        <v>1481781600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  <c r="U436" s="9">
        <f t="shared" si="36"/>
        <v>42705.25</v>
      </c>
      <c r="V436" s="9">
        <f t="shared" si="40"/>
        <v>42719.25</v>
      </c>
    </row>
    <row r="437" spans="1:22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7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 s="16">
        <f t="shared" si="38"/>
        <v>41988.25</v>
      </c>
      <c r="N437" s="16">
        <f t="shared" si="39"/>
        <v>42000.25</v>
      </c>
      <c r="O437">
        <v>1419660000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  <c r="U437" s="9">
        <f t="shared" si="36"/>
        <v>41988.25</v>
      </c>
      <c r="V437" s="9">
        <f t="shared" si="40"/>
        <v>42000.25</v>
      </c>
    </row>
    <row r="438" spans="1:22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7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 s="16">
        <f t="shared" si="38"/>
        <v>43575.208333333328</v>
      </c>
      <c r="N438" s="16">
        <f t="shared" si="39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  <c r="U438" s="9">
        <f t="shared" si="36"/>
        <v>43575.208333333328</v>
      </c>
      <c r="V438" s="9">
        <f t="shared" si="40"/>
        <v>43576.208333333328</v>
      </c>
    </row>
    <row r="439" spans="1:22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7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 s="16">
        <f t="shared" si="38"/>
        <v>42260.208333333328</v>
      </c>
      <c r="N439" s="16">
        <f t="shared" si="39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  <c r="U439" s="9">
        <f t="shared" si="36"/>
        <v>42260.208333333328</v>
      </c>
      <c r="V439" s="9">
        <f t="shared" si="40"/>
        <v>42263.208333333328</v>
      </c>
    </row>
    <row r="440" spans="1:22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7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 s="16">
        <f t="shared" si="38"/>
        <v>41337.25</v>
      </c>
      <c r="N440" s="16">
        <f t="shared" si="39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  <c r="U440" s="9">
        <f t="shared" si="36"/>
        <v>41337.25</v>
      </c>
      <c r="V440" s="9">
        <f t="shared" si="40"/>
        <v>41367.208333333336</v>
      </c>
    </row>
    <row r="441" spans="1:22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7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 s="16">
        <f t="shared" si="38"/>
        <v>42680.208333333328</v>
      </c>
      <c r="N441" s="16">
        <f t="shared" si="39"/>
        <v>42687.25</v>
      </c>
      <c r="O441">
        <v>1479016800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  <c r="U441" s="9">
        <f t="shared" si="36"/>
        <v>42680.208333333328</v>
      </c>
      <c r="V441" s="9">
        <f t="shared" si="40"/>
        <v>42687.25</v>
      </c>
    </row>
    <row r="442" spans="1:22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7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 s="16">
        <f t="shared" si="38"/>
        <v>42916.208333333328</v>
      </c>
      <c r="N442" s="16">
        <f t="shared" si="39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  <c r="U442" s="9">
        <f t="shared" si="36"/>
        <v>42916.208333333328</v>
      </c>
      <c r="V442" s="9">
        <f t="shared" si="40"/>
        <v>42926.208333333328</v>
      </c>
    </row>
    <row r="443" spans="1:22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7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 s="16">
        <f t="shared" si="38"/>
        <v>41025.208333333336</v>
      </c>
      <c r="N443" s="16">
        <f t="shared" si="39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  <c r="U443" s="9">
        <f t="shared" si="36"/>
        <v>41025.208333333336</v>
      </c>
      <c r="V443" s="9">
        <f t="shared" si="40"/>
        <v>41053.208333333336</v>
      </c>
    </row>
    <row r="444" spans="1:22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7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 s="16">
        <f t="shared" si="38"/>
        <v>42980.208333333328</v>
      </c>
      <c r="N444" s="16">
        <f t="shared" si="39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  <c r="U444" s="9">
        <f t="shared" si="36"/>
        <v>42980.208333333328</v>
      </c>
      <c r="V444" s="9">
        <f t="shared" si="40"/>
        <v>42996.208333333328</v>
      </c>
    </row>
    <row r="445" spans="1:22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7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 s="16">
        <f t="shared" si="38"/>
        <v>40451.208333333336</v>
      </c>
      <c r="N445" s="16">
        <f t="shared" si="39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  <c r="U445" s="9">
        <f t="shared" si="36"/>
        <v>40451.208333333336</v>
      </c>
      <c r="V445" s="9">
        <f t="shared" si="40"/>
        <v>40470.208333333336</v>
      </c>
    </row>
    <row r="446" spans="1:22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7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 s="16">
        <f t="shared" si="38"/>
        <v>40748.208333333336</v>
      </c>
      <c r="N446" s="16">
        <f t="shared" si="39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  <c r="U446" s="9">
        <f t="shared" si="36"/>
        <v>40748.208333333336</v>
      </c>
      <c r="V446" s="9">
        <f t="shared" si="40"/>
        <v>40750.208333333336</v>
      </c>
    </row>
    <row r="447" spans="1:22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7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 s="16">
        <f t="shared" si="38"/>
        <v>40515.25</v>
      </c>
      <c r="N447" s="16">
        <f t="shared" si="39"/>
        <v>40536.25</v>
      </c>
      <c r="O447">
        <v>1293170400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  <c r="U447" s="9">
        <f t="shared" si="36"/>
        <v>40515.25</v>
      </c>
      <c r="V447" s="9">
        <f t="shared" si="40"/>
        <v>40536.25</v>
      </c>
    </row>
    <row r="448" spans="1:22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7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 s="16">
        <f t="shared" si="38"/>
        <v>41261.25</v>
      </c>
      <c r="N448" s="16">
        <f t="shared" si="39"/>
        <v>41263.25</v>
      </c>
      <c r="O448">
        <v>1355983200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  <c r="U448" s="9">
        <f t="shared" si="36"/>
        <v>41261.25</v>
      </c>
      <c r="V448" s="9">
        <f t="shared" si="40"/>
        <v>41263.25</v>
      </c>
    </row>
    <row r="449" spans="1:22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7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 s="16">
        <f t="shared" si="38"/>
        <v>43088.25</v>
      </c>
      <c r="N449" s="16">
        <f t="shared" si="39"/>
        <v>43104.25</v>
      </c>
      <c r="O449">
        <v>1515045600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  <c r="U449" s="9">
        <f t="shared" si="36"/>
        <v>43088.25</v>
      </c>
      <c r="V449" s="9">
        <f t="shared" si="40"/>
        <v>43104.25</v>
      </c>
    </row>
    <row r="450" spans="1:22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7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 s="16">
        <f t="shared" si="38"/>
        <v>41378.208333333336</v>
      </c>
      <c r="N450" s="16">
        <f t="shared" si="39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  <c r="U450" s="9">
        <f t="shared" ref="U450:U513" si="42">(((L450/60)/60)/24)+DATE(1970,1,1)</f>
        <v>41378.208333333336</v>
      </c>
      <c r="V450" s="9">
        <f t="shared" si="40"/>
        <v>41380.208333333336</v>
      </c>
    </row>
    <row r="451" spans="1:22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3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 s="16">
        <f t="shared" ref="M451:M514" si="44">(((L451/60)/60)/24)+DATE(1970,1,1)</f>
        <v>43530.25</v>
      </c>
      <c r="N451" s="16">
        <f t="shared" ref="N451:N514" si="45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  <c r="U451" s="9">
        <f t="shared" si="42"/>
        <v>43530.25</v>
      </c>
      <c r="V451" s="9">
        <f t="shared" ref="V451:V514" si="46">(((O451/60)/60)/24)+DATE(1970,1,1)</f>
        <v>43547.208333333328</v>
      </c>
    </row>
    <row r="452" spans="1:22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3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 s="16">
        <f t="shared" si="44"/>
        <v>43394.208333333328</v>
      </c>
      <c r="N452" s="16">
        <f t="shared" si="45"/>
        <v>43417.25</v>
      </c>
      <c r="O452">
        <v>1542088800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  <c r="U452" s="9">
        <f t="shared" si="42"/>
        <v>43394.208333333328</v>
      </c>
      <c r="V452" s="9">
        <f t="shared" si="46"/>
        <v>43417.25</v>
      </c>
    </row>
    <row r="453" spans="1:22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3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 s="16">
        <f t="shared" si="44"/>
        <v>42935.208333333328</v>
      </c>
      <c r="N453" s="16">
        <f t="shared" si="45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  <c r="U453" s="9">
        <f t="shared" si="42"/>
        <v>42935.208333333328</v>
      </c>
      <c r="V453" s="9">
        <f t="shared" si="46"/>
        <v>42966.208333333328</v>
      </c>
    </row>
    <row r="454" spans="1:22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3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 s="16">
        <f t="shared" si="44"/>
        <v>40365.208333333336</v>
      </c>
      <c r="N454" s="16">
        <f t="shared" si="45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  <c r="U454" s="9">
        <f t="shared" si="42"/>
        <v>40365.208333333336</v>
      </c>
      <c r="V454" s="9">
        <f t="shared" si="46"/>
        <v>40366.208333333336</v>
      </c>
    </row>
    <row r="455" spans="1:22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3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 s="16">
        <f t="shared" si="44"/>
        <v>42705.25</v>
      </c>
      <c r="N455" s="16">
        <f t="shared" si="45"/>
        <v>42746.25</v>
      </c>
      <c r="O455">
        <v>1484114400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  <c r="U455" s="9">
        <f t="shared" si="42"/>
        <v>42705.25</v>
      </c>
      <c r="V455" s="9">
        <f t="shared" si="46"/>
        <v>42746.25</v>
      </c>
    </row>
    <row r="456" spans="1:22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3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 s="16">
        <f t="shared" si="44"/>
        <v>41568.208333333336</v>
      </c>
      <c r="N456" s="16">
        <f t="shared" si="45"/>
        <v>41604.25</v>
      </c>
      <c r="O456">
        <v>1385445600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  <c r="U456" s="9">
        <f t="shared" si="42"/>
        <v>41568.208333333336</v>
      </c>
      <c r="V456" s="9">
        <f t="shared" si="46"/>
        <v>41604.25</v>
      </c>
    </row>
    <row r="457" spans="1:22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3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 s="16">
        <f t="shared" si="44"/>
        <v>40809.208333333336</v>
      </c>
      <c r="N457" s="16">
        <f t="shared" si="45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  <c r="U457" s="9">
        <f t="shared" si="42"/>
        <v>40809.208333333336</v>
      </c>
      <c r="V457" s="9">
        <f t="shared" si="46"/>
        <v>40832.208333333336</v>
      </c>
    </row>
    <row r="458" spans="1:22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3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 s="16">
        <f t="shared" si="44"/>
        <v>43141.25</v>
      </c>
      <c r="N458" s="16">
        <f t="shared" si="45"/>
        <v>43141.25</v>
      </c>
      <c r="O458">
        <v>1518242400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  <c r="U458" s="9">
        <f t="shared" si="42"/>
        <v>43141.25</v>
      </c>
      <c r="V458" s="9">
        <f t="shared" si="46"/>
        <v>43141.25</v>
      </c>
    </row>
    <row r="459" spans="1:22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3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 s="16">
        <f t="shared" si="44"/>
        <v>42657.208333333328</v>
      </c>
      <c r="N459" s="16">
        <f t="shared" si="45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  <c r="U459" s="9">
        <f t="shared" si="42"/>
        <v>42657.208333333328</v>
      </c>
      <c r="V459" s="9">
        <f t="shared" si="46"/>
        <v>42659.208333333328</v>
      </c>
    </row>
    <row r="460" spans="1:22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3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 s="16">
        <f t="shared" si="44"/>
        <v>40265.208333333336</v>
      </c>
      <c r="N460" s="16">
        <f t="shared" si="45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  <c r="U460" s="9">
        <f t="shared" si="42"/>
        <v>40265.208333333336</v>
      </c>
      <c r="V460" s="9">
        <f t="shared" si="46"/>
        <v>40309.208333333336</v>
      </c>
    </row>
    <row r="461" spans="1:22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3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 s="16">
        <f t="shared" si="44"/>
        <v>42001.25</v>
      </c>
      <c r="N461" s="16">
        <f t="shared" si="45"/>
        <v>42026.25</v>
      </c>
      <c r="O461">
        <v>1421906400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  <c r="U461" s="9">
        <f t="shared" si="42"/>
        <v>42001.25</v>
      </c>
      <c r="V461" s="9">
        <f t="shared" si="46"/>
        <v>42026.25</v>
      </c>
    </row>
    <row r="462" spans="1:22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3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 s="16">
        <f t="shared" si="44"/>
        <v>40399.208333333336</v>
      </c>
      <c r="N462" s="16">
        <f t="shared" si="45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  <c r="U462" s="9">
        <f t="shared" si="42"/>
        <v>40399.208333333336</v>
      </c>
      <c r="V462" s="9">
        <f t="shared" si="46"/>
        <v>40402.208333333336</v>
      </c>
    </row>
    <row r="463" spans="1:22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3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 s="16">
        <f t="shared" si="44"/>
        <v>41757.208333333336</v>
      </c>
      <c r="N463" s="16">
        <f t="shared" si="45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  <c r="U463" s="9">
        <f t="shared" si="42"/>
        <v>41757.208333333336</v>
      </c>
      <c r="V463" s="9">
        <f t="shared" si="46"/>
        <v>41777.208333333336</v>
      </c>
    </row>
    <row r="464" spans="1:22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3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 s="16">
        <f t="shared" si="44"/>
        <v>41304.25</v>
      </c>
      <c r="N464" s="16">
        <f t="shared" si="45"/>
        <v>41342.25</v>
      </c>
      <c r="O464">
        <v>1362808800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  <c r="U464" s="9">
        <f t="shared" si="42"/>
        <v>41304.25</v>
      </c>
      <c r="V464" s="9">
        <f t="shared" si="46"/>
        <v>41342.25</v>
      </c>
    </row>
    <row r="465" spans="1:22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3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 s="16">
        <f t="shared" si="44"/>
        <v>41639.25</v>
      </c>
      <c r="N465" s="16">
        <f t="shared" si="45"/>
        <v>41643.25</v>
      </c>
      <c r="O465">
        <v>1388815200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  <c r="U465" s="9">
        <f t="shared" si="42"/>
        <v>41639.25</v>
      </c>
      <c r="V465" s="9">
        <f t="shared" si="46"/>
        <v>41643.25</v>
      </c>
    </row>
    <row r="466" spans="1:22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3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 s="16">
        <f t="shared" si="44"/>
        <v>43142.25</v>
      </c>
      <c r="N466" s="16">
        <f t="shared" si="45"/>
        <v>43156.25</v>
      </c>
      <c r="O466">
        <v>1519538400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  <c r="U466" s="9">
        <f t="shared" si="42"/>
        <v>43142.25</v>
      </c>
      <c r="V466" s="9">
        <f t="shared" si="46"/>
        <v>43156.25</v>
      </c>
    </row>
    <row r="467" spans="1:22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3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 s="16">
        <f t="shared" si="44"/>
        <v>43127.25</v>
      </c>
      <c r="N467" s="16">
        <f t="shared" si="45"/>
        <v>43136.25</v>
      </c>
      <c r="O467">
        <v>1517810400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  <c r="U467" s="9">
        <f t="shared" si="42"/>
        <v>43127.25</v>
      </c>
      <c r="V467" s="9">
        <f t="shared" si="46"/>
        <v>43136.25</v>
      </c>
    </row>
    <row r="468" spans="1:22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3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 s="16">
        <f t="shared" si="44"/>
        <v>41409.208333333336</v>
      </c>
      <c r="N468" s="16">
        <f t="shared" si="45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  <c r="U468" s="9">
        <f t="shared" si="42"/>
        <v>41409.208333333336</v>
      </c>
      <c r="V468" s="9">
        <f t="shared" si="46"/>
        <v>41432.208333333336</v>
      </c>
    </row>
    <row r="469" spans="1:22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3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 s="16">
        <f t="shared" si="44"/>
        <v>42331.25</v>
      </c>
      <c r="N469" s="16">
        <f t="shared" si="45"/>
        <v>42338.25</v>
      </c>
      <c r="O469">
        <v>1448863200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  <c r="U469" s="9">
        <f t="shared" si="42"/>
        <v>42331.25</v>
      </c>
      <c r="V469" s="9">
        <f t="shared" si="46"/>
        <v>42338.25</v>
      </c>
    </row>
    <row r="470" spans="1:22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3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 s="16">
        <f t="shared" si="44"/>
        <v>43569.208333333328</v>
      </c>
      <c r="N470" s="16">
        <f t="shared" si="45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  <c r="U470" s="9">
        <f t="shared" si="42"/>
        <v>43569.208333333328</v>
      </c>
      <c r="V470" s="9">
        <f t="shared" si="46"/>
        <v>43585.208333333328</v>
      </c>
    </row>
    <row r="471" spans="1:22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3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 s="16">
        <f t="shared" si="44"/>
        <v>42142.208333333328</v>
      </c>
      <c r="N471" s="16">
        <f t="shared" si="45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  <c r="U471" s="9">
        <f t="shared" si="42"/>
        <v>42142.208333333328</v>
      </c>
      <c r="V471" s="9">
        <f t="shared" si="46"/>
        <v>42144.208333333328</v>
      </c>
    </row>
    <row r="472" spans="1:22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3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 s="16">
        <f t="shared" si="44"/>
        <v>42716.25</v>
      </c>
      <c r="N472" s="16">
        <f t="shared" si="45"/>
        <v>42723.25</v>
      </c>
      <c r="O472">
        <v>1482127200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  <c r="U472" s="9">
        <f t="shared" si="42"/>
        <v>42716.25</v>
      </c>
      <c r="V472" s="9">
        <f t="shared" si="46"/>
        <v>42723.25</v>
      </c>
    </row>
    <row r="473" spans="1:22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3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 s="16">
        <f t="shared" si="44"/>
        <v>41031.208333333336</v>
      </c>
      <c r="N473" s="16">
        <f t="shared" si="45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  <c r="U473" s="9">
        <f t="shared" si="42"/>
        <v>41031.208333333336</v>
      </c>
      <c r="V473" s="9">
        <f t="shared" si="46"/>
        <v>41031.208333333336</v>
      </c>
    </row>
    <row r="474" spans="1:22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3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 s="16">
        <f t="shared" si="44"/>
        <v>43535.208333333328</v>
      </c>
      <c r="N474" s="16">
        <f t="shared" si="45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  <c r="U474" s="9">
        <f t="shared" si="42"/>
        <v>43535.208333333328</v>
      </c>
      <c r="V474" s="9">
        <f t="shared" si="46"/>
        <v>43589.208333333328</v>
      </c>
    </row>
    <row r="475" spans="1:22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3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 s="16">
        <f t="shared" si="44"/>
        <v>43277.208333333328</v>
      </c>
      <c r="N475" s="16">
        <f t="shared" si="45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  <c r="U475" s="9">
        <f t="shared" si="42"/>
        <v>43277.208333333328</v>
      </c>
      <c r="V475" s="9">
        <f t="shared" si="46"/>
        <v>43278.208333333328</v>
      </c>
    </row>
    <row r="476" spans="1:22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3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 s="16">
        <f t="shared" si="44"/>
        <v>41989.25</v>
      </c>
      <c r="N476" s="16">
        <f t="shared" si="45"/>
        <v>41990.25</v>
      </c>
      <c r="O476">
        <v>1418796000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  <c r="U476" s="9">
        <f t="shared" si="42"/>
        <v>41989.25</v>
      </c>
      <c r="V476" s="9">
        <f t="shared" si="46"/>
        <v>41990.25</v>
      </c>
    </row>
    <row r="477" spans="1:22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3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 s="16">
        <f t="shared" si="44"/>
        <v>41450.208333333336</v>
      </c>
      <c r="N477" s="16">
        <f t="shared" si="45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  <c r="U477" s="9">
        <f t="shared" si="42"/>
        <v>41450.208333333336</v>
      </c>
      <c r="V477" s="9">
        <f t="shared" si="46"/>
        <v>41454.208333333336</v>
      </c>
    </row>
    <row r="478" spans="1:22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3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 s="16">
        <f t="shared" si="44"/>
        <v>43322.208333333328</v>
      </c>
      <c r="N478" s="16">
        <f t="shared" si="45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  <c r="U478" s="9">
        <f t="shared" si="42"/>
        <v>43322.208333333328</v>
      </c>
      <c r="V478" s="9">
        <f t="shared" si="46"/>
        <v>43328.208333333328</v>
      </c>
    </row>
    <row r="479" spans="1:22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3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 s="16">
        <f t="shared" si="44"/>
        <v>40720.208333333336</v>
      </c>
      <c r="N479" s="16">
        <f t="shared" si="45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  <c r="U479" s="9">
        <f t="shared" si="42"/>
        <v>40720.208333333336</v>
      </c>
      <c r="V479" s="9">
        <f t="shared" si="46"/>
        <v>40747.208333333336</v>
      </c>
    </row>
    <row r="480" spans="1:22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3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 s="16">
        <f t="shared" si="44"/>
        <v>42072.208333333328</v>
      </c>
      <c r="N480" s="16">
        <f t="shared" si="45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  <c r="U480" s="9">
        <f t="shared" si="42"/>
        <v>42072.208333333328</v>
      </c>
      <c r="V480" s="9">
        <f t="shared" si="46"/>
        <v>42084.208333333328</v>
      </c>
    </row>
    <row r="481" spans="1:22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3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 s="16">
        <f t="shared" si="44"/>
        <v>42945.208333333328</v>
      </c>
      <c r="N481" s="16">
        <f t="shared" si="45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  <c r="U481" s="9">
        <f t="shared" si="42"/>
        <v>42945.208333333328</v>
      </c>
      <c r="V481" s="9">
        <f t="shared" si="46"/>
        <v>42947.208333333328</v>
      </c>
    </row>
    <row r="482" spans="1:22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3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 s="16">
        <f t="shared" si="44"/>
        <v>40248.25</v>
      </c>
      <c r="N482" s="16">
        <f t="shared" si="45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  <c r="U482" s="9">
        <f t="shared" si="42"/>
        <v>40248.25</v>
      </c>
      <c r="V482" s="9">
        <f t="shared" si="46"/>
        <v>40257.208333333336</v>
      </c>
    </row>
    <row r="483" spans="1:22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3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 s="16">
        <f t="shared" si="44"/>
        <v>41913.208333333336</v>
      </c>
      <c r="N483" s="16">
        <f t="shared" si="45"/>
        <v>41955.25</v>
      </c>
      <c r="O483">
        <v>1415772000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  <c r="U483" s="9">
        <f t="shared" si="42"/>
        <v>41913.208333333336</v>
      </c>
      <c r="V483" s="9">
        <f t="shared" si="46"/>
        <v>41955.25</v>
      </c>
    </row>
    <row r="484" spans="1:22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3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 s="16">
        <f t="shared" si="44"/>
        <v>40963.25</v>
      </c>
      <c r="N484" s="16">
        <f t="shared" si="45"/>
        <v>40974.25</v>
      </c>
      <c r="O484">
        <v>1331013600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  <c r="U484" s="9">
        <f t="shared" si="42"/>
        <v>40963.25</v>
      </c>
      <c r="V484" s="9">
        <f t="shared" si="46"/>
        <v>40974.25</v>
      </c>
    </row>
    <row r="485" spans="1:22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3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 s="16">
        <f t="shared" si="44"/>
        <v>43811.25</v>
      </c>
      <c r="N485" s="16">
        <f t="shared" si="45"/>
        <v>43818.25</v>
      </c>
      <c r="O485">
        <v>1576735200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  <c r="U485" s="9">
        <f t="shared" si="42"/>
        <v>43811.25</v>
      </c>
      <c r="V485" s="9">
        <f t="shared" si="46"/>
        <v>43818.25</v>
      </c>
    </row>
    <row r="486" spans="1:22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3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 s="16">
        <f t="shared" si="44"/>
        <v>41855.208333333336</v>
      </c>
      <c r="N486" s="16">
        <f t="shared" si="45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  <c r="U486" s="9">
        <f t="shared" si="42"/>
        <v>41855.208333333336</v>
      </c>
      <c r="V486" s="9">
        <f t="shared" si="46"/>
        <v>41904.208333333336</v>
      </c>
    </row>
    <row r="487" spans="1:22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3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 s="16">
        <f t="shared" si="44"/>
        <v>43626.208333333328</v>
      </c>
      <c r="N487" s="16">
        <f t="shared" si="45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  <c r="U487" s="9">
        <f t="shared" si="42"/>
        <v>43626.208333333328</v>
      </c>
      <c r="V487" s="9">
        <f t="shared" si="46"/>
        <v>43667.208333333328</v>
      </c>
    </row>
    <row r="488" spans="1:22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3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 s="16">
        <f t="shared" si="44"/>
        <v>43168.25</v>
      </c>
      <c r="N488" s="16">
        <f t="shared" si="45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  <c r="U488" s="9">
        <f t="shared" si="42"/>
        <v>43168.25</v>
      </c>
      <c r="V488" s="9">
        <f t="shared" si="46"/>
        <v>43183.208333333328</v>
      </c>
    </row>
    <row r="489" spans="1:22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3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 s="16">
        <f t="shared" si="44"/>
        <v>42845.208333333328</v>
      </c>
      <c r="N489" s="16">
        <f t="shared" si="45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  <c r="U489" s="9">
        <f t="shared" si="42"/>
        <v>42845.208333333328</v>
      </c>
      <c r="V489" s="9">
        <f t="shared" si="46"/>
        <v>42878.208333333328</v>
      </c>
    </row>
    <row r="490" spans="1:22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3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 s="16">
        <f t="shared" si="44"/>
        <v>42403.25</v>
      </c>
      <c r="N490" s="16">
        <f t="shared" si="45"/>
        <v>42420.25</v>
      </c>
      <c r="O490">
        <v>1455948000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  <c r="U490" s="9">
        <f t="shared" si="42"/>
        <v>42403.25</v>
      </c>
      <c r="V490" s="9">
        <f t="shared" si="46"/>
        <v>42420.25</v>
      </c>
    </row>
    <row r="491" spans="1:22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3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 s="16">
        <f t="shared" si="44"/>
        <v>40406.208333333336</v>
      </c>
      <c r="N491" s="16">
        <f t="shared" si="45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  <c r="U491" s="9">
        <f t="shared" si="42"/>
        <v>40406.208333333336</v>
      </c>
      <c r="V491" s="9">
        <f t="shared" si="46"/>
        <v>40411.208333333336</v>
      </c>
    </row>
    <row r="492" spans="1:22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3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 s="16">
        <f t="shared" si="44"/>
        <v>43786.25</v>
      </c>
      <c r="N492" s="16">
        <f t="shared" si="45"/>
        <v>43793.25</v>
      </c>
      <c r="O492">
        <v>1574575200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  <c r="U492" s="9">
        <f t="shared" si="42"/>
        <v>43786.25</v>
      </c>
      <c r="V492" s="9">
        <f t="shared" si="46"/>
        <v>43793.25</v>
      </c>
    </row>
    <row r="493" spans="1:22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3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 s="16">
        <f t="shared" si="44"/>
        <v>41456.208333333336</v>
      </c>
      <c r="N493" s="16">
        <f t="shared" si="45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  <c r="U493" s="9">
        <f t="shared" si="42"/>
        <v>41456.208333333336</v>
      </c>
      <c r="V493" s="9">
        <f t="shared" si="46"/>
        <v>41482.208333333336</v>
      </c>
    </row>
    <row r="494" spans="1:22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3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 s="16">
        <f t="shared" si="44"/>
        <v>40336.208333333336</v>
      </c>
      <c r="N494" s="16">
        <f t="shared" si="45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  <c r="U494" s="9">
        <f t="shared" si="42"/>
        <v>40336.208333333336</v>
      </c>
      <c r="V494" s="9">
        <f t="shared" si="46"/>
        <v>40371.208333333336</v>
      </c>
    </row>
    <row r="495" spans="1:22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3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 s="16">
        <f t="shared" si="44"/>
        <v>43645.208333333328</v>
      </c>
      <c r="N495" s="16">
        <f t="shared" si="45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  <c r="U495" s="9">
        <f t="shared" si="42"/>
        <v>43645.208333333328</v>
      </c>
      <c r="V495" s="9">
        <f t="shared" si="46"/>
        <v>43658.208333333328</v>
      </c>
    </row>
    <row r="496" spans="1:22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3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 s="16">
        <f t="shared" si="44"/>
        <v>40990.208333333336</v>
      </c>
      <c r="N496" s="16">
        <f t="shared" si="45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  <c r="U496" s="9">
        <f t="shared" si="42"/>
        <v>40990.208333333336</v>
      </c>
      <c r="V496" s="9">
        <f t="shared" si="46"/>
        <v>40991.208333333336</v>
      </c>
    </row>
    <row r="497" spans="1:22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3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 s="16">
        <f t="shared" si="44"/>
        <v>41800.208333333336</v>
      </c>
      <c r="N497" s="16">
        <f t="shared" si="45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  <c r="U497" s="9">
        <f t="shared" si="42"/>
        <v>41800.208333333336</v>
      </c>
      <c r="V497" s="9">
        <f t="shared" si="46"/>
        <v>41804.208333333336</v>
      </c>
    </row>
    <row r="498" spans="1:22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3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 s="16">
        <f t="shared" si="44"/>
        <v>42876.208333333328</v>
      </c>
      <c r="N498" s="16">
        <f t="shared" si="45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  <c r="U498" s="9">
        <f t="shared" si="42"/>
        <v>42876.208333333328</v>
      </c>
      <c r="V498" s="9">
        <f t="shared" si="46"/>
        <v>42893.208333333328</v>
      </c>
    </row>
    <row r="499" spans="1:22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3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 s="16">
        <f t="shared" si="44"/>
        <v>42724.25</v>
      </c>
      <c r="N499" s="16">
        <f t="shared" si="45"/>
        <v>42724.25</v>
      </c>
      <c r="O499">
        <v>1482213600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  <c r="U499" s="9">
        <f t="shared" si="42"/>
        <v>42724.25</v>
      </c>
      <c r="V499" s="9">
        <f t="shared" si="46"/>
        <v>42724.25</v>
      </c>
    </row>
    <row r="500" spans="1:22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3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 s="16">
        <f t="shared" si="44"/>
        <v>42005.25</v>
      </c>
      <c r="N500" s="16">
        <f t="shared" si="45"/>
        <v>42007.25</v>
      </c>
      <c r="O500">
        <v>1420264800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  <c r="U500" s="9">
        <f t="shared" si="42"/>
        <v>42005.25</v>
      </c>
      <c r="V500" s="9">
        <f t="shared" si="46"/>
        <v>42007.25</v>
      </c>
    </row>
    <row r="501" spans="1:22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3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 s="16">
        <f t="shared" si="44"/>
        <v>42444.208333333328</v>
      </c>
      <c r="N501" s="16">
        <f t="shared" si="45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  <c r="U501" s="9">
        <f t="shared" si="42"/>
        <v>42444.208333333328</v>
      </c>
      <c r="V501" s="9">
        <f t="shared" si="46"/>
        <v>42449.208333333328</v>
      </c>
    </row>
    <row r="502" spans="1:22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3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 s="16">
        <f t="shared" si="44"/>
        <v>41395.208333333336</v>
      </c>
      <c r="N502" s="16">
        <f t="shared" si="45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  <c r="U502" s="9">
        <f t="shared" si="42"/>
        <v>41395.208333333336</v>
      </c>
      <c r="V502" s="9">
        <f t="shared" si="46"/>
        <v>41423.208333333336</v>
      </c>
    </row>
    <row r="503" spans="1:22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3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 s="16">
        <f t="shared" si="44"/>
        <v>41345.208333333336</v>
      </c>
      <c r="N503" s="16">
        <f t="shared" si="45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  <c r="U503" s="9">
        <f t="shared" si="42"/>
        <v>41345.208333333336</v>
      </c>
      <c r="V503" s="9">
        <f t="shared" si="46"/>
        <v>41347.208333333336</v>
      </c>
    </row>
    <row r="504" spans="1:22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3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 s="16">
        <f t="shared" si="44"/>
        <v>41117.208333333336</v>
      </c>
      <c r="N504" s="16">
        <f t="shared" si="45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  <c r="U504" s="9">
        <f t="shared" si="42"/>
        <v>41117.208333333336</v>
      </c>
      <c r="V504" s="9">
        <f t="shared" si="46"/>
        <v>41146.208333333336</v>
      </c>
    </row>
    <row r="505" spans="1:22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3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 s="16">
        <f t="shared" si="44"/>
        <v>42186.208333333328</v>
      </c>
      <c r="N505" s="16">
        <f t="shared" si="45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  <c r="U505" s="9">
        <f t="shared" si="42"/>
        <v>42186.208333333328</v>
      </c>
      <c r="V505" s="9">
        <f t="shared" si="46"/>
        <v>42206.208333333328</v>
      </c>
    </row>
    <row r="506" spans="1:22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3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 s="16">
        <f t="shared" si="44"/>
        <v>42142.208333333328</v>
      </c>
      <c r="N506" s="16">
        <f t="shared" si="45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  <c r="U506" s="9">
        <f t="shared" si="42"/>
        <v>42142.208333333328</v>
      </c>
      <c r="V506" s="9">
        <f t="shared" si="46"/>
        <v>42143.208333333328</v>
      </c>
    </row>
    <row r="507" spans="1:22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3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 s="16">
        <f t="shared" si="44"/>
        <v>41341.25</v>
      </c>
      <c r="N507" s="16">
        <f t="shared" si="45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  <c r="U507" s="9">
        <f t="shared" si="42"/>
        <v>41341.25</v>
      </c>
      <c r="V507" s="9">
        <f t="shared" si="46"/>
        <v>41383.208333333336</v>
      </c>
    </row>
    <row r="508" spans="1:22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3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 s="16">
        <f t="shared" si="44"/>
        <v>43062.25</v>
      </c>
      <c r="N508" s="16">
        <f t="shared" si="45"/>
        <v>43079.25</v>
      </c>
      <c r="O508">
        <v>1512885600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  <c r="U508" s="9">
        <f t="shared" si="42"/>
        <v>43062.25</v>
      </c>
      <c r="V508" s="9">
        <f t="shared" si="46"/>
        <v>43079.25</v>
      </c>
    </row>
    <row r="509" spans="1:22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3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 s="16">
        <f t="shared" si="44"/>
        <v>41373.208333333336</v>
      </c>
      <c r="N509" s="16">
        <f t="shared" si="45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  <c r="U509" s="9">
        <f t="shared" si="42"/>
        <v>41373.208333333336</v>
      </c>
      <c r="V509" s="9">
        <f t="shared" si="46"/>
        <v>41422.208333333336</v>
      </c>
    </row>
    <row r="510" spans="1:22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3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 s="16">
        <f t="shared" si="44"/>
        <v>43310.208333333328</v>
      </c>
      <c r="N510" s="16">
        <f t="shared" si="45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  <c r="U510" s="9">
        <f t="shared" si="42"/>
        <v>43310.208333333328</v>
      </c>
      <c r="V510" s="9">
        <f t="shared" si="46"/>
        <v>43331.208333333328</v>
      </c>
    </row>
    <row r="511" spans="1:22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3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 s="16">
        <f t="shared" si="44"/>
        <v>41034.208333333336</v>
      </c>
      <c r="N511" s="16">
        <f t="shared" si="45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  <c r="U511" s="9">
        <f t="shared" si="42"/>
        <v>41034.208333333336</v>
      </c>
      <c r="V511" s="9">
        <f t="shared" si="46"/>
        <v>41044.208333333336</v>
      </c>
    </row>
    <row r="512" spans="1:22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3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 s="16">
        <f t="shared" si="44"/>
        <v>43251.208333333328</v>
      </c>
      <c r="N512" s="16">
        <f t="shared" si="45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  <c r="U512" s="9">
        <f t="shared" si="42"/>
        <v>43251.208333333328</v>
      </c>
      <c r="V512" s="9">
        <f t="shared" si="46"/>
        <v>43275.208333333328</v>
      </c>
    </row>
    <row r="513" spans="1:22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3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 s="16">
        <f t="shared" si="44"/>
        <v>43671.208333333328</v>
      </c>
      <c r="N513" s="16">
        <f t="shared" si="45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  <c r="U513" s="9">
        <f t="shared" si="42"/>
        <v>43671.208333333328</v>
      </c>
      <c r="V513" s="9">
        <f t="shared" si="46"/>
        <v>43681.208333333328</v>
      </c>
    </row>
    <row r="514" spans="1:22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3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 s="16">
        <f t="shared" si="44"/>
        <v>41825.208333333336</v>
      </c>
      <c r="N514" s="16">
        <f t="shared" si="45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  <c r="U514" s="9">
        <f t="shared" ref="U514:U577" si="48">(((L514/60)/60)/24)+DATE(1970,1,1)</f>
        <v>41825.208333333336</v>
      </c>
      <c r="V514" s="9">
        <f t="shared" si="46"/>
        <v>41826.208333333336</v>
      </c>
    </row>
    <row r="515" spans="1:22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9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 s="16">
        <f t="shared" ref="M515:M578" si="50">(((L515/60)/60)/24)+DATE(1970,1,1)</f>
        <v>40430.208333333336</v>
      </c>
      <c r="N515" s="16">
        <f t="shared" ref="N515:N578" si="51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  <c r="U515" s="9">
        <f t="shared" si="48"/>
        <v>40430.208333333336</v>
      </c>
      <c r="V515" s="9">
        <f t="shared" ref="V515:V578" si="52">(((O515/60)/60)/24)+DATE(1970,1,1)</f>
        <v>40432.208333333336</v>
      </c>
    </row>
    <row r="516" spans="1:22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9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 s="16">
        <f t="shared" si="50"/>
        <v>41614.25</v>
      </c>
      <c r="N516" s="16">
        <f t="shared" si="51"/>
        <v>41619.25</v>
      </c>
      <c r="O516">
        <v>1386741600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  <c r="U516" s="9">
        <f t="shared" si="48"/>
        <v>41614.25</v>
      </c>
      <c r="V516" s="9">
        <f t="shared" si="52"/>
        <v>41619.25</v>
      </c>
    </row>
    <row r="517" spans="1:22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9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 s="16">
        <f t="shared" si="50"/>
        <v>40900.25</v>
      </c>
      <c r="N517" s="16">
        <f t="shared" si="51"/>
        <v>40902.25</v>
      </c>
      <c r="O517">
        <v>1324792800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  <c r="U517" s="9">
        <f t="shared" si="48"/>
        <v>40900.25</v>
      </c>
      <c r="V517" s="9">
        <f t="shared" si="52"/>
        <v>40902.25</v>
      </c>
    </row>
    <row r="518" spans="1:22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9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 s="16">
        <f t="shared" si="50"/>
        <v>40396.208333333336</v>
      </c>
      <c r="N518" s="16">
        <f t="shared" si="51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  <c r="U518" s="9">
        <f t="shared" si="48"/>
        <v>40396.208333333336</v>
      </c>
      <c r="V518" s="9">
        <f t="shared" si="52"/>
        <v>40434.208333333336</v>
      </c>
    </row>
    <row r="519" spans="1:22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9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 s="16">
        <f t="shared" si="50"/>
        <v>42860.208333333328</v>
      </c>
      <c r="N519" s="16">
        <f t="shared" si="51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  <c r="U519" s="9">
        <f t="shared" si="48"/>
        <v>42860.208333333328</v>
      </c>
      <c r="V519" s="9">
        <f t="shared" si="52"/>
        <v>42865.208333333328</v>
      </c>
    </row>
    <row r="520" spans="1:22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9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 s="16">
        <f t="shared" si="50"/>
        <v>43154.25</v>
      </c>
      <c r="N520" s="16">
        <f t="shared" si="51"/>
        <v>43156.25</v>
      </c>
      <c r="O520">
        <v>1519538400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  <c r="U520" s="9">
        <f t="shared" si="48"/>
        <v>43154.25</v>
      </c>
      <c r="V520" s="9">
        <f t="shared" si="52"/>
        <v>43156.25</v>
      </c>
    </row>
    <row r="521" spans="1:22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9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 s="16">
        <f t="shared" si="50"/>
        <v>42012.25</v>
      </c>
      <c r="N521" s="16">
        <f t="shared" si="51"/>
        <v>42026.25</v>
      </c>
      <c r="O521">
        <v>1421906400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  <c r="U521" s="9">
        <f t="shared" si="48"/>
        <v>42012.25</v>
      </c>
      <c r="V521" s="9">
        <f t="shared" si="52"/>
        <v>42026.25</v>
      </c>
    </row>
    <row r="522" spans="1:22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9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 s="16">
        <f t="shared" si="50"/>
        <v>43574.208333333328</v>
      </c>
      <c r="N522" s="16">
        <f t="shared" si="51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  <c r="U522" s="9">
        <f t="shared" si="48"/>
        <v>43574.208333333328</v>
      </c>
      <c r="V522" s="9">
        <f t="shared" si="52"/>
        <v>43577.208333333328</v>
      </c>
    </row>
    <row r="523" spans="1:22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9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 s="16">
        <f t="shared" si="50"/>
        <v>42605.208333333328</v>
      </c>
      <c r="N523" s="16">
        <f t="shared" si="51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  <c r="U523" s="9">
        <f t="shared" si="48"/>
        <v>42605.208333333328</v>
      </c>
      <c r="V523" s="9">
        <f t="shared" si="52"/>
        <v>42611.208333333328</v>
      </c>
    </row>
    <row r="524" spans="1:22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9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 s="16">
        <f t="shared" si="50"/>
        <v>41093.208333333336</v>
      </c>
      <c r="N524" s="16">
        <f t="shared" si="51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  <c r="U524" s="9">
        <f t="shared" si="48"/>
        <v>41093.208333333336</v>
      </c>
      <c r="V524" s="9">
        <f t="shared" si="52"/>
        <v>41105.208333333336</v>
      </c>
    </row>
    <row r="525" spans="1:22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9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 s="16">
        <f t="shared" si="50"/>
        <v>40241.25</v>
      </c>
      <c r="N525" s="16">
        <f t="shared" si="51"/>
        <v>40246.25</v>
      </c>
      <c r="O525">
        <v>1268114400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  <c r="U525" s="9">
        <f t="shared" si="48"/>
        <v>40241.25</v>
      </c>
      <c r="V525" s="9">
        <f t="shared" si="52"/>
        <v>40246.25</v>
      </c>
    </row>
    <row r="526" spans="1:22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9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 s="16">
        <f t="shared" si="50"/>
        <v>40294.208333333336</v>
      </c>
      <c r="N526" s="16">
        <f t="shared" si="51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  <c r="U526" s="9">
        <f t="shared" si="48"/>
        <v>40294.208333333336</v>
      </c>
      <c r="V526" s="9">
        <f t="shared" si="52"/>
        <v>40307.208333333336</v>
      </c>
    </row>
    <row r="527" spans="1:22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9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 s="16">
        <f t="shared" si="50"/>
        <v>40505.25</v>
      </c>
      <c r="N527" s="16">
        <f t="shared" si="51"/>
        <v>40509.25</v>
      </c>
      <c r="O527">
        <v>1290837600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  <c r="U527" s="9">
        <f t="shared" si="48"/>
        <v>40505.25</v>
      </c>
      <c r="V527" s="9">
        <f t="shared" si="52"/>
        <v>40509.25</v>
      </c>
    </row>
    <row r="528" spans="1:22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9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 s="16">
        <f t="shared" si="50"/>
        <v>42364.25</v>
      </c>
      <c r="N528" s="16">
        <f t="shared" si="51"/>
        <v>42401.25</v>
      </c>
      <c r="O528">
        <v>1454306400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  <c r="U528" s="9">
        <f t="shared" si="48"/>
        <v>42364.25</v>
      </c>
      <c r="V528" s="9">
        <f t="shared" si="52"/>
        <v>42401.25</v>
      </c>
    </row>
    <row r="529" spans="1:22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9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 s="16">
        <f t="shared" si="50"/>
        <v>42405.25</v>
      </c>
      <c r="N529" s="16">
        <f t="shared" si="51"/>
        <v>42441.25</v>
      </c>
      <c r="O529">
        <v>1457762400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  <c r="U529" s="9">
        <f t="shared" si="48"/>
        <v>42405.25</v>
      </c>
      <c r="V529" s="9">
        <f t="shared" si="52"/>
        <v>42441.25</v>
      </c>
    </row>
    <row r="530" spans="1:22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9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 s="16">
        <f t="shared" si="50"/>
        <v>41601.25</v>
      </c>
      <c r="N530" s="16">
        <f t="shared" si="51"/>
        <v>41646.25</v>
      </c>
      <c r="O530">
        <v>1389074400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  <c r="U530" s="9">
        <f t="shared" si="48"/>
        <v>41601.25</v>
      </c>
      <c r="V530" s="9">
        <f t="shared" si="52"/>
        <v>41646.25</v>
      </c>
    </row>
    <row r="531" spans="1:22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9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 s="16">
        <f t="shared" si="50"/>
        <v>41769.208333333336</v>
      </c>
      <c r="N531" s="16">
        <f t="shared" si="51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  <c r="U531" s="9">
        <f t="shared" si="48"/>
        <v>41769.208333333336</v>
      </c>
      <c r="V531" s="9">
        <f t="shared" si="52"/>
        <v>41797.208333333336</v>
      </c>
    </row>
    <row r="532" spans="1:22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9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 s="16">
        <f t="shared" si="50"/>
        <v>40421.208333333336</v>
      </c>
      <c r="N532" s="16">
        <f t="shared" si="51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  <c r="U532" s="9">
        <f t="shared" si="48"/>
        <v>40421.208333333336</v>
      </c>
      <c r="V532" s="9">
        <f t="shared" si="52"/>
        <v>40435.208333333336</v>
      </c>
    </row>
    <row r="533" spans="1:22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9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 s="16">
        <f t="shared" si="50"/>
        <v>41589.25</v>
      </c>
      <c r="N533" s="16">
        <f t="shared" si="51"/>
        <v>41645.25</v>
      </c>
      <c r="O533">
        <v>1388988000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  <c r="U533" s="9">
        <f t="shared" si="48"/>
        <v>41589.25</v>
      </c>
      <c r="V533" s="9">
        <f t="shared" si="52"/>
        <v>41645.25</v>
      </c>
    </row>
    <row r="534" spans="1:22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9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 s="16">
        <f t="shared" si="50"/>
        <v>43125.25</v>
      </c>
      <c r="N534" s="16">
        <f t="shared" si="51"/>
        <v>43126.25</v>
      </c>
      <c r="O534">
        <v>1516946400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  <c r="U534" s="9">
        <f t="shared" si="48"/>
        <v>43125.25</v>
      </c>
      <c r="V534" s="9">
        <f t="shared" si="52"/>
        <v>43126.25</v>
      </c>
    </row>
    <row r="535" spans="1:22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9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 s="16">
        <f t="shared" si="50"/>
        <v>41479.208333333336</v>
      </c>
      <c r="N535" s="16">
        <f t="shared" si="51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  <c r="U535" s="9">
        <f t="shared" si="48"/>
        <v>41479.208333333336</v>
      </c>
      <c r="V535" s="9">
        <f t="shared" si="52"/>
        <v>41515.208333333336</v>
      </c>
    </row>
    <row r="536" spans="1:22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9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 s="16">
        <f t="shared" si="50"/>
        <v>43329.208333333328</v>
      </c>
      <c r="N536" s="16">
        <f t="shared" si="51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  <c r="U536" s="9">
        <f t="shared" si="48"/>
        <v>43329.208333333328</v>
      </c>
      <c r="V536" s="9">
        <f t="shared" si="52"/>
        <v>43330.208333333328</v>
      </c>
    </row>
    <row r="537" spans="1:22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9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 s="16">
        <f t="shared" si="50"/>
        <v>43259.208333333328</v>
      </c>
      <c r="N537" s="16">
        <f t="shared" si="51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  <c r="U537" s="9">
        <f t="shared" si="48"/>
        <v>43259.208333333328</v>
      </c>
      <c r="V537" s="9">
        <f t="shared" si="52"/>
        <v>43261.208333333328</v>
      </c>
    </row>
    <row r="538" spans="1:22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9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 s="16">
        <f t="shared" si="50"/>
        <v>40414.208333333336</v>
      </c>
      <c r="N538" s="16">
        <f t="shared" si="51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  <c r="U538" s="9">
        <f t="shared" si="48"/>
        <v>40414.208333333336</v>
      </c>
      <c r="V538" s="9">
        <f t="shared" si="52"/>
        <v>40440.208333333336</v>
      </c>
    </row>
    <row r="539" spans="1:22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9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 s="16">
        <f t="shared" si="50"/>
        <v>43342.208333333328</v>
      </c>
      <c r="N539" s="16">
        <f t="shared" si="51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  <c r="U539" s="9">
        <f t="shared" si="48"/>
        <v>43342.208333333328</v>
      </c>
      <c r="V539" s="9">
        <f t="shared" si="52"/>
        <v>43365.208333333328</v>
      </c>
    </row>
    <row r="540" spans="1:22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9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 s="16">
        <f t="shared" si="50"/>
        <v>41539.208333333336</v>
      </c>
      <c r="N540" s="16">
        <f t="shared" si="51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  <c r="U540" s="9">
        <f t="shared" si="48"/>
        <v>41539.208333333336</v>
      </c>
      <c r="V540" s="9">
        <f t="shared" si="52"/>
        <v>41555.208333333336</v>
      </c>
    </row>
    <row r="541" spans="1:22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9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 s="16">
        <f t="shared" si="50"/>
        <v>43647.208333333328</v>
      </c>
      <c r="N541" s="16">
        <f t="shared" si="51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  <c r="U541" s="9">
        <f t="shared" si="48"/>
        <v>43647.208333333328</v>
      </c>
      <c r="V541" s="9">
        <f t="shared" si="52"/>
        <v>43653.208333333328</v>
      </c>
    </row>
    <row r="542" spans="1:22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9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 s="16">
        <f t="shared" si="50"/>
        <v>43225.208333333328</v>
      </c>
      <c r="N542" s="16">
        <f t="shared" si="51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  <c r="U542" s="9">
        <f t="shared" si="48"/>
        <v>43225.208333333328</v>
      </c>
      <c r="V542" s="9">
        <f t="shared" si="52"/>
        <v>43247.208333333328</v>
      </c>
    </row>
    <row r="543" spans="1:22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9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 s="16">
        <f t="shared" si="50"/>
        <v>42165.208333333328</v>
      </c>
      <c r="N543" s="16">
        <f t="shared" si="51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  <c r="U543" s="9">
        <f t="shared" si="48"/>
        <v>42165.208333333328</v>
      </c>
      <c r="V543" s="9">
        <f t="shared" si="52"/>
        <v>42191.208333333328</v>
      </c>
    </row>
    <row r="544" spans="1:22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9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 s="16">
        <f t="shared" si="50"/>
        <v>42391.25</v>
      </c>
      <c r="N544" s="16">
        <f t="shared" si="51"/>
        <v>42421.25</v>
      </c>
      <c r="O544">
        <v>1456034400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  <c r="U544" s="9">
        <f t="shared" si="48"/>
        <v>42391.25</v>
      </c>
      <c r="V544" s="9">
        <f t="shared" si="52"/>
        <v>42421.25</v>
      </c>
    </row>
    <row r="545" spans="1:22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9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 s="16">
        <f t="shared" si="50"/>
        <v>41528.208333333336</v>
      </c>
      <c r="N545" s="16">
        <f t="shared" si="51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  <c r="U545" s="9">
        <f t="shared" si="48"/>
        <v>41528.208333333336</v>
      </c>
      <c r="V545" s="9">
        <f t="shared" si="52"/>
        <v>41543.208333333336</v>
      </c>
    </row>
    <row r="546" spans="1:22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9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 s="16">
        <f t="shared" si="50"/>
        <v>42377.25</v>
      </c>
      <c r="N546" s="16">
        <f t="shared" si="51"/>
        <v>42390.25</v>
      </c>
      <c r="O546">
        <v>1453356000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  <c r="U546" s="9">
        <f t="shared" si="48"/>
        <v>42377.25</v>
      </c>
      <c r="V546" s="9">
        <f t="shared" si="52"/>
        <v>42390.25</v>
      </c>
    </row>
    <row r="547" spans="1:22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9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 s="16">
        <f t="shared" si="50"/>
        <v>43824.25</v>
      </c>
      <c r="N547" s="16">
        <f t="shared" si="51"/>
        <v>43844.25</v>
      </c>
      <c r="O547">
        <v>1578981600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  <c r="U547" s="9">
        <f t="shared" si="48"/>
        <v>43824.25</v>
      </c>
      <c r="V547" s="9">
        <f t="shared" si="52"/>
        <v>43844.25</v>
      </c>
    </row>
    <row r="548" spans="1:22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9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 s="16">
        <f t="shared" si="50"/>
        <v>43360.208333333328</v>
      </c>
      <c r="N548" s="16">
        <f t="shared" si="51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  <c r="U548" s="9">
        <f t="shared" si="48"/>
        <v>43360.208333333328</v>
      </c>
      <c r="V548" s="9">
        <f t="shared" si="52"/>
        <v>43363.208333333328</v>
      </c>
    </row>
    <row r="549" spans="1:22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9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 s="16">
        <f t="shared" si="50"/>
        <v>42029.25</v>
      </c>
      <c r="N549" s="16">
        <f t="shared" si="51"/>
        <v>42041.25</v>
      </c>
      <c r="O549">
        <v>1423202400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  <c r="U549" s="9">
        <f t="shared" si="48"/>
        <v>42029.25</v>
      </c>
      <c r="V549" s="9">
        <f t="shared" si="52"/>
        <v>42041.25</v>
      </c>
    </row>
    <row r="550" spans="1:22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9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 s="16">
        <f t="shared" si="50"/>
        <v>42461.208333333328</v>
      </c>
      <c r="N550" s="16">
        <f t="shared" si="51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  <c r="U550" s="9">
        <f t="shared" si="48"/>
        <v>42461.208333333328</v>
      </c>
      <c r="V550" s="9">
        <f t="shared" si="52"/>
        <v>42474.208333333328</v>
      </c>
    </row>
    <row r="551" spans="1:22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9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 s="16">
        <f t="shared" si="50"/>
        <v>41422.208333333336</v>
      </c>
      <c r="N551" s="16">
        <f t="shared" si="51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  <c r="U551" s="9">
        <f t="shared" si="48"/>
        <v>41422.208333333336</v>
      </c>
      <c r="V551" s="9">
        <f t="shared" si="52"/>
        <v>41431.208333333336</v>
      </c>
    </row>
    <row r="552" spans="1:22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9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 s="16">
        <f t="shared" si="50"/>
        <v>40968.25</v>
      </c>
      <c r="N552" s="16">
        <f t="shared" si="51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  <c r="U552" s="9">
        <f t="shared" si="48"/>
        <v>40968.25</v>
      </c>
      <c r="V552" s="9">
        <f t="shared" si="52"/>
        <v>40989.208333333336</v>
      </c>
    </row>
    <row r="553" spans="1:22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9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 s="16">
        <f t="shared" si="50"/>
        <v>41993.25</v>
      </c>
      <c r="N553" s="16">
        <f t="shared" si="51"/>
        <v>42033.25</v>
      </c>
      <c r="O553">
        <v>1422511200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  <c r="U553" s="9">
        <f t="shared" si="48"/>
        <v>41993.25</v>
      </c>
      <c r="V553" s="9">
        <f t="shared" si="52"/>
        <v>42033.25</v>
      </c>
    </row>
    <row r="554" spans="1:22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9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 s="16">
        <f t="shared" si="50"/>
        <v>42700.25</v>
      </c>
      <c r="N554" s="16">
        <f t="shared" si="51"/>
        <v>42702.25</v>
      </c>
      <c r="O554">
        <v>1480312800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  <c r="U554" s="9">
        <f t="shared" si="48"/>
        <v>42700.25</v>
      </c>
      <c r="V554" s="9">
        <f t="shared" si="52"/>
        <v>42702.25</v>
      </c>
    </row>
    <row r="555" spans="1:22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9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 s="16">
        <f t="shared" si="50"/>
        <v>40545.25</v>
      </c>
      <c r="N555" s="16">
        <f t="shared" si="51"/>
        <v>40546.25</v>
      </c>
      <c r="O555">
        <v>1294034400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  <c r="U555" s="9">
        <f t="shared" si="48"/>
        <v>40545.25</v>
      </c>
      <c r="V555" s="9">
        <f t="shared" si="52"/>
        <v>40546.25</v>
      </c>
    </row>
    <row r="556" spans="1:22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9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 s="16">
        <f t="shared" si="50"/>
        <v>42723.25</v>
      </c>
      <c r="N556" s="16">
        <f t="shared" si="51"/>
        <v>42729.25</v>
      </c>
      <c r="O556">
        <v>1482645600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  <c r="U556" s="9">
        <f t="shared" si="48"/>
        <v>42723.25</v>
      </c>
      <c r="V556" s="9">
        <f t="shared" si="52"/>
        <v>42729.25</v>
      </c>
    </row>
    <row r="557" spans="1:22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9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 s="16">
        <f t="shared" si="50"/>
        <v>41731.208333333336</v>
      </c>
      <c r="N557" s="16">
        <f t="shared" si="51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  <c r="U557" s="9">
        <f t="shared" si="48"/>
        <v>41731.208333333336</v>
      </c>
      <c r="V557" s="9">
        <f t="shared" si="52"/>
        <v>41762.208333333336</v>
      </c>
    </row>
    <row r="558" spans="1:22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9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 s="16">
        <f t="shared" si="50"/>
        <v>40792.208333333336</v>
      </c>
      <c r="N558" s="16">
        <f t="shared" si="51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  <c r="U558" s="9">
        <f t="shared" si="48"/>
        <v>40792.208333333336</v>
      </c>
      <c r="V558" s="9">
        <f t="shared" si="52"/>
        <v>40799.208333333336</v>
      </c>
    </row>
    <row r="559" spans="1:22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9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 s="16">
        <f t="shared" si="50"/>
        <v>42279.208333333328</v>
      </c>
      <c r="N559" s="16">
        <f t="shared" si="51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  <c r="U559" s="9">
        <f t="shared" si="48"/>
        <v>42279.208333333328</v>
      </c>
      <c r="V559" s="9">
        <f t="shared" si="52"/>
        <v>42282.208333333328</v>
      </c>
    </row>
    <row r="560" spans="1:22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9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 s="16">
        <f t="shared" si="50"/>
        <v>42424.25</v>
      </c>
      <c r="N560" s="16">
        <f t="shared" si="51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  <c r="U560" s="9">
        <f t="shared" si="48"/>
        <v>42424.25</v>
      </c>
      <c r="V560" s="9">
        <f t="shared" si="52"/>
        <v>42467.208333333328</v>
      </c>
    </row>
    <row r="561" spans="1:22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9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 s="16">
        <f t="shared" si="50"/>
        <v>42584.208333333328</v>
      </c>
      <c r="N561" s="16">
        <f t="shared" si="51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  <c r="U561" s="9">
        <f t="shared" si="48"/>
        <v>42584.208333333328</v>
      </c>
      <c r="V561" s="9">
        <f t="shared" si="52"/>
        <v>42591.208333333328</v>
      </c>
    </row>
    <row r="562" spans="1:22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9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 s="16">
        <f t="shared" si="50"/>
        <v>40865.25</v>
      </c>
      <c r="N562" s="16">
        <f t="shared" si="51"/>
        <v>40905.25</v>
      </c>
      <c r="O562">
        <v>1325052000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  <c r="U562" s="9">
        <f t="shared" si="48"/>
        <v>40865.25</v>
      </c>
      <c r="V562" s="9">
        <f t="shared" si="52"/>
        <v>40905.25</v>
      </c>
    </row>
    <row r="563" spans="1:22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9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 s="16">
        <f t="shared" si="50"/>
        <v>40833.208333333336</v>
      </c>
      <c r="N563" s="16">
        <f t="shared" si="51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  <c r="U563" s="9">
        <f t="shared" si="48"/>
        <v>40833.208333333336</v>
      </c>
      <c r="V563" s="9">
        <f t="shared" si="52"/>
        <v>40835.208333333336</v>
      </c>
    </row>
    <row r="564" spans="1:22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9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 s="16">
        <f t="shared" si="50"/>
        <v>43536.208333333328</v>
      </c>
      <c r="N564" s="16">
        <f t="shared" si="51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  <c r="U564" s="9">
        <f t="shared" si="48"/>
        <v>43536.208333333328</v>
      </c>
      <c r="V564" s="9">
        <f t="shared" si="52"/>
        <v>43538.208333333328</v>
      </c>
    </row>
    <row r="565" spans="1:22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9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 s="16">
        <f t="shared" si="50"/>
        <v>43417.25</v>
      </c>
      <c r="N565" s="16">
        <f t="shared" si="51"/>
        <v>43437.25</v>
      </c>
      <c r="O565">
        <v>1543816800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  <c r="U565" s="9">
        <f t="shared" si="48"/>
        <v>43417.25</v>
      </c>
      <c r="V565" s="9">
        <f t="shared" si="52"/>
        <v>43437.25</v>
      </c>
    </row>
    <row r="566" spans="1:22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9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 s="16">
        <f t="shared" si="50"/>
        <v>42078.208333333328</v>
      </c>
      <c r="N566" s="16">
        <f t="shared" si="51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  <c r="U566" s="9">
        <f t="shared" si="48"/>
        <v>42078.208333333328</v>
      </c>
      <c r="V566" s="9">
        <f t="shared" si="52"/>
        <v>42086.208333333328</v>
      </c>
    </row>
    <row r="567" spans="1:22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9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 s="16">
        <f t="shared" si="50"/>
        <v>40862.25</v>
      </c>
      <c r="N567" s="16">
        <f t="shared" si="51"/>
        <v>40882.25</v>
      </c>
      <c r="O567">
        <v>1323064800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  <c r="U567" s="9">
        <f t="shared" si="48"/>
        <v>40862.25</v>
      </c>
      <c r="V567" s="9">
        <f t="shared" si="52"/>
        <v>40882.25</v>
      </c>
    </row>
    <row r="568" spans="1:22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9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 s="16">
        <f t="shared" si="50"/>
        <v>42424.25</v>
      </c>
      <c r="N568" s="16">
        <f t="shared" si="51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  <c r="U568" s="9">
        <f t="shared" si="48"/>
        <v>42424.25</v>
      </c>
      <c r="V568" s="9">
        <f t="shared" si="52"/>
        <v>42447.208333333328</v>
      </c>
    </row>
    <row r="569" spans="1:22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9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 s="16">
        <f t="shared" si="50"/>
        <v>41830.208333333336</v>
      </c>
      <c r="N569" s="16">
        <f t="shared" si="51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  <c r="U569" s="9">
        <f t="shared" si="48"/>
        <v>41830.208333333336</v>
      </c>
      <c r="V569" s="9">
        <f t="shared" si="52"/>
        <v>41832.208333333336</v>
      </c>
    </row>
    <row r="570" spans="1:22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9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 s="16">
        <f t="shared" si="50"/>
        <v>40374.208333333336</v>
      </c>
      <c r="N570" s="16">
        <f t="shared" si="51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  <c r="U570" s="9">
        <f t="shared" si="48"/>
        <v>40374.208333333336</v>
      </c>
      <c r="V570" s="9">
        <f t="shared" si="52"/>
        <v>40419.208333333336</v>
      </c>
    </row>
    <row r="571" spans="1:22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9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 s="16">
        <f t="shared" si="50"/>
        <v>40554.25</v>
      </c>
      <c r="N571" s="16">
        <f t="shared" si="51"/>
        <v>40566.25</v>
      </c>
      <c r="O571">
        <v>1295762400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  <c r="U571" s="9">
        <f t="shared" si="48"/>
        <v>40554.25</v>
      </c>
      <c r="V571" s="9">
        <f t="shared" si="52"/>
        <v>40566.25</v>
      </c>
    </row>
    <row r="572" spans="1:22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9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 s="16">
        <f t="shared" si="50"/>
        <v>41993.25</v>
      </c>
      <c r="N572" s="16">
        <f t="shared" si="51"/>
        <v>41999.25</v>
      </c>
      <c r="O572">
        <v>1419573600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  <c r="U572" s="9">
        <f t="shared" si="48"/>
        <v>41993.25</v>
      </c>
      <c r="V572" s="9">
        <f t="shared" si="52"/>
        <v>41999.25</v>
      </c>
    </row>
    <row r="573" spans="1:22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9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 s="16">
        <f t="shared" si="50"/>
        <v>42174.208333333328</v>
      </c>
      <c r="N573" s="16">
        <f t="shared" si="51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  <c r="U573" s="9">
        <f t="shared" si="48"/>
        <v>42174.208333333328</v>
      </c>
      <c r="V573" s="9">
        <f t="shared" si="52"/>
        <v>42221.208333333328</v>
      </c>
    </row>
    <row r="574" spans="1:22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9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 s="16">
        <f t="shared" si="50"/>
        <v>42275.208333333328</v>
      </c>
      <c r="N574" s="16">
        <f t="shared" si="51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  <c r="U574" s="9">
        <f t="shared" si="48"/>
        <v>42275.208333333328</v>
      </c>
      <c r="V574" s="9">
        <f t="shared" si="52"/>
        <v>42291.208333333328</v>
      </c>
    </row>
    <row r="575" spans="1:22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9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 s="16">
        <f t="shared" si="50"/>
        <v>41761.208333333336</v>
      </c>
      <c r="N575" s="16">
        <f t="shared" si="51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  <c r="U575" s="9">
        <f t="shared" si="48"/>
        <v>41761.208333333336</v>
      </c>
      <c r="V575" s="9">
        <f t="shared" si="52"/>
        <v>41763.208333333336</v>
      </c>
    </row>
    <row r="576" spans="1:22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9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 s="16">
        <f t="shared" si="50"/>
        <v>43806.25</v>
      </c>
      <c r="N576" s="16">
        <f t="shared" si="51"/>
        <v>43816.25</v>
      </c>
      <c r="O576">
        <v>1576562400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  <c r="U576" s="9">
        <f t="shared" si="48"/>
        <v>43806.25</v>
      </c>
      <c r="V576" s="9">
        <f t="shared" si="52"/>
        <v>43816.25</v>
      </c>
    </row>
    <row r="577" spans="1:22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9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 s="16">
        <f t="shared" si="50"/>
        <v>41779.208333333336</v>
      </c>
      <c r="N577" s="16">
        <f t="shared" si="51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  <c r="U577" s="9">
        <f t="shared" si="48"/>
        <v>41779.208333333336</v>
      </c>
      <c r="V577" s="9">
        <f t="shared" si="52"/>
        <v>41782.208333333336</v>
      </c>
    </row>
    <row r="578" spans="1:22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9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 s="16">
        <f t="shared" si="50"/>
        <v>43040.208333333328</v>
      </c>
      <c r="N578" s="16">
        <f t="shared" si="51"/>
        <v>43057.25</v>
      </c>
      <c r="O578">
        <v>1510984800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  <c r="U578" s="9">
        <f t="shared" ref="U578:U641" si="54">(((L578/60)/60)/24)+DATE(1970,1,1)</f>
        <v>43040.208333333328</v>
      </c>
      <c r="V578" s="9">
        <f t="shared" si="52"/>
        <v>43057.25</v>
      </c>
    </row>
    <row r="579" spans="1:22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5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 s="16">
        <f t="shared" ref="M579:M642" si="56">(((L579/60)/60)/24)+DATE(1970,1,1)</f>
        <v>40613.25</v>
      </c>
      <c r="N579" s="16">
        <f t="shared" ref="N579:N642" si="57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  <c r="U579" s="9">
        <f t="shared" si="54"/>
        <v>40613.25</v>
      </c>
      <c r="V579" s="9">
        <f t="shared" ref="V579:V642" si="58">(((O579/60)/60)/24)+DATE(1970,1,1)</f>
        <v>40639.208333333336</v>
      </c>
    </row>
    <row r="580" spans="1:22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5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 s="16">
        <f t="shared" si="56"/>
        <v>40878.25</v>
      </c>
      <c r="N580" s="16">
        <f t="shared" si="57"/>
        <v>40881.25</v>
      </c>
      <c r="O580">
        <v>1322978400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  <c r="U580" s="9">
        <f t="shared" si="54"/>
        <v>40878.25</v>
      </c>
      <c r="V580" s="9">
        <f t="shared" si="58"/>
        <v>40881.25</v>
      </c>
    </row>
    <row r="581" spans="1:22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5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 s="16">
        <f t="shared" si="56"/>
        <v>40762.208333333336</v>
      </c>
      <c r="N581" s="16">
        <f t="shared" si="57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  <c r="U581" s="9">
        <f t="shared" si="54"/>
        <v>40762.208333333336</v>
      </c>
      <c r="V581" s="9">
        <f t="shared" si="58"/>
        <v>40774.208333333336</v>
      </c>
    </row>
    <row r="582" spans="1:22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5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 s="16">
        <f t="shared" si="56"/>
        <v>41696.25</v>
      </c>
      <c r="N582" s="16">
        <f t="shared" si="57"/>
        <v>41704.25</v>
      </c>
      <c r="O582">
        <v>1394085600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  <c r="U582" s="9">
        <f t="shared" si="54"/>
        <v>41696.25</v>
      </c>
      <c r="V582" s="9">
        <f t="shared" si="58"/>
        <v>41704.25</v>
      </c>
    </row>
    <row r="583" spans="1:22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5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 s="16">
        <f t="shared" si="56"/>
        <v>40662.208333333336</v>
      </c>
      <c r="N583" s="16">
        <f t="shared" si="57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  <c r="U583" s="9">
        <f t="shared" si="54"/>
        <v>40662.208333333336</v>
      </c>
      <c r="V583" s="9">
        <f t="shared" si="58"/>
        <v>40677.208333333336</v>
      </c>
    </row>
    <row r="584" spans="1:22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5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 s="16">
        <f t="shared" si="56"/>
        <v>42165.208333333328</v>
      </c>
      <c r="N584" s="16">
        <f t="shared" si="57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  <c r="U584" s="9">
        <f t="shared" si="54"/>
        <v>42165.208333333328</v>
      </c>
      <c r="V584" s="9">
        <f t="shared" si="58"/>
        <v>42170.208333333328</v>
      </c>
    </row>
    <row r="585" spans="1:22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5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 s="16">
        <f t="shared" si="56"/>
        <v>40959.25</v>
      </c>
      <c r="N585" s="16">
        <f t="shared" si="57"/>
        <v>40976.25</v>
      </c>
      <c r="O585">
        <v>1331186400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  <c r="U585" s="9">
        <f t="shared" si="54"/>
        <v>40959.25</v>
      </c>
      <c r="V585" s="9">
        <f t="shared" si="58"/>
        <v>40976.25</v>
      </c>
    </row>
    <row r="586" spans="1:22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5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 s="16">
        <f t="shared" si="56"/>
        <v>41024.208333333336</v>
      </c>
      <c r="N586" s="16">
        <f t="shared" si="57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  <c r="U586" s="9">
        <f t="shared" si="54"/>
        <v>41024.208333333336</v>
      </c>
      <c r="V586" s="9">
        <f t="shared" si="58"/>
        <v>41038.208333333336</v>
      </c>
    </row>
    <row r="587" spans="1:22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5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 s="16">
        <f t="shared" si="56"/>
        <v>40255.208333333336</v>
      </c>
      <c r="N587" s="16">
        <f t="shared" si="57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  <c r="U587" s="9">
        <f t="shared" si="54"/>
        <v>40255.208333333336</v>
      </c>
      <c r="V587" s="9">
        <f t="shared" si="58"/>
        <v>40265.208333333336</v>
      </c>
    </row>
    <row r="588" spans="1:22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5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 s="16">
        <f t="shared" si="56"/>
        <v>40499.25</v>
      </c>
      <c r="N588" s="16">
        <f t="shared" si="57"/>
        <v>40518.25</v>
      </c>
      <c r="O588">
        <v>1291615200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  <c r="U588" s="9">
        <f t="shared" si="54"/>
        <v>40499.25</v>
      </c>
      <c r="V588" s="9">
        <f t="shared" si="58"/>
        <v>40518.25</v>
      </c>
    </row>
    <row r="589" spans="1:22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5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 s="16">
        <f t="shared" si="56"/>
        <v>43484.25</v>
      </c>
      <c r="N589" s="16">
        <f t="shared" si="57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  <c r="U589" s="9">
        <f t="shared" si="54"/>
        <v>43484.25</v>
      </c>
      <c r="V589" s="9">
        <f t="shared" si="58"/>
        <v>43536.208333333328</v>
      </c>
    </row>
    <row r="590" spans="1:22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5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 s="16">
        <f t="shared" si="56"/>
        <v>40262.208333333336</v>
      </c>
      <c r="N590" s="16">
        <f t="shared" si="57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  <c r="U590" s="9">
        <f t="shared" si="54"/>
        <v>40262.208333333336</v>
      </c>
      <c r="V590" s="9">
        <f t="shared" si="58"/>
        <v>40293.208333333336</v>
      </c>
    </row>
    <row r="591" spans="1:22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5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 s="16">
        <f t="shared" si="56"/>
        <v>42190.208333333328</v>
      </c>
      <c r="N591" s="16">
        <f t="shared" si="57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  <c r="U591" s="9">
        <f t="shared" si="54"/>
        <v>42190.208333333328</v>
      </c>
      <c r="V591" s="9">
        <f t="shared" si="58"/>
        <v>42197.208333333328</v>
      </c>
    </row>
    <row r="592" spans="1:22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5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 s="16">
        <f t="shared" si="56"/>
        <v>41994.25</v>
      </c>
      <c r="N592" s="16">
        <f t="shared" si="57"/>
        <v>42005.25</v>
      </c>
      <c r="O592">
        <v>1420092000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  <c r="U592" s="9">
        <f t="shared" si="54"/>
        <v>41994.25</v>
      </c>
      <c r="V592" s="9">
        <f t="shared" si="58"/>
        <v>42005.25</v>
      </c>
    </row>
    <row r="593" spans="1:22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5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 s="16">
        <f t="shared" si="56"/>
        <v>40373.208333333336</v>
      </c>
      <c r="N593" s="16">
        <f t="shared" si="57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  <c r="U593" s="9">
        <f t="shared" si="54"/>
        <v>40373.208333333336</v>
      </c>
      <c r="V593" s="9">
        <f t="shared" si="58"/>
        <v>40383.208333333336</v>
      </c>
    </row>
    <row r="594" spans="1:22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5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 s="16">
        <f t="shared" si="56"/>
        <v>41789.208333333336</v>
      </c>
      <c r="N594" s="16">
        <f t="shared" si="57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  <c r="U594" s="9">
        <f t="shared" si="54"/>
        <v>41789.208333333336</v>
      </c>
      <c r="V594" s="9">
        <f t="shared" si="58"/>
        <v>41798.208333333336</v>
      </c>
    </row>
    <row r="595" spans="1:22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5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 s="16">
        <f t="shared" si="56"/>
        <v>41724.208333333336</v>
      </c>
      <c r="N595" s="16">
        <f t="shared" si="57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  <c r="U595" s="9">
        <f t="shared" si="54"/>
        <v>41724.208333333336</v>
      </c>
      <c r="V595" s="9">
        <f t="shared" si="58"/>
        <v>41737.208333333336</v>
      </c>
    </row>
    <row r="596" spans="1:22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5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 s="16">
        <f t="shared" si="56"/>
        <v>42548.208333333328</v>
      </c>
      <c r="N596" s="16">
        <f t="shared" si="57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  <c r="U596" s="9">
        <f t="shared" si="54"/>
        <v>42548.208333333328</v>
      </c>
      <c r="V596" s="9">
        <f t="shared" si="58"/>
        <v>42551.208333333328</v>
      </c>
    </row>
    <row r="597" spans="1:22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5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 s="16">
        <f t="shared" si="56"/>
        <v>40253.208333333336</v>
      </c>
      <c r="N597" s="16">
        <f t="shared" si="57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  <c r="U597" s="9">
        <f t="shared" si="54"/>
        <v>40253.208333333336</v>
      </c>
      <c r="V597" s="9">
        <f t="shared" si="58"/>
        <v>40274.208333333336</v>
      </c>
    </row>
    <row r="598" spans="1:22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5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 s="16">
        <f t="shared" si="56"/>
        <v>42434.25</v>
      </c>
      <c r="N598" s="16">
        <f t="shared" si="57"/>
        <v>42441.25</v>
      </c>
      <c r="O598">
        <v>1457762400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  <c r="U598" s="9">
        <f t="shared" si="54"/>
        <v>42434.25</v>
      </c>
      <c r="V598" s="9">
        <f t="shared" si="58"/>
        <v>42441.25</v>
      </c>
    </row>
    <row r="599" spans="1:22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5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 s="16">
        <f t="shared" si="56"/>
        <v>43786.25</v>
      </c>
      <c r="N599" s="16">
        <f t="shared" si="57"/>
        <v>43804.25</v>
      </c>
      <c r="O599">
        <v>1575525600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  <c r="U599" s="9">
        <f t="shared" si="54"/>
        <v>43786.25</v>
      </c>
      <c r="V599" s="9">
        <f t="shared" si="58"/>
        <v>43804.25</v>
      </c>
    </row>
    <row r="600" spans="1:22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5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 s="16">
        <f t="shared" si="56"/>
        <v>40344.208333333336</v>
      </c>
      <c r="N600" s="16">
        <f t="shared" si="57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  <c r="U600" s="9">
        <f t="shared" si="54"/>
        <v>40344.208333333336</v>
      </c>
      <c r="V600" s="9">
        <f t="shared" si="58"/>
        <v>40373.208333333336</v>
      </c>
    </row>
    <row r="601" spans="1:22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5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 s="16">
        <f t="shared" si="56"/>
        <v>42047.25</v>
      </c>
      <c r="N601" s="16">
        <f t="shared" si="57"/>
        <v>42055.25</v>
      </c>
      <c r="O601">
        <v>1424412000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  <c r="U601" s="9">
        <f t="shared" si="54"/>
        <v>42047.25</v>
      </c>
      <c r="V601" s="9">
        <f t="shared" si="58"/>
        <v>42055.25</v>
      </c>
    </row>
    <row r="602" spans="1:22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5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 s="16">
        <f t="shared" si="56"/>
        <v>41485.208333333336</v>
      </c>
      <c r="N602" s="16">
        <f t="shared" si="57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  <c r="U602" s="9">
        <f t="shared" si="54"/>
        <v>41485.208333333336</v>
      </c>
      <c r="V602" s="9">
        <f t="shared" si="58"/>
        <v>41497.208333333336</v>
      </c>
    </row>
    <row r="603" spans="1:22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5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 s="16">
        <f t="shared" si="56"/>
        <v>41789.208333333336</v>
      </c>
      <c r="N603" s="16">
        <f t="shared" si="57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  <c r="U603" s="9">
        <f t="shared" si="54"/>
        <v>41789.208333333336</v>
      </c>
      <c r="V603" s="9">
        <f t="shared" si="58"/>
        <v>41806.208333333336</v>
      </c>
    </row>
    <row r="604" spans="1:22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5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 s="16">
        <f t="shared" si="56"/>
        <v>42160.208333333328</v>
      </c>
      <c r="N604" s="16">
        <f t="shared" si="57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  <c r="U604" s="9">
        <f t="shared" si="54"/>
        <v>42160.208333333328</v>
      </c>
      <c r="V604" s="9">
        <f t="shared" si="58"/>
        <v>42171.208333333328</v>
      </c>
    </row>
    <row r="605" spans="1:22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5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 s="16">
        <f t="shared" si="56"/>
        <v>43573.208333333328</v>
      </c>
      <c r="N605" s="16">
        <f t="shared" si="57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  <c r="U605" s="9">
        <f t="shared" si="54"/>
        <v>43573.208333333328</v>
      </c>
      <c r="V605" s="9">
        <f t="shared" si="58"/>
        <v>43600.208333333328</v>
      </c>
    </row>
    <row r="606" spans="1:22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5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 s="16">
        <f t="shared" si="56"/>
        <v>40565.25</v>
      </c>
      <c r="N606" s="16">
        <f t="shared" si="57"/>
        <v>40586.25</v>
      </c>
      <c r="O606">
        <v>1297490400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  <c r="U606" s="9">
        <f t="shared" si="54"/>
        <v>40565.25</v>
      </c>
      <c r="V606" s="9">
        <f t="shared" si="58"/>
        <v>40586.25</v>
      </c>
    </row>
    <row r="607" spans="1:22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5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 s="16">
        <f t="shared" si="56"/>
        <v>42280.208333333328</v>
      </c>
      <c r="N607" s="16">
        <f t="shared" si="57"/>
        <v>42321.25</v>
      </c>
      <c r="O607">
        <v>1447394400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  <c r="U607" s="9">
        <f t="shared" si="54"/>
        <v>42280.208333333328</v>
      </c>
      <c r="V607" s="9">
        <f t="shared" si="58"/>
        <v>42321.25</v>
      </c>
    </row>
    <row r="608" spans="1:22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5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 s="16">
        <f t="shared" si="56"/>
        <v>42436.25</v>
      </c>
      <c r="N608" s="16">
        <f t="shared" si="57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  <c r="U608" s="9">
        <f t="shared" si="54"/>
        <v>42436.25</v>
      </c>
      <c r="V608" s="9">
        <f t="shared" si="58"/>
        <v>42447.208333333328</v>
      </c>
    </row>
    <row r="609" spans="1:22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5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 s="16">
        <f t="shared" si="56"/>
        <v>41721.208333333336</v>
      </c>
      <c r="N609" s="16">
        <f t="shared" si="57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  <c r="U609" s="9">
        <f t="shared" si="54"/>
        <v>41721.208333333336</v>
      </c>
      <c r="V609" s="9">
        <f t="shared" si="58"/>
        <v>41723.208333333336</v>
      </c>
    </row>
    <row r="610" spans="1:22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5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 s="16">
        <f t="shared" si="56"/>
        <v>43530.25</v>
      </c>
      <c r="N610" s="16">
        <f t="shared" si="57"/>
        <v>43534.25</v>
      </c>
      <c r="O610">
        <v>1552197600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  <c r="U610" s="9">
        <f t="shared" si="54"/>
        <v>43530.25</v>
      </c>
      <c r="V610" s="9">
        <f t="shared" si="58"/>
        <v>43534.25</v>
      </c>
    </row>
    <row r="611" spans="1:22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5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 s="16">
        <f t="shared" si="56"/>
        <v>43481.25</v>
      </c>
      <c r="N611" s="16">
        <f t="shared" si="57"/>
        <v>43498.25</v>
      </c>
      <c r="O611">
        <v>1549087200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  <c r="U611" s="9">
        <f t="shared" si="54"/>
        <v>43481.25</v>
      </c>
      <c r="V611" s="9">
        <f t="shared" si="58"/>
        <v>43498.25</v>
      </c>
    </row>
    <row r="612" spans="1:22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5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 s="16">
        <f t="shared" si="56"/>
        <v>41259.25</v>
      </c>
      <c r="N612" s="16">
        <f t="shared" si="57"/>
        <v>41273.25</v>
      </c>
      <c r="O612">
        <v>1356847200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  <c r="U612" s="9">
        <f t="shared" si="54"/>
        <v>41259.25</v>
      </c>
      <c r="V612" s="9">
        <f t="shared" si="58"/>
        <v>41273.25</v>
      </c>
    </row>
    <row r="613" spans="1:22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5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 s="16">
        <f t="shared" si="56"/>
        <v>41480.208333333336</v>
      </c>
      <c r="N613" s="16">
        <f t="shared" si="57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  <c r="U613" s="9">
        <f t="shared" si="54"/>
        <v>41480.208333333336</v>
      </c>
      <c r="V613" s="9">
        <f t="shared" si="58"/>
        <v>41492.208333333336</v>
      </c>
    </row>
    <row r="614" spans="1:22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5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 s="16">
        <f t="shared" si="56"/>
        <v>40474.208333333336</v>
      </c>
      <c r="N614" s="16">
        <f t="shared" si="57"/>
        <v>40497.25</v>
      </c>
      <c r="O614">
        <v>1289800800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  <c r="U614" s="9">
        <f t="shared" si="54"/>
        <v>40474.208333333336</v>
      </c>
      <c r="V614" s="9">
        <f t="shared" si="58"/>
        <v>40497.25</v>
      </c>
    </row>
    <row r="615" spans="1:22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5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 s="16">
        <f t="shared" si="56"/>
        <v>42973.208333333328</v>
      </c>
      <c r="N615" s="16">
        <f t="shared" si="57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  <c r="U615" s="9">
        <f t="shared" si="54"/>
        <v>42973.208333333328</v>
      </c>
      <c r="V615" s="9">
        <f t="shared" si="58"/>
        <v>42982.208333333328</v>
      </c>
    </row>
    <row r="616" spans="1:22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5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 s="16">
        <f t="shared" si="56"/>
        <v>42746.25</v>
      </c>
      <c r="N616" s="16">
        <f t="shared" si="57"/>
        <v>42764.25</v>
      </c>
      <c r="O616">
        <v>1485669600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  <c r="U616" s="9">
        <f t="shared" si="54"/>
        <v>42746.25</v>
      </c>
      <c r="V616" s="9">
        <f t="shared" si="58"/>
        <v>42764.25</v>
      </c>
    </row>
    <row r="617" spans="1:22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5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 s="16">
        <f t="shared" si="56"/>
        <v>42489.208333333328</v>
      </c>
      <c r="N617" s="16">
        <f t="shared" si="57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  <c r="U617" s="9">
        <f t="shared" si="54"/>
        <v>42489.208333333328</v>
      </c>
      <c r="V617" s="9">
        <f t="shared" si="58"/>
        <v>42499.208333333328</v>
      </c>
    </row>
    <row r="618" spans="1:22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5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 s="16">
        <f t="shared" si="56"/>
        <v>41537.208333333336</v>
      </c>
      <c r="N618" s="16">
        <f t="shared" si="57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  <c r="U618" s="9">
        <f t="shared" si="54"/>
        <v>41537.208333333336</v>
      </c>
      <c r="V618" s="9">
        <f t="shared" si="58"/>
        <v>41538.208333333336</v>
      </c>
    </row>
    <row r="619" spans="1:22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5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 s="16">
        <f t="shared" si="56"/>
        <v>41794.208333333336</v>
      </c>
      <c r="N619" s="16">
        <f t="shared" si="57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  <c r="U619" s="9">
        <f t="shared" si="54"/>
        <v>41794.208333333336</v>
      </c>
      <c r="V619" s="9">
        <f t="shared" si="58"/>
        <v>41804.208333333336</v>
      </c>
    </row>
    <row r="620" spans="1:22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5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 s="16">
        <f t="shared" si="56"/>
        <v>41396.208333333336</v>
      </c>
      <c r="N620" s="16">
        <f t="shared" si="57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  <c r="U620" s="9">
        <f t="shared" si="54"/>
        <v>41396.208333333336</v>
      </c>
      <c r="V620" s="9">
        <f t="shared" si="58"/>
        <v>41417.208333333336</v>
      </c>
    </row>
    <row r="621" spans="1:22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5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 s="16">
        <f t="shared" si="56"/>
        <v>40669.208333333336</v>
      </c>
      <c r="N621" s="16">
        <f t="shared" si="57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  <c r="U621" s="9">
        <f t="shared" si="54"/>
        <v>40669.208333333336</v>
      </c>
      <c r="V621" s="9">
        <f t="shared" si="58"/>
        <v>40670.208333333336</v>
      </c>
    </row>
    <row r="622" spans="1:22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5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 s="16">
        <f t="shared" si="56"/>
        <v>42559.208333333328</v>
      </c>
      <c r="N622" s="16">
        <f t="shared" si="57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  <c r="U622" s="9">
        <f t="shared" si="54"/>
        <v>42559.208333333328</v>
      </c>
      <c r="V622" s="9">
        <f t="shared" si="58"/>
        <v>42563.208333333328</v>
      </c>
    </row>
    <row r="623" spans="1:22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5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 s="16">
        <f t="shared" si="56"/>
        <v>42626.208333333328</v>
      </c>
      <c r="N623" s="16">
        <f t="shared" si="57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  <c r="U623" s="9">
        <f t="shared" si="54"/>
        <v>42626.208333333328</v>
      </c>
      <c r="V623" s="9">
        <f t="shared" si="58"/>
        <v>42631.208333333328</v>
      </c>
    </row>
    <row r="624" spans="1:22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5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 s="16">
        <f t="shared" si="56"/>
        <v>43205.208333333328</v>
      </c>
      <c r="N624" s="16">
        <f t="shared" si="57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  <c r="U624" s="9">
        <f t="shared" si="54"/>
        <v>43205.208333333328</v>
      </c>
      <c r="V624" s="9">
        <f t="shared" si="58"/>
        <v>43231.208333333328</v>
      </c>
    </row>
    <row r="625" spans="1:22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5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 s="16">
        <f t="shared" si="56"/>
        <v>42201.208333333328</v>
      </c>
      <c r="N625" s="16">
        <f t="shared" si="57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  <c r="U625" s="9">
        <f t="shared" si="54"/>
        <v>42201.208333333328</v>
      </c>
      <c r="V625" s="9">
        <f t="shared" si="58"/>
        <v>42206.208333333328</v>
      </c>
    </row>
    <row r="626" spans="1:22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5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 s="16">
        <f t="shared" si="56"/>
        <v>42029.25</v>
      </c>
      <c r="N626" s="16">
        <f t="shared" si="57"/>
        <v>42035.25</v>
      </c>
      <c r="O626">
        <v>1422684000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  <c r="U626" s="9">
        <f t="shared" si="54"/>
        <v>42029.25</v>
      </c>
      <c r="V626" s="9">
        <f t="shared" si="58"/>
        <v>42035.25</v>
      </c>
    </row>
    <row r="627" spans="1:22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5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 s="16">
        <f t="shared" si="56"/>
        <v>43857.25</v>
      </c>
      <c r="N627" s="16">
        <f t="shared" si="57"/>
        <v>43871.25</v>
      </c>
      <c r="O627">
        <v>1581314400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  <c r="U627" s="9">
        <f t="shared" si="54"/>
        <v>43857.25</v>
      </c>
      <c r="V627" s="9">
        <f t="shared" si="58"/>
        <v>43871.25</v>
      </c>
    </row>
    <row r="628" spans="1:22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5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 s="16">
        <f t="shared" si="56"/>
        <v>40449.208333333336</v>
      </c>
      <c r="N628" s="16">
        <f t="shared" si="57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  <c r="U628" s="9">
        <f t="shared" si="54"/>
        <v>40449.208333333336</v>
      </c>
      <c r="V628" s="9">
        <f t="shared" si="58"/>
        <v>40458.208333333336</v>
      </c>
    </row>
    <row r="629" spans="1:22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5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 s="16">
        <f t="shared" si="56"/>
        <v>40345.208333333336</v>
      </c>
      <c r="N629" s="16">
        <f t="shared" si="57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  <c r="U629" s="9">
        <f t="shared" si="54"/>
        <v>40345.208333333336</v>
      </c>
      <c r="V629" s="9">
        <f t="shared" si="58"/>
        <v>40369.208333333336</v>
      </c>
    </row>
    <row r="630" spans="1:22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5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 s="16">
        <f t="shared" si="56"/>
        <v>40455.208333333336</v>
      </c>
      <c r="N630" s="16">
        <f t="shared" si="57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  <c r="U630" s="9">
        <f t="shared" si="54"/>
        <v>40455.208333333336</v>
      </c>
      <c r="V630" s="9">
        <f t="shared" si="58"/>
        <v>40458.208333333336</v>
      </c>
    </row>
    <row r="631" spans="1:22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5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 s="16">
        <f t="shared" si="56"/>
        <v>42557.208333333328</v>
      </c>
      <c r="N631" s="16">
        <f t="shared" si="57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  <c r="U631" s="9">
        <f t="shared" si="54"/>
        <v>42557.208333333328</v>
      </c>
      <c r="V631" s="9">
        <f t="shared" si="58"/>
        <v>42559.208333333328</v>
      </c>
    </row>
    <row r="632" spans="1:22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5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 s="16">
        <f t="shared" si="56"/>
        <v>43586.208333333328</v>
      </c>
      <c r="N632" s="16">
        <f t="shared" si="57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  <c r="U632" s="9">
        <f t="shared" si="54"/>
        <v>43586.208333333328</v>
      </c>
      <c r="V632" s="9">
        <f t="shared" si="58"/>
        <v>43597.208333333328</v>
      </c>
    </row>
    <row r="633" spans="1:22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5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 s="16">
        <f t="shared" si="56"/>
        <v>43550.208333333328</v>
      </c>
      <c r="N633" s="16">
        <f t="shared" si="57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  <c r="U633" s="9">
        <f t="shared" si="54"/>
        <v>43550.208333333328</v>
      </c>
      <c r="V633" s="9">
        <f t="shared" si="58"/>
        <v>43554.208333333328</v>
      </c>
    </row>
    <row r="634" spans="1:22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5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 s="16">
        <f t="shared" si="56"/>
        <v>41945.208333333336</v>
      </c>
      <c r="N634" s="16">
        <f t="shared" si="57"/>
        <v>41963.25</v>
      </c>
      <c r="O634">
        <v>1416463200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  <c r="U634" s="9">
        <f t="shared" si="54"/>
        <v>41945.208333333336</v>
      </c>
      <c r="V634" s="9">
        <f t="shared" si="58"/>
        <v>41963.25</v>
      </c>
    </row>
    <row r="635" spans="1:22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5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 s="16">
        <f t="shared" si="56"/>
        <v>42315.25</v>
      </c>
      <c r="N635" s="16">
        <f t="shared" si="57"/>
        <v>42319.25</v>
      </c>
      <c r="O635">
        <v>1447221600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  <c r="U635" s="9">
        <f t="shared" si="54"/>
        <v>42315.25</v>
      </c>
      <c r="V635" s="9">
        <f t="shared" si="58"/>
        <v>42319.25</v>
      </c>
    </row>
    <row r="636" spans="1:22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5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 s="16">
        <f t="shared" si="56"/>
        <v>42819.208333333328</v>
      </c>
      <c r="N636" s="16">
        <f t="shared" si="57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  <c r="U636" s="9">
        <f t="shared" si="54"/>
        <v>42819.208333333328</v>
      </c>
      <c r="V636" s="9">
        <f t="shared" si="58"/>
        <v>42833.208333333328</v>
      </c>
    </row>
    <row r="637" spans="1:22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5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 s="16">
        <f t="shared" si="56"/>
        <v>41314.25</v>
      </c>
      <c r="N637" s="16">
        <f t="shared" si="57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  <c r="U637" s="9">
        <f t="shared" si="54"/>
        <v>41314.25</v>
      </c>
      <c r="V637" s="9">
        <f t="shared" si="58"/>
        <v>41346.208333333336</v>
      </c>
    </row>
    <row r="638" spans="1:22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5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 s="16">
        <f t="shared" si="56"/>
        <v>40926.25</v>
      </c>
      <c r="N638" s="16">
        <f t="shared" si="57"/>
        <v>40971.25</v>
      </c>
      <c r="O638">
        <v>1330754400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  <c r="U638" s="9">
        <f t="shared" si="54"/>
        <v>40926.25</v>
      </c>
      <c r="V638" s="9">
        <f t="shared" si="58"/>
        <v>40971.25</v>
      </c>
    </row>
    <row r="639" spans="1:22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5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 s="16">
        <f t="shared" si="56"/>
        <v>42688.25</v>
      </c>
      <c r="N639" s="16">
        <f t="shared" si="57"/>
        <v>42696.25</v>
      </c>
      <c r="O639">
        <v>1479794400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  <c r="U639" s="9">
        <f t="shared" si="54"/>
        <v>42688.25</v>
      </c>
      <c r="V639" s="9">
        <f t="shared" si="58"/>
        <v>42696.25</v>
      </c>
    </row>
    <row r="640" spans="1:22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5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 s="16">
        <f t="shared" si="56"/>
        <v>40386.208333333336</v>
      </c>
      <c r="N640" s="16">
        <f t="shared" si="57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  <c r="U640" s="9">
        <f t="shared" si="54"/>
        <v>40386.208333333336</v>
      </c>
      <c r="V640" s="9">
        <f t="shared" si="58"/>
        <v>40398.208333333336</v>
      </c>
    </row>
    <row r="641" spans="1:22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5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 s="16">
        <f t="shared" si="56"/>
        <v>43309.208333333328</v>
      </c>
      <c r="N641" s="16">
        <f t="shared" si="57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  <c r="U641" s="9">
        <f t="shared" si="54"/>
        <v>43309.208333333328</v>
      </c>
      <c r="V641" s="9">
        <f t="shared" si="58"/>
        <v>43309.208333333328</v>
      </c>
    </row>
    <row r="642" spans="1:22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5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 s="16">
        <f t="shared" si="56"/>
        <v>42387.25</v>
      </c>
      <c r="N642" s="16">
        <f t="shared" si="57"/>
        <v>42390.25</v>
      </c>
      <c r="O642">
        <v>1453356000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  <c r="U642" s="9">
        <f t="shared" ref="U642:U705" si="60">(((L642/60)/60)/24)+DATE(1970,1,1)</f>
        <v>42387.25</v>
      </c>
      <c r="V642" s="9">
        <f t="shared" si="58"/>
        <v>42390.25</v>
      </c>
    </row>
    <row r="643" spans="1:22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1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 s="16">
        <f t="shared" ref="M643:M706" si="62">(((L643/60)/60)/24)+DATE(1970,1,1)</f>
        <v>42786.25</v>
      </c>
      <c r="N643" s="16">
        <f t="shared" ref="N643:N706" si="63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  <c r="U643" s="9">
        <f t="shared" si="60"/>
        <v>42786.25</v>
      </c>
      <c r="V643" s="9">
        <f t="shared" ref="V643:V706" si="64">(((O643/60)/60)/24)+DATE(1970,1,1)</f>
        <v>42814.208333333328</v>
      </c>
    </row>
    <row r="644" spans="1:22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1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 s="16">
        <f t="shared" si="62"/>
        <v>43451.25</v>
      </c>
      <c r="N644" s="16">
        <f t="shared" si="63"/>
        <v>43460.25</v>
      </c>
      <c r="O644">
        <v>1545804000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  <c r="U644" s="9">
        <f t="shared" si="60"/>
        <v>43451.25</v>
      </c>
      <c r="V644" s="9">
        <f t="shared" si="64"/>
        <v>43460.25</v>
      </c>
    </row>
    <row r="645" spans="1:22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1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 s="16">
        <f t="shared" si="62"/>
        <v>42795.25</v>
      </c>
      <c r="N645" s="16">
        <f t="shared" si="63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  <c r="U645" s="9">
        <f t="shared" si="60"/>
        <v>42795.25</v>
      </c>
      <c r="V645" s="9">
        <f t="shared" si="64"/>
        <v>42813.208333333328</v>
      </c>
    </row>
    <row r="646" spans="1:22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1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 s="16">
        <f t="shared" si="62"/>
        <v>43452.25</v>
      </c>
      <c r="N646" s="16">
        <f t="shared" si="63"/>
        <v>43468.25</v>
      </c>
      <c r="O646">
        <v>1546495200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  <c r="U646" s="9">
        <f t="shared" si="60"/>
        <v>43452.25</v>
      </c>
      <c r="V646" s="9">
        <f t="shared" si="64"/>
        <v>43468.25</v>
      </c>
    </row>
    <row r="647" spans="1:22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1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 s="16">
        <f t="shared" si="62"/>
        <v>43369.208333333328</v>
      </c>
      <c r="N647" s="16">
        <f t="shared" si="63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  <c r="U647" s="9">
        <f t="shared" si="60"/>
        <v>43369.208333333328</v>
      </c>
      <c r="V647" s="9">
        <f t="shared" si="64"/>
        <v>43390.208333333328</v>
      </c>
    </row>
    <row r="648" spans="1:22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1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 s="16">
        <f t="shared" si="62"/>
        <v>41346.208333333336</v>
      </c>
      <c r="N648" s="16">
        <f t="shared" si="63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  <c r="U648" s="9">
        <f t="shared" si="60"/>
        <v>41346.208333333336</v>
      </c>
      <c r="V648" s="9">
        <f t="shared" si="64"/>
        <v>41357.208333333336</v>
      </c>
    </row>
    <row r="649" spans="1:22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1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 s="16">
        <f t="shared" si="62"/>
        <v>43199.208333333328</v>
      </c>
      <c r="N649" s="16">
        <f t="shared" si="63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  <c r="U649" s="9">
        <f t="shared" si="60"/>
        <v>43199.208333333328</v>
      </c>
      <c r="V649" s="9">
        <f t="shared" si="64"/>
        <v>43223.208333333328</v>
      </c>
    </row>
    <row r="650" spans="1:22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1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 s="16">
        <f t="shared" si="62"/>
        <v>42922.208333333328</v>
      </c>
      <c r="N650" s="16">
        <f t="shared" si="63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  <c r="U650" s="9">
        <f t="shared" si="60"/>
        <v>42922.208333333328</v>
      </c>
      <c r="V650" s="9">
        <f t="shared" si="64"/>
        <v>42940.208333333328</v>
      </c>
    </row>
    <row r="651" spans="1:22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1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 s="16">
        <f t="shared" si="62"/>
        <v>40471.208333333336</v>
      </c>
      <c r="N651" s="16">
        <f t="shared" si="63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  <c r="U651" s="9">
        <f t="shared" si="60"/>
        <v>40471.208333333336</v>
      </c>
      <c r="V651" s="9">
        <f t="shared" si="64"/>
        <v>40482.208333333336</v>
      </c>
    </row>
    <row r="652" spans="1:22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1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 s="16">
        <f t="shared" si="62"/>
        <v>41828.208333333336</v>
      </c>
      <c r="N652" s="16">
        <f t="shared" si="63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  <c r="U652" s="9">
        <f t="shared" si="60"/>
        <v>41828.208333333336</v>
      </c>
      <c r="V652" s="9">
        <f t="shared" si="64"/>
        <v>41855.208333333336</v>
      </c>
    </row>
    <row r="653" spans="1:22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1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 s="16">
        <f t="shared" si="62"/>
        <v>41692.25</v>
      </c>
      <c r="N653" s="16">
        <f t="shared" si="63"/>
        <v>41707.25</v>
      </c>
      <c r="O653">
        <v>1394344800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  <c r="U653" s="9">
        <f t="shared" si="60"/>
        <v>41692.25</v>
      </c>
      <c r="V653" s="9">
        <f t="shared" si="64"/>
        <v>41707.25</v>
      </c>
    </row>
    <row r="654" spans="1:22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1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 s="16">
        <f t="shared" si="62"/>
        <v>42587.208333333328</v>
      </c>
      <c r="N654" s="16">
        <f t="shared" si="63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  <c r="U654" s="9">
        <f t="shared" si="60"/>
        <v>42587.208333333328</v>
      </c>
      <c r="V654" s="9">
        <f t="shared" si="64"/>
        <v>42630.208333333328</v>
      </c>
    </row>
    <row r="655" spans="1:22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1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 s="16">
        <f t="shared" si="62"/>
        <v>42468.208333333328</v>
      </c>
      <c r="N655" s="16">
        <f t="shared" si="63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  <c r="U655" s="9">
        <f t="shared" si="60"/>
        <v>42468.208333333328</v>
      </c>
      <c r="V655" s="9">
        <f t="shared" si="64"/>
        <v>42470.208333333328</v>
      </c>
    </row>
    <row r="656" spans="1:22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1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 s="16">
        <f t="shared" si="62"/>
        <v>42240.208333333328</v>
      </c>
      <c r="N656" s="16">
        <f t="shared" si="63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  <c r="U656" s="9">
        <f t="shared" si="60"/>
        <v>42240.208333333328</v>
      </c>
      <c r="V656" s="9">
        <f t="shared" si="64"/>
        <v>42245.208333333328</v>
      </c>
    </row>
    <row r="657" spans="1:22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1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 s="16">
        <f t="shared" si="62"/>
        <v>42796.25</v>
      </c>
      <c r="N657" s="16">
        <f t="shared" si="63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  <c r="U657" s="9">
        <f t="shared" si="60"/>
        <v>42796.25</v>
      </c>
      <c r="V657" s="9">
        <f t="shared" si="64"/>
        <v>42809.208333333328</v>
      </c>
    </row>
    <row r="658" spans="1:22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1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 s="16">
        <f t="shared" si="62"/>
        <v>43097.25</v>
      </c>
      <c r="N658" s="16">
        <f t="shared" si="63"/>
        <v>43102.25</v>
      </c>
      <c r="O658">
        <v>1514872800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  <c r="U658" s="9">
        <f t="shared" si="60"/>
        <v>43097.25</v>
      </c>
      <c r="V658" s="9">
        <f t="shared" si="64"/>
        <v>43102.25</v>
      </c>
    </row>
    <row r="659" spans="1:22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1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 s="16">
        <f t="shared" si="62"/>
        <v>43096.25</v>
      </c>
      <c r="N659" s="16">
        <f t="shared" si="63"/>
        <v>43112.25</v>
      </c>
      <c r="O659">
        <v>1515736800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  <c r="U659" s="9">
        <f t="shared" si="60"/>
        <v>43096.25</v>
      </c>
      <c r="V659" s="9">
        <f t="shared" si="64"/>
        <v>43112.25</v>
      </c>
    </row>
    <row r="660" spans="1:22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1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 s="16">
        <f t="shared" si="62"/>
        <v>42246.208333333328</v>
      </c>
      <c r="N660" s="16">
        <f t="shared" si="63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  <c r="U660" s="9">
        <f t="shared" si="60"/>
        <v>42246.208333333328</v>
      </c>
      <c r="V660" s="9">
        <f t="shared" si="64"/>
        <v>42269.208333333328</v>
      </c>
    </row>
    <row r="661" spans="1:22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1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 s="16">
        <f t="shared" si="62"/>
        <v>40570.25</v>
      </c>
      <c r="N661" s="16">
        <f t="shared" si="63"/>
        <v>40571.25</v>
      </c>
      <c r="O661">
        <v>1296194400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  <c r="U661" s="9">
        <f t="shared" si="60"/>
        <v>40570.25</v>
      </c>
      <c r="V661" s="9">
        <f t="shared" si="64"/>
        <v>40571.25</v>
      </c>
    </row>
    <row r="662" spans="1:22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1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 s="16">
        <f t="shared" si="62"/>
        <v>42237.208333333328</v>
      </c>
      <c r="N662" s="16">
        <f t="shared" si="63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  <c r="U662" s="9">
        <f t="shared" si="60"/>
        <v>42237.208333333328</v>
      </c>
      <c r="V662" s="9">
        <f t="shared" si="64"/>
        <v>42246.208333333328</v>
      </c>
    </row>
    <row r="663" spans="1:22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1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 s="16">
        <f t="shared" si="62"/>
        <v>40996.208333333336</v>
      </c>
      <c r="N663" s="16">
        <f t="shared" si="63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  <c r="U663" s="9">
        <f t="shared" si="60"/>
        <v>40996.208333333336</v>
      </c>
      <c r="V663" s="9">
        <f t="shared" si="64"/>
        <v>41026.208333333336</v>
      </c>
    </row>
    <row r="664" spans="1:22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1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 s="16">
        <f t="shared" si="62"/>
        <v>43443.25</v>
      </c>
      <c r="N664" s="16">
        <f t="shared" si="63"/>
        <v>43447.25</v>
      </c>
      <c r="O664">
        <v>1544680800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  <c r="U664" s="9">
        <f t="shared" si="60"/>
        <v>43443.25</v>
      </c>
      <c r="V664" s="9">
        <f t="shared" si="64"/>
        <v>43447.25</v>
      </c>
    </row>
    <row r="665" spans="1:22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1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 s="16">
        <f t="shared" si="62"/>
        <v>40458.208333333336</v>
      </c>
      <c r="N665" s="16">
        <f t="shared" si="63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  <c r="U665" s="9">
        <f t="shared" si="60"/>
        <v>40458.208333333336</v>
      </c>
      <c r="V665" s="9">
        <f t="shared" si="64"/>
        <v>40481.208333333336</v>
      </c>
    </row>
    <row r="666" spans="1:22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1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 s="16">
        <f t="shared" si="62"/>
        <v>40959.25</v>
      </c>
      <c r="N666" s="16">
        <f t="shared" si="63"/>
        <v>40969.25</v>
      </c>
      <c r="O666">
        <v>1330581600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  <c r="U666" s="9">
        <f t="shared" si="60"/>
        <v>40959.25</v>
      </c>
      <c r="V666" s="9">
        <f t="shared" si="64"/>
        <v>40969.25</v>
      </c>
    </row>
    <row r="667" spans="1:22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1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 s="16">
        <f t="shared" si="62"/>
        <v>40733.208333333336</v>
      </c>
      <c r="N667" s="16">
        <f t="shared" si="63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  <c r="U667" s="9">
        <f t="shared" si="60"/>
        <v>40733.208333333336</v>
      </c>
      <c r="V667" s="9">
        <f t="shared" si="64"/>
        <v>40747.208333333336</v>
      </c>
    </row>
    <row r="668" spans="1:22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1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 s="16">
        <f t="shared" si="62"/>
        <v>41516.208333333336</v>
      </c>
      <c r="N668" s="16">
        <f t="shared" si="63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  <c r="U668" s="9">
        <f t="shared" si="60"/>
        <v>41516.208333333336</v>
      </c>
      <c r="V668" s="9">
        <f t="shared" si="64"/>
        <v>41522.208333333336</v>
      </c>
    </row>
    <row r="669" spans="1:22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1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 s="16">
        <f t="shared" si="62"/>
        <v>41892.208333333336</v>
      </c>
      <c r="N669" s="16">
        <f t="shared" si="63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  <c r="U669" s="9">
        <f t="shared" si="60"/>
        <v>41892.208333333336</v>
      </c>
      <c r="V669" s="9">
        <f t="shared" si="64"/>
        <v>41901.208333333336</v>
      </c>
    </row>
    <row r="670" spans="1:22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1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 s="16">
        <f t="shared" si="62"/>
        <v>41122.208333333336</v>
      </c>
      <c r="N670" s="16">
        <f t="shared" si="63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  <c r="U670" s="9">
        <f t="shared" si="60"/>
        <v>41122.208333333336</v>
      </c>
      <c r="V670" s="9">
        <f t="shared" si="64"/>
        <v>41134.208333333336</v>
      </c>
    </row>
    <row r="671" spans="1:22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1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 s="16">
        <f t="shared" si="62"/>
        <v>42912.208333333328</v>
      </c>
      <c r="N671" s="16">
        <f t="shared" si="63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  <c r="U671" s="9">
        <f t="shared" si="60"/>
        <v>42912.208333333328</v>
      </c>
      <c r="V671" s="9">
        <f t="shared" si="64"/>
        <v>42921.208333333328</v>
      </c>
    </row>
    <row r="672" spans="1:22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1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 s="16">
        <f t="shared" si="62"/>
        <v>42425.25</v>
      </c>
      <c r="N672" s="16">
        <f t="shared" si="63"/>
        <v>42437.25</v>
      </c>
      <c r="O672">
        <v>1457416800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  <c r="U672" s="9">
        <f t="shared" si="60"/>
        <v>42425.25</v>
      </c>
      <c r="V672" s="9">
        <f t="shared" si="64"/>
        <v>42437.25</v>
      </c>
    </row>
    <row r="673" spans="1:22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1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 s="16">
        <f t="shared" si="62"/>
        <v>40390.208333333336</v>
      </c>
      <c r="N673" s="16">
        <f t="shared" si="63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  <c r="U673" s="9">
        <f t="shared" si="60"/>
        <v>40390.208333333336</v>
      </c>
      <c r="V673" s="9">
        <f t="shared" si="64"/>
        <v>40394.208333333336</v>
      </c>
    </row>
    <row r="674" spans="1:22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1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 s="16">
        <f t="shared" si="62"/>
        <v>43180.208333333328</v>
      </c>
      <c r="N674" s="16">
        <f t="shared" si="63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  <c r="U674" s="9">
        <f t="shared" si="60"/>
        <v>43180.208333333328</v>
      </c>
      <c r="V674" s="9">
        <f t="shared" si="64"/>
        <v>43190.208333333328</v>
      </c>
    </row>
    <row r="675" spans="1:22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1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 s="16">
        <f t="shared" si="62"/>
        <v>42475.208333333328</v>
      </c>
      <c r="N675" s="16">
        <f t="shared" si="63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  <c r="U675" s="9">
        <f t="shared" si="60"/>
        <v>42475.208333333328</v>
      </c>
      <c r="V675" s="9">
        <f t="shared" si="64"/>
        <v>42496.208333333328</v>
      </c>
    </row>
    <row r="676" spans="1:22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1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 s="16">
        <f t="shared" si="62"/>
        <v>40774.208333333336</v>
      </c>
      <c r="N676" s="16">
        <f t="shared" si="63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  <c r="U676" s="9">
        <f t="shared" si="60"/>
        <v>40774.208333333336</v>
      </c>
      <c r="V676" s="9">
        <f t="shared" si="64"/>
        <v>40821.208333333336</v>
      </c>
    </row>
    <row r="677" spans="1:22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1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 s="16">
        <f t="shared" si="62"/>
        <v>43719.208333333328</v>
      </c>
      <c r="N677" s="16">
        <f t="shared" si="63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  <c r="U677" s="9">
        <f t="shared" si="60"/>
        <v>43719.208333333328</v>
      </c>
      <c r="V677" s="9">
        <f t="shared" si="64"/>
        <v>43726.208333333328</v>
      </c>
    </row>
    <row r="678" spans="1:22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1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 s="16">
        <f t="shared" si="62"/>
        <v>41178.208333333336</v>
      </c>
      <c r="N678" s="16">
        <f t="shared" si="63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  <c r="U678" s="9">
        <f t="shared" si="60"/>
        <v>41178.208333333336</v>
      </c>
      <c r="V678" s="9">
        <f t="shared" si="64"/>
        <v>41187.208333333336</v>
      </c>
    </row>
    <row r="679" spans="1:22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1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 s="16">
        <f t="shared" si="62"/>
        <v>42561.208333333328</v>
      </c>
      <c r="N679" s="16">
        <f t="shared" si="63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  <c r="U679" s="9">
        <f t="shared" si="60"/>
        <v>42561.208333333328</v>
      </c>
      <c r="V679" s="9">
        <f t="shared" si="64"/>
        <v>42611.208333333328</v>
      </c>
    </row>
    <row r="680" spans="1:22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1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 s="16">
        <f t="shared" si="62"/>
        <v>43484.25</v>
      </c>
      <c r="N680" s="16">
        <f t="shared" si="63"/>
        <v>43486.25</v>
      </c>
      <c r="O680">
        <v>1548050400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  <c r="U680" s="9">
        <f t="shared" si="60"/>
        <v>43484.25</v>
      </c>
      <c r="V680" s="9">
        <f t="shared" si="64"/>
        <v>43486.25</v>
      </c>
    </row>
    <row r="681" spans="1:22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1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 s="16">
        <f t="shared" si="62"/>
        <v>43756.208333333328</v>
      </c>
      <c r="N681" s="16">
        <f t="shared" si="63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  <c r="U681" s="9">
        <f t="shared" si="60"/>
        <v>43756.208333333328</v>
      </c>
      <c r="V681" s="9">
        <f t="shared" si="64"/>
        <v>43761.208333333328</v>
      </c>
    </row>
    <row r="682" spans="1:22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1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 s="16">
        <f t="shared" si="62"/>
        <v>43813.25</v>
      </c>
      <c r="N682" s="16">
        <f t="shared" si="63"/>
        <v>43815.25</v>
      </c>
      <c r="O682">
        <v>1576476000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  <c r="U682" s="9">
        <f t="shared" si="60"/>
        <v>43813.25</v>
      </c>
      <c r="V682" s="9">
        <f t="shared" si="64"/>
        <v>43815.25</v>
      </c>
    </row>
    <row r="683" spans="1:22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1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 s="16">
        <f t="shared" si="62"/>
        <v>40898.25</v>
      </c>
      <c r="N683" s="16">
        <f t="shared" si="63"/>
        <v>40904.25</v>
      </c>
      <c r="O683">
        <v>1324965600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  <c r="U683" s="9">
        <f t="shared" si="60"/>
        <v>40898.25</v>
      </c>
      <c r="V683" s="9">
        <f t="shared" si="64"/>
        <v>40904.25</v>
      </c>
    </row>
    <row r="684" spans="1:22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1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 s="16">
        <f t="shared" si="62"/>
        <v>41619.25</v>
      </c>
      <c r="N684" s="16">
        <f t="shared" si="63"/>
        <v>41628.25</v>
      </c>
      <c r="O684">
        <v>1387519200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  <c r="U684" s="9">
        <f t="shared" si="60"/>
        <v>41619.25</v>
      </c>
      <c r="V684" s="9">
        <f t="shared" si="64"/>
        <v>41628.25</v>
      </c>
    </row>
    <row r="685" spans="1:22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1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 s="16">
        <f t="shared" si="62"/>
        <v>43359.208333333328</v>
      </c>
      <c r="N685" s="16">
        <f t="shared" si="63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  <c r="U685" s="9">
        <f t="shared" si="60"/>
        <v>43359.208333333328</v>
      </c>
      <c r="V685" s="9">
        <f t="shared" si="64"/>
        <v>43361.208333333328</v>
      </c>
    </row>
    <row r="686" spans="1:22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1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 s="16">
        <f t="shared" si="62"/>
        <v>40358.208333333336</v>
      </c>
      <c r="N686" s="16">
        <f t="shared" si="63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  <c r="U686" s="9">
        <f t="shared" si="60"/>
        <v>40358.208333333336</v>
      </c>
      <c r="V686" s="9">
        <f t="shared" si="64"/>
        <v>40378.208333333336</v>
      </c>
    </row>
    <row r="687" spans="1:22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1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 s="16">
        <f t="shared" si="62"/>
        <v>42239.208333333328</v>
      </c>
      <c r="N687" s="16">
        <f t="shared" si="63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  <c r="U687" s="9">
        <f t="shared" si="60"/>
        <v>42239.208333333328</v>
      </c>
      <c r="V687" s="9">
        <f t="shared" si="64"/>
        <v>42263.208333333328</v>
      </c>
    </row>
    <row r="688" spans="1:22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1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 s="16">
        <f t="shared" si="62"/>
        <v>43186.208333333328</v>
      </c>
      <c r="N688" s="16">
        <f t="shared" si="63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  <c r="U688" s="9">
        <f t="shared" si="60"/>
        <v>43186.208333333328</v>
      </c>
      <c r="V688" s="9">
        <f t="shared" si="64"/>
        <v>43197.208333333328</v>
      </c>
    </row>
    <row r="689" spans="1:22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1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 s="16">
        <f t="shared" si="62"/>
        <v>42806.25</v>
      </c>
      <c r="N689" s="16">
        <f t="shared" si="63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  <c r="U689" s="9">
        <f t="shared" si="60"/>
        <v>42806.25</v>
      </c>
      <c r="V689" s="9">
        <f t="shared" si="64"/>
        <v>42809.208333333328</v>
      </c>
    </row>
    <row r="690" spans="1:22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1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 s="16">
        <f t="shared" si="62"/>
        <v>43475.25</v>
      </c>
      <c r="N690" s="16">
        <f t="shared" si="63"/>
        <v>43491.25</v>
      </c>
      <c r="O690">
        <v>1548482400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  <c r="U690" s="9">
        <f t="shared" si="60"/>
        <v>43475.25</v>
      </c>
      <c r="V690" s="9">
        <f t="shared" si="64"/>
        <v>43491.25</v>
      </c>
    </row>
    <row r="691" spans="1:22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1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 s="16">
        <f t="shared" si="62"/>
        <v>41576.208333333336</v>
      </c>
      <c r="N691" s="16">
        <f t="shared" si="63"/>
        <v>41588.25</v>
      </c>
      <c r="O691">
        <v>1384063200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  <c r="U691" s="9">
        <f t="shared" si="60"/>
        <v>41576.208333333336</v>
      </c>
      <c r="V691" s="9">
        <f t="shared" si="64"/>
        <v>41588.25</v>
      </c>
    </row>
    <row r="692" spans="1:22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1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 s="16">
        <f t="shared" si="62"/>
        <v>40874.25</v>
      </c>
      <c r="N692" s="16">
        <f t="shared" si="63"/>
        <v>40880.25</v>
      </c>
      <c r="O692">
        <v>1322892000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  <c r="U692" s="9">
        <f t="shared" si="60"/>
        <v>40874.25</v>
      </c>
      <c r="V692" s="9">
        <f t="shared" si="64"/>
        <v>40880.25</v>
      </c>
    </row>
    <row r="693" spans="1:22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1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 s="16">
        <f t="shared" si="62"/>
        <v>41185.208333333336</v>
      </c>
      <c r="N693" s="16">
        <f t="shared" si="63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  <c r="U693" s="9">
        <f t="shared" si="60"/>
        <v>41185.208333333336</v>
      </c>
      <c r="V693" s="9">
        <f t="shared" si="64"/>
        <v>41202.208333333336</v>
      </c>
    </row>
    <row r="694" spans="1:22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1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 s="16">
        <f t="shared" si="62"/>
        <v>43655.208333333328</v>
      </c>
      <c r="N694" s="16">
        <f t="shared" si="63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  <c r="U694" s="9">
        <f t="shared" si="60"/>
        <v>43655.208333333328</v>
      </c>
      <c r="V694" s="9">
        <f t="shared" si="64"/>
        <v>43673.208333333328</v>
      </c>
    </row>
    <row r="695" spans="1:22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1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 s="16">
        <f t="shared" si="62"/>
        <v>43025.208333333328</v>
      </c>
      <c r="N695" s="16">
        <f t="shared" si="63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  <c r="U695" s="9">
        <f t="shared" si="60"/>
        <v>43025.208333333328</v>
      </c>
      <c r="V695" s="9">
        <f t="shared" si="64"/>
        <v>43042.208333333328</v>
      </c>
    </row>
    <row r="696" spans="1:22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1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 s="16">
        <f t="shared" si="62"/>
        <v>43066.25</v>
      </c>
      <c r="N696" s="16">
        <f t="shared" si="63"/>
        <v>43103.25</v>
      </c>
      <c r="O696">
        <v>1514959200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  <c r="U696" s="9">
        <f t="shared" si="60"/>
        <v>43066.25</v>
      </c>
      <c r="V696" s="9">
        <f t="shared" si="64"/>
        <v>43103.25</v>
      </c>
    </row>
    <row r="697" spans="1:22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1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 s="16">
        <f t="shared" si="62"/>
        <v>42322.25</v>
      </c>
      <c r="N697" s="16">
        <f t="shared" si="63"/>
        <v>42338.25</v>
      </c>
      <c r="O697">
        <v>1448863200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  <c r="U697" s="9">
        <f t="shared" si="60"/>
        <v>42322.25</v>
      </c>
      <c r="V697" s="9">
        <f t="shared" si="64"/>
        <v>42338.25</v>
      </c>
    </row>
    <row r="698" spans="1:22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1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 s="16">
        <f t="shared" si="62"/>
        <v>42114.208333333328</v>
      </c>
      <c r="N698" s="16">
        <f t="shared" si="63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  <c r="U698" s="9">
        <f t="shared" si="60"/>
        <v>42114.208333333328</v>
      </c>
      <c r="V698" s="9">
        <f t="shared" si="64"/>
        <v>42115.208333333328</v>
      </c>
    </row>
    <row r="699" spans="1:22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1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 s="16">
        <f t="shared" si="62"/>
        <v>43190.208333333328</v>
      </c>
      <c r="N699" s="16">
        <f t="shared" si="63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  <c r="U699" s="9">
        <f t="shared" si="60"/>
        <v>43190.208333333328</v>
      </c>
      <c r="V699" s="9">
        <f t="shared" si="64"/>
        <v>43192.208333333328</v>
      </c>
    </row>
    <row r="700" spans="1:22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1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 s="16">
        <f t="shared" si="62"/>
        <v>40871.25</v>
      </c>
      <c r="N700" s="16">
        <f t="shared" si="63"/>
        <v>40885.25</v>
      </c>
      <c r="O700">
        <v>1323324000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  <c r="U700" s="9">
        <f t="shared" si="60"/>
        <v>40871.25</v>
      </c>
      <c r="V700" s="9">
        <f t="shared" si="64"/>
        <v>40885.25</v>
      </c>
    </row>
    <row r="701" spans="1:22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1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 s="16">
        <f t="shared" si="62"/>
        <v>43641.208333333328</v>
      </c>
      <c r="N701" s="16">
        <f t="shared" si="63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  <c r="U701" s="9">
        <f t="shared" si="60"/>
        <v>43641.208333333328</v>
      </c>
      <c r="V701" s="9">
        <f t="shared" si="64"/>
        <v>43642.208333333328</v>
      </c>
    </row>
    <row r="702" spans="1:22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1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 s="16">
        <f t="shared" si="62"/>
        <v>40203.25</v>
      </c>
      <c r="N702" s="16">
        <f t="shared" si="63"/>
        <v>40218.25</v>
      </c>
      <c r="O702">
        <v>1265695200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  <c r="U702" s="9">
        <f t="shared" si="60"/>
        <v>40203.25</v>
      </c>
      <c r="V702" s="9">
        <f t="shared" si="64"/>
        <v>40218.25</v>
      </c>
    </row>
    <row r="703" spans="1:22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1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 s="16">
        <f t="shared" si="62"/>
        <v>40629.208333333336</v>
      </c>
      <c r="N703" s="16">
        <f t="shared" si="63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  <c r="U703" s="9">
        <f t="shared" si="60"/>
        <v>40629.208333333336</v>
      </c>
      <c r="V703" s="9">
        <f t="shared" si="64"/>
        <v>40636.208333333336</v>
      </c>
    </row>
    <row r="704" spans="1:22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1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 s="16">
        <f t="shared" si="62"/>
        <v>41477.208333333336</v>
      </c>
      <c r="N704" s="16">
        <f t="shared" si="63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  <c r="U704" s="9">
        <f t="shared" si="60"/>
        <v>41477.208333333336</v>
      </c>
      <c r="V704" s="9">
        <f t="shared" si="64"/>
        <v>41482.208333333336</v>
      </c>
    </row>
    <row r="705" spans="1:22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1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 s="16">
        <f t="shared" si="62"/>
        <v>41020.208333333336</v>
      </c>
      <c r="N705" s="16">
        <f t="shared" si="63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  <c r="U705" s="9">
        <f t="shared" si="60"/>
        <v>41020.208333333336</v>
      </c>
      <c r="V705" s="9">
        <f t="shared" si="64"/>
        <v>41037.208333333336</v>
      </c>
    </row>
    <row r="706" spans="1:22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1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 s="16">
        <f t="shared" si="62"/>
        <v>42555.208333333328</v>
      </c>
      <c r="N706" s="16">
        <f t="shared" si="63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  <c r="U706" s="9">
        <f t="shared" ref="U706:U769" si="66">(((L706/60)/60)/24)+DATE(1970,1,1)</f>
        <v>42555.208333333328</v>
      </c>
      <c r="V706" s="9">
        <f t="shared" si="64"/>
        <v>42570.208333333328</v>
      </c>
    </row>
    <row r="707" spans="1:22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7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 s="16">
        <f t="shared" ref="M707:M770" si="68">(((L707/60)/60)/24)+DATE(1970,1,1)</f>
        <v>41619.25</v>
      </c>
      <c r="N707" s="16">
        <f t="shared" ref="N707:N770" si="69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  <c r="U707" s="9">
        <f t="shared" si="66"/>
        <v>41619.25</v>
      </c>
      <c r="V707" s="9">
        <f t="shared" ref="V707:V770" si="70">(((O707/60)/60)/24)+DATE(1970,1,1)</f>
        <v>41623.25</v>
      </c>
    </row>
    <row r="708" spans="1:22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7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 s="16">
        <f t="shared" si="68"/>
        <v>43471.25</v>
      </c>
      <c r="N708" s="16">
        <f t="shared" si="69"/>
        <v>43479.25</v>
      </c>
      <c r="O708">
        <v>1547445600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  <c r="U708" s="9">
        <f t="shared" si="66"/>
        <v>43471.25</v>
      </c>
      <c r="V708" s="9">
        <f t="shared" si="70"/>
        <v>43479.25</v>
      </c>
    </row>
    <row r="709" spans="1:22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7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 s="16">
        <f t="shared" si="68"/>
        <v>43442.25</v>
      </c>
      <c r="N709" s="16">
        <f t="shared" si="69"/>
        <v>43478.25</v>
      </c>
      <c r="O709">
        <v>1547359200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  <c r="U709" s="9">
        <f t="shared" si="66"/>
        <v>43442.25</v>
      </c>
      <c r="V709" s="9">
        <f t="shared" si="70"/>
        <v>43478.25</v>
      </c>
    </row>
    <row r="710" spans="1:22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7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 s="16">
        <f t="shared" si="68"/>
        <v>42877.208333333328</v>
      </c>
      <c r="N710" s="16">
        <f t="shared" si="69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  <c r="U710" s="9">
        <f t="shared" si="66"/>
        <v>42877.208333333328</v>
      </c>
      <c r="V710" s="9">
        <f t="shared" si="70"/>
        <v>42887.208333333328</v>
      </c>
    </row>
    <row r="711" spans="1:22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7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 s="16">
        <f t="shared" si="68"/>
        <v>41018.208333333336</v>
      </c>
      <c r="N711" s="16">
        <f t="shared" si="69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  <c r="U711" s="9">
        <f t="shared" si="66"/>
        <v>41018.208333333336</v>
      </c>
      <c r="V711" s="9">
        <f t="shared" si="70"/>
        <v>41025.208333333336</v>
      </c>
    </row>
    <row r="712" spans="1:22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7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 s="16">
        <f t="shared" si="68"/>
        <v>43295.208333333328</v>
      </c>
      <c r="N712" s="16">
        <f t="shared" si="69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  <c r="U712" s="9">
        <f t="shared" si="66"/>
        <v>43295.208333333328</v>
      </c>
      <c r="V712" s="9">
        <f t="shared" si="70"/>
        <v>43302.208333333328</v>
      </c>
    </row>
    <row r="713" spans="1:22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7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 s="16">
        <f t="shared" si="68"/>
        <v>42393.25</v>
      </c>
      <c r="N713" s="16">
        <f t="shared" si="69"/>
        <v>42395.25</v>
      </c>
      <c r="O713">
        <v>1453788000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  <c r="U713" s="9">
        <f t="shared" si="66"/>
        <v>42393.25</v>
      </c>
      <c r="V713" s="9">
        <f t="shared" si="70"/>
        <v>42395.25</v>
      </c>
    </row>
    <row r="714" spans="1:22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7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 s="16">
        <f t="shared" si="68"/>
        <v>42559.208333333328</v>
      </c>
      <c r="N714" s="16">
        <f t="shared" si="69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  <c r="U714" s="9">
        <f t="shared" si="66"/>
        <v>42559.208333333328</v>
      </c>
      <c r="V714" s="9">
        <f t="shared" si="70"/>
        <v>42600.208333333328</v>
      </c>
    </row>
    <row r="715" spans="1:22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7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 s="16">
        <f t="shared" si="68"/>
        <v>42604.208333333328</v>
      </c>
      <c r="N715" s="16">
        <f t="shared" si="69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  <c r="U715" s="9">
        <f t="shared" si="66"/>
        <v>42604.208333333328</v>
      </c>
      <c r="V715" s="9">
        <f t="shared" si="70"/>
        <v>42616.208333333328</v>
      </c>
    </row>
    <row r="716" spans="1:22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7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 s="16">
        <f t="shared" si="68"/>
        <v>41870.208333333336</v>
      </c>
      <c r="N716" s="16">
        <f t="shared" si="69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  <c r="U716" s="9">
        <f t="shared" si="66"/>
        <v>41870.208333333336</v>
      </c>
      <c r="V716" s="9">
        <f t="shared" si="70"/>
        <v>41871.208333333336</v>
      </c>
    </row>
    <row r="717" spans="1:22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7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 s="16">
        <f t="shared" si="68"/>
        <v>40397.208333333336</v>
      </c>
      <c r="N717" s="16">
        <f t="shared" si="69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  <c r="U717" s="9">
        <f t="shared" si="66"/>
        <v>40397.208333333336</v>
      </c>
      <c r="V717" s="9">
        <f t="shared" si="70"/>
        <v>40402.208333333336</v>
      </c>
    </row>
    <row r="718" spans="1:22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7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 s="16">
        <f t="shared" si="68"/>
        <v>41465.208333333336</v>
      </c>
      <c r="N718" s="16">
        <f t="shared" si="69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  <c r="U718" s="9">
        <f t="shared" si="66"/>
        <v>41465.208333333336</v>
      </c>
      <c r="V718" s="9">
        <f t="shared" si="70"/>
        <v>41493.208333333336</v>
      </c>
    </row>
    <row r="719" spans="1:22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7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 s="16">
        <f t="shared" si="68"/>
        <v>40777.208333333336</v>
      </c>
      <c r="N719" s="16">
        <f t="shared" si="69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  <c r="U719" s="9">
        <f t="shared" si="66"/>
        <v>40777.208333333336</v>
      </c>
      <c r="V719" s="9">
        <f t="shared" si="70"/>
        <v>40798.208333333336</v>
      </c>
    </row>
    <row r="720" spans="1:22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7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 s="16">
        <f t="shared" si="68"/>
        <v>41442.208333333336</v>
      </c>
      <c r="N720" s="16">
        <f t="shared" si="69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  <c r="U720" s="9">
        <f t="shared" si="66"/>
        <v>41442.208333333336</v>
      </c>
      <c r="V720" s="9">
        <f t="shared" si="70"/>
        <v>41468.208333333336</v>
      </c>
    </row>
    <row r="721" spans="1:22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7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 s="16">
        <f t="shared" si="68"/>
        <v>41058.208333333336</v>
      </c>
      <c r="N721" s="16">
        <f t="shared" si="69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  <c r="U721" s="9">
        <f t="shared" si="66"/>
        <v>41058.208333333336</v>
      </c>
      <c r="V721" s="9">
        <f t="shared" si="70"/>
        <v>41069.208333333336</v>
      </c>
    </row>
    <row r="722" spans="1:22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7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 s="16">
        <f t="shared" si="68"/>
        <v>43152.25</v>
      </c>
      <c r="N722" s="16">
        <f t="shared" si="69"/>
        <v>43166.25</v>
      </c>
      <c r="O722">
        <v>1520402400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  <c r="U722" s="9">
        <f t="shared" si="66"/>
        <v>43152.25</v>
      </c>
      <c r="V722" s="9">
        <f t="shared" si="70"/>
        <v>43166.25</v>
      </c>
    </row>
    <row r="723" spans="1:22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7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 s="16">
        <f t="shared" si="68"/>
        <v>43194.208333333328</v>
      </c>
      <c r="N723" s="16">
        <f t="shared" si="69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  <c r="U723" s="9">
        <f t="shared" si="66"/>
        <v>43194.208333333328</v>
      </c>
      <c r="V723" s="9">
        <f t="shared" si="70"/>
        <v>43200.208333333328</v>
      </c>
    </row>
    <row r="724" spans="1:22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7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 s="16">
        <f t="shared" si="68"/>
        <v>43045.25</v>
      </c>
      <c r="N724" s="16">
        <f t="shared" si="69"/>
        <v>43072.25</v>
      </c>
      <c r="O724">
        <v>1512280800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  <c r="U724" s="9">
        <f t="shared" si="66"/>
        <v>43045.25</v>
      </c>
      <c r="V724" s="9">
        <f t="shared" si="70"/>
        <v>43072.25</v>
      </c>
    </row>
    <row r="725" spans="1:22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7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 s="16">
        <f t="shared" si="68"/>
        <v>42431.25</v>
      </c>
      <c r="N725" s="16">
        <f t="shared" si="69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  <c r="U725" s="9">
        <f t="shared" si="66"/>
        <v>42431.25</v>
      </c>
      <c r="V725" s="9">
        <f t="shared" si="70"/>
        <v>42452.208333333328</v>
      </c>
    </row>
    <row r="726" spans="1:22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7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 s="16">
        <f t="shared" si="68"/>
        <v>41934.208333333336</v>
      </c>
      <c r="N726" s="16">
        <f t="shared" si="69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  <c r="U726" s="9">
        <f t="shared" si="66"/>
        <v>41934.208333333336</v>
      </c>
      <c r="V726" s="9">
        <f t="shared" si="70"/>
        <v>41936.208333333336</v>
      </c>
    </row>
    <row r="727" spans="1:22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7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 s="16">
        <f t="shared" si="68"/>
        <v>41958.25</v>
      </c>
      <c r="N727" s="16">
        <f t="shared" si="69"/>
        <v>41960.25</v>
      </c>
      <c r="O727">
        <v>1416204000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  <c r="U727" s="9">
        <f t="shared" si="66"/>
        <v>41958.25</v>
      </c>
      <c r="V727" s="9">
        <f t="shared" si="70"/>
        <v>41960.25</v>
      </c>
    </row>
    <row r="728" spans="1:22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7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 s="16">
        <f t="shared" si="68"/>
        <v>40476.208333333336</v>
      </c>
      <c r="N728" s="16">
        <f t="shared" si="69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  <c r="U728" s="9">
        <f t="shared" si="66"/>
        <v>40476.208333333336</v>
      </c>
      <c r="V728" s="9">
        <f t="shared" si="70"/>
        <v>40482.208333333336</v>
      </c>
    </row>
    <row r="729" spans="1:22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7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 s="16">
        <f t="shared" si="68"/>
        <v>43485.25</v>
      </c>
      <c r="N729" s="16">
        <f t="shared" si="69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  <c r="U729" s="9">
        <f t="shared" si="66"/>
        <v>43485.25</v>
      </c>
      <c r="V729" s="9">
        <f t="shared" si="70"/>
        <v>43543.208333333328</v>
      </c>
    </row>
    <row r="730" spans="1:22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7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 s="16">
        <f t="shared" si="68"/>
        <v>42515.208333333328</v>
      </c>
      <c r="N730" s="16">
        <f t="shared" si="69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  <c r="U730" s="9">
        <f t="shared" si="66"/>
        <v>42515.208333333328</v>
      </c>
      <c r="V730" s="9">
        <f t="shared" si="70"/>
        <v>42526.208333333328</v>
      </c>
    </row>
    <row r="731" spans="1:22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7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 s="16">
        <f t="shared" si="68"/>
        <v>41309.25</v>
      </c>
      <c r="N731" s="16">
        <f t="shared" si="69"/>
        <v>41311.25</v>
      </c>
      <c r="O731">
        <v>1360130400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  <c r="U731" s="9">
        <f t="shared" si="66"/>
        <v>41309.25</v>
      </c>
      <c r="V731" s="9">
        <f t="shared" si="70"/>
        <v>41311.25</v>
      </c>
    </row>
    <row r="732" spans="1:22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7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 s="16">
        <f t="shared" si="68"/>
        <v>42147.208333333328</v>
      </c>
      <c r="N732" s="16">
        <f t="shared" si="69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  <c r="U732" s="9">
        <f t="shared" si="66"/>
        <v>42147.208333333328</v>
      </c>
      <c r="V732" s="9">
        <f t="shared" si="70"/>
        <v>42153.208333333328</v>
      </c>
    </row>
    <row r="733" spans="1:22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7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 s="16">
        <f t="shared" si="68"/>
        <v>42939.208333333328</v>
      </c>
      <c r="N733" s="16">
        <f t="shared" si="69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  <c r="U733" s="9">
        <f t="shared" si="66"/>
        <v>42939.208333333328</v>
      </c>
      <c r="V733" s="9">
        <f t="shared" si="70"/>
        <v>42940.208333333328</v>
      </c>
    </row>
    <row r="734" spans="1:22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7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 s="16">
        <f t="shared" si="68"/>
        <v>42816.208333333328</v>
      </c>
      <c r="N734" s="16">
        <f t="shared" si="69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  <c r="U734" s="9">
        <f t="shared" si="66"/>
        <v>42816.208333333328</v>
      </c>
      <c r="V734" s="9">
        <f t="shared" si="70"/>
        <v>42839.208333333328</v>
      </c>
    </row>
    <row r="735" spans="1:22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7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 s="16">
        <f t="shared" si="68"/>
        <v>41844.208333333336</v>
      </c>
      <c r="N735" s="16">
        <f t="shared" si="69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  <c r="U735" s="9">
        <f t="shared" si="66"/>
        <v>41844.208333333336</v>
      </c>
      <c r="V735" s="9">
        <f t="shared" si="70"/>
        <v>41857.208333333336</v>
      </c>
    </row>
    <row r="736" spans="1:22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7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 s="16">
        <f t="shared" si="68"/>
        <v>42763.25</v>
      </c>
      <c r="N736" s="16">
        <f t="shared" si="69"/>
        <v>42775.25</v>
      </c>
      <c r="O736">
        <v>1486620000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  <c r="U736" s="9">
        <f t="shared" si="66"/>
        <v>42763.25</v>
      </c>
      <c r="V736" s="9">
        <f t="shared" si="70"/>
        <v>42775.25</v>
      </c>
    </row>
    <row r="737" spans="1:22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7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 s="16">
        <f t="shared" si="68"/>
        <v>42459.208333333328</v>
      </c>
      <c r="N737" s="16">
        <f t="shared" si="69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  <c r="U737" s="9">
        <f t="shared" si="66"/>
        <v>42459.208333333328</v>
      </c>
      <c r="V737" s="9">
        <f t="shared" si="70"/>
        <v>42466.208333333328</v>
      </c>
    </row>
    <row r="738" spans="1:22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7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 s="16">
        <f t="shared" si="68"/>
        <v>42055.25</v>
      </c>
      <c r="N738" s="16">
        <f t="shared" si="69"/>
        <v>42059.25</v>
      </c>
      <c r="O738">
        <v>1424757600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  <c r="U738" s="9">
        <f t="shared" si="66"/>
        <v>42055.25</v>
      </c>
      <c r="V738" s="9">
        <f t="shared" si="70"/>
        <v>42059.25</v>
      </c>
    </row>
    <row r="739" spans="1:22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7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 s="16">
        <f t="shared" si="68"/>
        <v>42685.25</v>
      </c>
      <c r="N739" s="16">
        <f t="shared" si="69"/>
        <v>42697.25</v>
      </c>
      <c r="O739">
        <v>1479880800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  <c r="U739" s="9">
        <f t="shared" si="66"/>
        <v>42685.25</v>
      </c>
      <c r="V739" s="9">
        <f t="shared" si="70"/>
        <v>42697.25</v>
      </c>
    </row>
    <row r="740" spans="1:22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7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 s="16">
        <f t="shared" si="68"/>
        <v>41959.25</v>
      </c>
      <c r="N740" s="16">
        <f t="shared" si="69"/>
        <v>41981.25</v>
      </c>
      <c r="O740">
        <v>1418018400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  <c r="U740" s="9">
        <f t="shared" si="66"/>
        <v>41959.25</v>
      </c>
      <c r="V740" s="9">
        <f t="shared" si="70"/>
        <v>41981.25</v>
      </c>
    </row>
    <row r="741" spans="1:22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7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 s="16">
        <f t="shared" si="68"/>
        <v>41089.208333333336</v>
      </c>
      <c r="N741" s="16">
        <f t="shared" si="69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  <c r="U741" s="9">
        <f t="shared" si="66"/>
        <v>41089.208333333336</v>
      </c>
      <c r="V741" s="9">
        <f t="shared" si="70"/>
        <v>41090.208333333336</v>
      </c>
    </row>
    <row r="742" spans="1:22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7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 s="16">
        <f t="shared" si="68"/>
        <v>42769.25</v>
      </c>
      <c r="N742" s="16">
        <f t="shared" si="69"/>
        <v>42772.25</v>
      </c>
      <c r="O742">
        <v>1486360800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  <c r="U742" s="9">
        <f t="shared" si="66"/>
        <v>42769.25</v>
      </c>
      <c r="V742" s="9">
        <f t="shared" si="70"/>
        <v>42772.25</v>
      </c>
    </row>
    <row r="743" spans="1:22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7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 s="16">
        <f t="shared" si="68"/>
        <v>40321.208333333336</v>
      </c>
      <c r="N743" s="16">
        <f t="shared" si="69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  <c r="U743" s="9">
        <f t="shared" si="66"/>
        <v>40321.208333333336</v>
      </c>
      <c r="V743" s="9">
        <f t="shared" si="70"/>
        <v>40322.208333333336</v>
      </c>
    </row>
    <row r="744" spans="1:22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7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 s="16">
        <f t="shared" si="68"/>
        <v>40197.25</v>
      </c>
      <c r="N744" s="16">
        <f t="shared" si="69"/>
        <v>40239.25</v>
      </c>
      <c r="O744">
        <v>1267509600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  <c r="U744" s="9">
        <f t="shared" si="66"/>
        <v>40197.25</v>
      </c>
      <c r="V744" s="9">
        <f t="shared" si="70"/>
        <v>40239.25</v>
      </c>
    </row>
    <row r="745" spans="1:22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7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 s="16">
        <f t="shared" si="68"/>
        <v>42298.208333333328</v>
      </c>
      <c r="N745" s="16">
        <f t="shared" si="69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  <c r="U745" s="9">
        <f t="shared" si="66"/>
        <v>42298.208333333328</v>
      </c>
      <c r="V745" s="9">
        <f t="shared" si="70"/>
        <v>42304.208333333328</v>
      </c>
    </row>
    <row r="746" spans="1:22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7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 s="16">
        <f t="shared" si="68"/>
        <v>43322.208333333328</v>
      </c>
      <c r="N746" s="16">
        <f t="shared" si="69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  <c r="U746" s="9">
        <f t="shared" si="66"/>
        <v>43322.208333333328</v>
      </c>
      <c r="V746" s="9">
        <f t="shared" si="70"/>
        <v>43324.208333333328</v>
      </c>
    </row>
    <row r="747" spans="1:22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7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 s="16">
        <f t="shared" si="68"/>
        <v>40328.208333333336</v>
      </c>
      <c r="N747" s="16">
        <f t="shared" si="69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  <c r="U747" s="9">
        <f t="shared" si="66"/>
        <v>40328.208333333336</v>
      </c>
      <c r="V747" s="9">
        <f t="shared" si="70"/>
        <v>40355.208333333336</v>
      </c>
    </row>
    <row r="748" spans="1:22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7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 s="16">
        <f t="shared" si="68"/>
        <v>40825.208333333336</v>
      </c>
      <c r="N748" s="16">
        <f t="shared" si="69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  <c r="U748" s="9">
        <f t="shared" si="66"/>
        <v>40825.208333333336</v>
      </c>
      <c r="V748" s="9">
        <f t="shared" si="70"/>
        <v>40830.208333333336</v>
      </c>
    </row>
    <row r="749" spans="1:22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7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 s="16">
        <f t="shared" si="68"/>
        <v>40423.208333333336</v>
      </c>
      <c r="N749" s="16">
        <f t="shared" si="69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  <c r="U749" s="9">
        <f t="shared" si="66"/>
        <v>40423.208333333336</v>
      </c>
      <c r="V749" s="9">
        <f t="shared" si="70"/>
        <v>40434.208333333336</v>
      </c>
    </row>
    <row r="750" spans="1:22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7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 s="16">
        <f t="shared" si="68"/>
        <v>40238.25</v>
      </c>
      <c r="N750" s="16">
        <f t="shared" si="69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  <c r="U750" s="9">
        <f t="shared" si="66"/>
        <v>40238.25</v>
      </c>
      <c r="V750" s="9">
        <f t="shared" si="70"/>
        <v>40263.208333333336</v>
      </c>
    </row>
    <row r="751" spans="1:22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7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 s="16">
        <f t="shared" si="68"/>
        <v>41920.208333333336</v>
      </c>
      <c r="N751" s="16">
        <f t="shared" si="69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  <c r="U751" s="9">
        <f t="shared" si="66"/>
        <v>41920.208333333336</v>
      </c>
      <c r="V751" s="9">
        <f t="shared" si="70"/>
        <v>41932.208333333336</v>
      </c>
    </row>
    <row r="752" spans="1:22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7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 s="16">
        <f t="shared" si="68"/>
        <v>40360.208333333336</v>
      </c>
      <c r="N752" s="16">
        <f t="shared" si="69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  <c r="U752" s="9">
        <f t="shared" si="66"/>
        <v>40360.208333333336</v>
      </c>
      <c r="V752" s="9">
        <f t="shared" si="70"/>
        <v>40385.208333333336</v>
      </c>
    </row>
    <row r="753" spans="1:22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7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 s="16">
        <f t="shared" si="68"/>
        <v>42446.208333333328</v>
      </c>
      <c r="N753" s="16">
        <f t="shared" si="69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  <c r="U753" s="9">
        <f t="shared" si="66"/>
        <v>42446.208333333328</v>
      </c>
      <c r="V753" s="9">
        <f t="shared" si="70"/>
        <v>42461.208333333328</v>
      </c>
    </row>
    <row r="754" spans="1:22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7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 s="16">
        <f t="shared" si="68"/>
        <v>40395.208333333336</v>
      </c>
      <c r="N754" s="16">
        <f t="shared" si="69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  <c r="U754" s="9">
        <f t="shared" si="66"/>
        <v>40395.208333333336</v>
      </c>
      <c r="V754" s="9">
        <f t="shared" si="70"/>
        <v>40413.208333333336</v>
      </c>
    </row>
    <row r="755" spans="1:22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7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 s="16">
        <f t="shared" si="68"/>
        <v>40321.208333333336</v>
      </c>
      <c r="N755" s="16">
        <f t="shared" si="69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  <c r="U755" s="9">
        <f t="shared" si="66"/>
        <v>40321.208333333336</v>
      </c>
      <c r="V755" s="9">
        <f t="shared" si="70"/>
        <v>40336.208333333336</v>
      </c>
    </row>
    <row r="756" spans="1:22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7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 s="16">
        <f t="shared" si="68"/>
        <v>41210.208333333336</v>
      </c>
      <c r="N756" s="16">
        <f t="shared" si="69"/>
        <v>41263.25</v>
      </c>
      <c r="O756">
        <v>1355983200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  <c r="U756" s="9">
        <f t="shared" si="66"/>
        <v>41210.208333333336</v>
      </c>
      <c r="V756" s="9">
        <f t="shared" si="70"/>
        <v>41263.25</v>
      </c>
    </row>
    <row r="757" spans="1:22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7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 s="16">
        <f t="shared" si="68"/>
        <v>43096.25</v>
      </c>
      <c r="N757" s="16">
        <f t="shared" si="69"/>
        <v>43108.25</v>
      </c>
      <c r="O757">
        <v>1515391200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  <c r="U757" s="9">
        <f t="shared" si="66"/>
        <v>43096.25</v>
      </c>
      <c r="V757" s="9">
        <f t="shared" si="70"/>
        <v>43108.25</v>
      </c>
    </row>
    <row r="758" spans="1:22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7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 s="16">
        <f t="shared" si="68"/>
        <v>42024.25</v>
      </c>
      <c r="N758" s="16">
        <f t="shared" si="69"/>
        <v>42030.25</v>
      </c>
      <c r="O758">
        <v>1422252000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  <c r="U758" s="9">
        <f t="shared" si="66"/>
        <v>42024.25</v>
      </c>
      <c r="V758" s="9">
        <f t="shared" si="70"/>
        <v>42030.25</v>
      </c>
    </row>
    <row r="759" spans="1:22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7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 s="16">
        <f t="shared" si="68"/>
        <v>40675.208333333336</v>
      </c>
      <c r="N759" s="16">
        <f t="shared" si="69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  <c r="U759" s="9">
        <f t="shared" si="66"/>
        <v>40675.208333333336</v>
      </c>
      <c r="V759" s="9">
        <f t="shared" si="70"/>
        <v>40679.208333333336</v>
      </c>
    </row>
    <row r="760" spans="1:22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7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 s="16">
        <f t="shared" si="68"/>
        <v>41936.208333333336</v>
      </c>
      <c r="N760" s="16">
        <f t="shared" si="69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  <c r="U760" s="9">
        <f t="shared" si="66"/>
        <v>41936.208333333336</v>
      </c>
      <c r="V760" s="9">
        <f t="shared" si="70"/>
        <v>41945.208333333336</v>
      </c>
    </row>
    <row r="761" spans="1:22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7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 s="16">
        <f t="shared" si="68"/>
        <v>43136.25</v>
      </c>
      <c r="N761" s="16">
        <f t="shared" si="69"/>
        <v>43166.25</v>
      </c>
      <c r="O761">
        <v>1520402400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  <c r="U761" s="9">
        <f t="shared" si="66"/>
        <v>43136.25</v>
      </c>
      <c r="V761" s="9">
        <f t="shared" si="70"/>
        <v>43166.25</v>
      </c>
    </row>
    <row r="762" spans="1:22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7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 s="16">
        <f t="shared" si="68"/>
        <v>43678.208333333328</v>
      </c>
      <c r="N762" s="16">
        <f t="shared" si="69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  <c r="U762" s="9">
        <f t="shared" si="66"/>
        <v>43678.208333333328</v>
      </c>
      <c r="V762" s="9">
        <f t="shared" si="70"/>
        <v>43707.208333333328</v>
      </c>
    </row>
    <row r="763" spans="1:22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7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 s="16">
        <f t="shared" si="68"/>
        <v>42938.208333333328</v>
      </c>
      <c r="N763" s="16">
        <f t="shared" si="69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  <c r="U763" s="9">
        <f t="shared" si="66"/>
        <v>42938.208333333328</v>
      </c>
      <c r="V763" s="9">
        <f t="shared" si="70"/>
        <v>42943.208333333328</v>
      </c>
    </row>
    <row r="764" spans="1:22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7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 s="16">
        <f t="shared" si="68"/>
        <v>41241.25</v>
      </c>
      <c r="N764" s="16">
        <f t="shared" si="69"/>
        <v>41252.25</v>
      </c>
      <c r="O764">
        <v>1355032800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  <c r="U764" s="9">
        <f t="shared" si="66"/>
        <v>41241.25</v>
      </c>
      <c r="V764" s="9">
        <f t="shared" si="70"/>
        <v>41252.25</v>
      </c>
    </row>
    <row r="765" spans="1:22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7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 s="16">
        <f t="shared" si="68"/>
        <v>41037.208333333336</v>
      </c>
      <c r="N765" s="16">
        <f t="shared" si="69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  <c r="U765" s="9">
        <f t="shared" si="66"/>
        <v>41037.208333333336</v>
      </c>
      <c r="V765" s="9">
        <f t="shared" si="70"/>
        <v>41072.208333333336</v>
      </c>
    </row>
    <row r="766" spans="1:22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7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 s="16">
        <f t="shared" si="68"/>
        <v>40676.208333333336</v>
      </c>
      <c r="N766" s="16">
        <f t="shared" si="69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  <c r="U766" s="9">
        <f t="shared" si="66"/>
        <v>40676.208333333336</v>
      </c>
      <c r="V766" s="9">
        <f t="shared" si="70"/>
        <v>40684.208333333336</v>
      </c>
    </row>
    <row r="767" spans="1:22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7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 s="16">
        <f t="shared" si="68"/>
        <v>42840.208333333328</v>
      </c>
      <c r="N767" s="16">
        <f t="shared" si="69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  <c r="U767" s="9">
        <f t="shared" si="66"/>
        <v>42840.208333333328</v>
      </c>
      <c r="V767" s="9">
        <f t="shared" si="70"/>
        <v>42865.208333333328</v>
      </c>
    </row>
    <row r="768" spans="1:22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7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 s="16">
        <f t="shared" si="68"/>
        <v>43362.208333333328</v>
      </c>
      <c r="N768" s="16">
        <f t="shared" si="69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  <c r="U768" s="9">
        <f t="shared" si="66"/>
        <v>43362.208333333328</v>
      </c>
      <c r="V768" s="9">
        <f t="shared" si="70"/>
        <v>43363.208333333328</v>
      </c>
    </row>
    <row r="769" spans="1:22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7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 s="16">
        <f t="shared" si="68"/>
        <v>42283.208333333328</v>
      </c>
      <c r="N769" s="16">
        <f t="shared" si="69"/>
        <v>42328.25</v>
      </c>
      <c r="O769">
        <v>1447999200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  <c r="U769" s="9">
        <f t="shared" si="66"/>
        <v>42283.208333333328</v>
      </c>
      <c r="V769" s="9">
        <f t="shared" si="70"/>
        <v>42328.25</v>
      </c>
    </row>
    <row r="770" spans="1:22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7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 s="16">
        <f t="shared" si="68"/>
        <v>41619.25</v>
      </c>
      <c r="N770" s="16">
        <f t="shared" si="69"/>
        <v>41634.25</v>
      </c>
      <c r="O770">
        <v>1388037600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  <c r="U770" s="9">
        <f t="shared" ref="U770:U833" si="72">(((L770/60)/60)/24)+DATE(1970,1,1)</f>
        <v>41619.25</v>
      </c>
      <c r="V770" s="9">
        <f t="shared" si="70"/>
        <v>41634.25</v>
      </c>
    </row>
    <row r="771" spans="1:22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3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 s="16">
        <f t="shared" ref="M771:M834" si="74">(((L771/60)/60)/24)+DATE(1970,1,1)</f>
        <v>41501.208333333336</v>
      </c>
      <c r="N771" s="16">
        <f t="shared" ref="N771:N834" si="75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  <c r="U771" s="9">
        <f t="shared" si="72"/>
        <v>41501.208333333336</v>
      </c>
      <c r="V771" s="9">
        <f t="shared" ref="V771:V834" si="76">(((O771/60)/60)/24)+DATE(1970,1,1)</f>
        <v>41527.208333333336</v>
      </c>
    </row>
    <row r="772" spans="1:22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3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 s="16">
        <f t="shared" si="74"/>
        <v>41743.208333333336</v>
      </c>
      <c r="N772" s="16">
        <f t="shared" si="75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  <c r="U772" s="9">
        <f t="shared" si="72"/>
        <v>41743.208333333336</v>
      </c>
      <c r="V772" s="9">
        <f t="shared" si="76"/>
        <v>41750.208333333336</v>
      </c>
    </row>
    <row r="773" spans="1:22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3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 s="16">
        <f t="shared" si="74"/>
        <v>43491.25</v>
      </c>
      <c r="N773" s="16">
        <f t="shared" si="75"/>
        <v>43518.25</v>
      </c>
      <c r="O773">
        <v>1550815200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  <c r="U773" s="9">
        <f t="shared" si="72"/>
        <v>43491.25</v>
      </c>
      <c r="V773" s="9">
        <f t="shared" si="76"/>
        <v>43518.25</v>
      </c>
    </row>
    <row r="774" spans="1:22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3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 s="16">
        <f t="shared" si="74"/>
        <v>43505.25</v>
      </c>
      <c r="N774" s="16">
        <f t="shared" si="75"/>
        <v>43509.25</v>
      </c>
      <c r="O774">
        <v>1550037600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  <c r="U774" s="9">
        <f t="shared" si="72"/>
        <v>43505.25</v>
      </c>
      <c r="V774" s="9">
        <f t="shared" si="76"/>
        <v>43509.25</v>
      </c>
    </row>
    <row r="775" spans="1:22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3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 s="16">
        <f t="shared" si="74"/>
        <v>42838.208333333328</v>
      </c>
      <c r="N775" s="16">
        <f t="shared" si="75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  <c r="U775" s="9">
        <f t="shared" si="72"/>
        <v>42838.208333333328</v>
      </c>
      <c r="V775" s="9">
        <f t="shared" si="76"/>
        <v>42848.208333333328</v>
      </c>
    </row>
    <row r="776" spans="1:22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3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 s="16">
        <f t="shared" si="74"/>
        <v>42513.208333333328</v>
      </c>
      <c r="N776" s="16">
        <f t="shared" si="75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  <c r="U776" s="9">
        <f t="shared" si="72"/>
        <v>42513.208333333328</v>
      </c>
      <c r="V776" s="9">
        <f t="shared" si="76"/>
        <v>42554.208333333328</v>
      </c>
    </row>
    <row r="777" spans="1:22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3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 s="16">
        <f t="shared" si="74"/>
        <v>41949.25</v>
      </c>
      <c r="N777" s="16">
        <f t="shared" si="75"/>
        <v>41959.25</v>
      </c>
      <c r="O777">
        <v>1416117600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  <c r="U777" s="9">
        <f t="shared" si="72"/>
        <v>41949.25</v>
      </c>
      <c r="V777" s="9">
        <f t="shared" si="76"/>
        <v>41959.25</v>
      </c>
    </row>
    <row r="778" spans="1:22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3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 s="16">
        <f t="shared" si="74"/>
        <v>43650.208333333328</v>
      </c>
      <c r="N778" s="16">
        <f t="shared" si="75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  <c r="U778" s="9">
        <f t="shared" si="72"/>
        <v>43650.208333333328</v>
      </c>
      <c r="V778" s="9">
        <f t="shared" si="76"/>
        <v>43668.208333333328</v>
      </c>
    </row>
    <row r="779" spans="1:22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3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 s="16">
        <f t="shared" si="74"/>
        <v>40809.208333333336</v>
      </c>
      <c r="N779" s="16">
        <f t="shared" si="75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  <c r="U779" s="9">
        <f t="shared" si="72"/>
        <v>40809.208333333336</v>
      </c>
      <c r="V779" s="9">
        <f t="shared" si="76"/>
        <v>40838.208333333336</v>
      </c>
    </row>
    <row r="780" spans="1:22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3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 s="16">
        <f t="shared" si="74"/>
        <v>40768.208333333336</v>
      </c>
      <c r="N780" s="16">
        <f t="shared" si="75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  <c r="U780" s="9">
        <f t="shared" si="72"/>
        <v>40768.208333333336</v>
      </c>
      <c r="V780" s="9">
        <f t="shared" si="76"/>
        <v>40773.208333333336</v>
      </c>
    </row>
    <row r="781" spans="1:22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3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 s="16">
        <f t="shared" si="74"/>
        <v>42230.208333333328</v>
      </c>
      <c r="N781" s="16">
        <f t="shared" si="75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  <c r="U781" s="9">
        <f t="shared" si="72"/>
        <v>42230.208333333328</v>
      </c>
      <c r="V781" s="9">
        <f t="shared" si="76"/>
        <v>42239.208333333328</v>
      </c>
    </row>
    <row r="782" spans="1:22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3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 s="16">
        <f t="shared" si="74"/>
        <v>42573.208333333328</v>
      </c>
      <c r="N782" s="16">
        <f t="shared" si="75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  <c r="U782" s="9">
        <f t="shared" si="72"/>
        <v>42573.208333333328</v>
      </c>
      <c r="V782" s="9">
        <f t="shared" si="76"/>
        <v>42592.208333333328</v>
      </c>
    </row>
    <row r="783" spans="1:22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3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 s="16">
        <f t="shared" si="74"/>
        <v>40482.208333333336</v>
      </c>
      <c r="N783" s="16">
        <f t="shared" si="75"/>
        <v>40533.25</v>
      </c>
      <c r="O783">
        <v>1292911200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  <c r="U783" s="9">
        <f t="shared" si="72"/>
        <v>40482.208333333336</v>
      </c>
      <c r="V783" s="9">
        <f t="shared" si="76"/>
        <v>40533.25</v>
      </c>
    </row>
    <row r="784" spans="1:22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3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 s="16">
        <f t="shared" si="74"/>
        <v>40603.25</v>
      </c>
      <c r="N784" s="16">
        <f t="shared" si="75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  <c r="U784" s="9">
        <f t="shared" si="72"/>
        <v>40603.25</v>
      </c>
      <c r="V784" s="9">
        <f t="shared" si="76"/>
        <v>40631.208333333336</v>
      </c>
    </row>
    <row r="785" spans="1:22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3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 s="16">
        <f t="shared" si="74"/>
        <v>41625.25</v>
      </c>
      <c r="N785" s="16">
        <f t="shared" si="75"/>
        <v>41632.25</v>
      </c>
      <c r="O785">
        <v>1387864800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  <c r="U785" s="9">
        <f t="shared" si="72"/>
        <v>41625.25</v>
      </c>
      <c r="V785" s="9">
        <f t="shared" si="76"/>
        <v>41632.25</v>
      </c>
    </row>
    <row r="786" spans="1:22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3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 s="16">
        <f t="shared" si="74"/>
        <v>42435.25</v>
      </c>
      <c r="N786" s="16">
        <f t="shared" si="75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  <c r="U786" s="9">
        <f t="shared" si="72"/>
        <v>42435.25</v>
      </c>
      <c r="V786" s="9">
        <f t="shared" si="76"/>
        <v>42446.208333333328</v>
      </c>
    </row>
    <row r="787" spans="1:22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3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 s="16">
        <f t="shared" si="74"/>
        <v>43582.208333333328</v>
      </c>
      <c r="N787" s="16">
        <f t="shared" si="75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  <c r="U787" s="9">
        <f t="shared" si="72"/>
        <v>43582.208333333328</v>
      </c>
      <c r="V787" s="9">
        <f t="shared" si="76"/>
        <v>43616.208333333328</v>
      </c>
    </row>
    <row r="788" spans="1:22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3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 s="16">
        <f t="shared" si="74"/>
        <v>43186.208333333328</v>
      </c>
      <c r="N788" s="16">
        <f t="shared" si="75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  <c r="U788" s="9">
        <f t="shared" si="72"/>
        <v>43186.208333333328</v>
      </c>
      <c r="V788" s="9">
        <f t="shared" si="76"/>
        <v>43193.208333333328</v>
      </c>
    </row>
    <row r="789" spans="1:22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3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 s="16">
        <f t="shared" si="74"/>
        <v>40684.208333333336</v>
      </c>
      <c r="N789" s="16">
        <f t="shared" si="75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  <c r="U789" s="9">
        <f t="shared" si="72"/>
        <v>40684.208333333336</v>
      </c>
      <c r="V789" s="9">
        <f t="shared" si="76"/>
        <v>40693.208333333336</v>
      </c>
    </row>
    <row r="790" spans="1:22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3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 s="16">
        <f t="shared" si="74"/>
        <v>41202.208333333336</v>
      </c>
      <c r="N790" s="16">
        <f t="shared" si="75"/>
        <v>41223.25</v>
      </c>
      <c r="O790">
        <v>1352527200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  <c r="U790" s="9">
        <f t="shared" si="72"/>
        <v>41202.208333333336</v>
      </c>
      <c r="V790" s="9">
        <f t="shared" si="76"/>
        <v>41223.25</v>
      </c>
    </row>
    <row r="791" spans="1:22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3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 s="16">
        <f t="shared" si="74"/>
        <v>41786.208333333336</v>
      </c>
      <c r="N791" s="16">
        <f t="shared" si="75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  <c r="U791" s="9">
        <f t="shared" si="72"/>
        <v>41786.208333333336</v>
      </c>
      <c r="V791" s="9">
        <f t="shared" si="76"/>
        <v>41823.208333333336</v>
      </c>
    </row>
    <row r="792" spans="1:22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3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 s="16">
        <f t="shared" si="74"/>
        <v>40223.25</v>
      </c>
      <c r="N792" s="16">
        <f t="shared" si="75"/>
        <v>40229.25</v>
      </c>
      <c r="O792">
        <v>1266645600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  <c r="U792" s="9">
        <f t="shared" si="72"/>
        <v>40223.25</v>
      </c>
      <c r="V792" s="9">
        <f t="shared" si="76"/>
        <v>40229.25</v>
      </c>
    </row>
    <row r="793" spans="1:22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3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 s="16">
        <f t="shared" si="74"/>
        <v>42715.25</v>
      </c>
      <c r="N793" s="16">
        <f t="shared" si="75"/>
        <v>42731.25</v>
      </c>
      <c r="O793">
        <v>1482818400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  <c r="U793" s="9">
        <f t="shared" si="72"/>
        <v>42715.25</v>
      </c>
      <c r="V793" s="9">
        <f t="shared" si="76"/>
        <v>42731.25</v>
      </c>
    </row>
    <row r="794" spans="1:22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3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 s="16">
        <f t="shared" si="74"/>
        <v>41451.208333333336</v>
      </c>
      <c r="N794" s="16">
        <f t="shared" si="75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  <c r="U794" s="9">
        <f t="shared" si="72"/>
        <v>41451.208333333336</v>
      </c>
      <c r="V794" s="9">
        <f t="shared" si="76"/>
        <v>41479.208333333336</v>
      </c>
    </row>
    <row r="795" spans="1:22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3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 s="16">
        <f t="shared" si="74"/>
        <v>41450.208333333336</v>
      </c>
      <c r="N795" s="16">
        <f t="shared" si="75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  <c r="U795" s="9">
        <f t="shared" si="72"/>
        <v>41450.208333333336</v>
      </c>
      <c r="V795" s="9">
        <f t="shared" si="76"/>
        <v>41454.208333333336</v>
      </c>
    </row>
    <row r="796" spans="1:22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3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 s="16">
        <f t="shared" si="74"/>
        <v>43091.25</v>
      </c>
      <c r="N796" s="16">
        <f t="shared" si="75"/>
        <v>43103.25</v>
      </c>
      <c r="O796">
        <v>1514959200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  <c r="U796" s="9">
        <f t="shared" si="72"/>
        <v>43091.25</v>
      </c>
      <c r="V796" s="9">
        <f t="shared" si="76"/>
        <v>43103.25</v>
      </c>
    </row>
    <row r="797" spans="1:22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3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 s="16">
        <f t="shared" si="74"/>
        <v>42675.208333333328</v>
      </c>
      <c r="N797" s="16">
        <f t="shared" si="75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  <c r="U797" s="9">
        <f t="shared" si="72"/>
        <v>42675.208333333328</v>
      </c>
      <c r="V797" s="9">
        <f t="shared" si="76"/>
        <v>42678.208333333328</v>
      </c>
    </row>
    <row r="798" spans="1:22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3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 s="16">
        <f t="shared" si="74"/>
        <v>41859.208333333336</v>
      </c>
      <c r="N798" s="16">
        <f t="shared" si="75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  <c r="U798" s="9">
        <f t="shared" si="72"/>
        <v>41859.208333333336</v>
      </c>
      <c r="V798" s="9">
        <f t="shared" si="76"/>
        <v>41866.208333333336</v>
      </c>
    </row>
    <row r="799" spans="1:22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3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 s="16">
        <f t="shared" si="74"/>
        <v>43464.25</v>
      </c>
      <c r="N799" s="16">
        <f t="shared" si="75"/>
        <v>43487.25</v>
      </c>
      <c r="O799">
        <v>1548136800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  <c r="U799" s="9">
        <f t="shared" si="72"/>
        <v>43464.25</v>
      </c>
      <c r="V799" s="9">
        <f t="shared" si="76"/>
        <v>43487.25</v>
      </c>
    </row>
    <row r="800" spans="1:22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3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 s="16">
        <f t="shared" si="74"/>
        <v>41060.208333333336</v>
      </c>
      <c r="N800" s="16">
        <f t="shared" si="75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  <c r="U800" s="9">
        <f t="shared" si="72"/>
        <v>41060.208333333336</v>
      </c>
      <c r="V800" s="9">
        <f t="shared" si="76"/>
        <v>41088.208333333336</v>
      </c>
    </row>
    <row r="801" spans="1:22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3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 s="16">
        <f t="shared" si="74"/>
        <v>42399.25</v>
      </c>
      <c r="N801" s="16">
        <f t="shared" si="75"/>
        <v>42403.25</v>
      </c>
      <c r="O801">
        <v>1454479200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  <c r="U801" s="9">
        <f t="shared" si="72"/>
        <v>42399.25</v>
      </c>
      <c r="V801" s="9">
        <f t="shared" si="76"/>
        <v>42403.25</v>
      </c>
    </row>
    <row r="802" spans="1:22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3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 s="16">
        <f t="shared" si="74"/>
        <v>42167.208333333328</v>
      </c>
      <c r="N802" s="16">
        <f t="shared" si="75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  <c r="U802" s="9">
        <f t="shared" si="72"/>
        <v>42167.208333333328</v>
      </c>
      <c r="V802" s="9">
        <f t="shared" si="76"/>
        <v>42171.208333333328</v>
      </c>
    </row>
    <row r="803" spans="1:22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3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 s="16">
        <f t="shared" si="74"/>
        <v>43830.25</v>
      </c>
      <c r="N803" s="16">
        <f t="shared" si="75"/>
        <v>43852.25</v>
      </c>
      <c r="O803">
        <v>1579672800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  <c r="U803" s="9">
        <f t="shared" si="72"/>
        <v>43830.25</v>
      </c>
      <c r="V803" s="9">
        <f t="shared" si="76"/>
        <v>43852.25</v>
      </c>
    </row>
    <row r="804" spans="1:22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3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 s="16">
        <f t="shared" si="74"/>
        <v>43650.208333333328</v>
      </c>
      <c r="N804" s="16">
        <f t="shared" si="75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  <c r="U804" s="9">
        <f t="shared" si="72"/>
        <v>43650.208333333328</v>
      </c>
      <c r="V804" s="9">
        <f t="shared" si="76"/>
        <v>43652.208333333328</v>
      </c>
    </row>
    <row r="805" spans="1:22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3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 s="16">
        <f t="shared" si="74"/>
        <v>43492.25</v>
      </c>
      <c r="N805" s="16">
        <f t="shared" si="75"/>
        <v>43526.25</v>
      </c>
      <c r="O805">
        <v>1551506400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  <c r="U805" s="9">
        <f t="shared" si="72"/>
        <v>43492.25</v>
      </c>
      <c r="V805" s="9">
        <f t="shared" si="76"/>
        <v>43526.25</v>
      </c>
    </row>
    <row r="806" spans="1:22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3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 s="16">
        <f t="shared" si="74"/>
        <v>43102.25</v>
      </c>
      <c r="N806" s="16">
        <f t="shared" si="75"/>
        <v>43122.25</v>
      </c>
      <c r="O806">
        <v>1516600800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  <c r="U806" s="9">
        <f t="shared" si="72"/>
        <v>43102.25</v>
      </c>
      <c r="V806" s="9">
        <f t="shared" si="76"/>
        <v>43122.25</v>
      </c>
    </row>
    <row r="807" spans="1:22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3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 s="16">
        <f t="shared" si="74"/>
        <v>41958.25</v>
      </c>
      <c r="N807" s="16">
        <f t="shared" si="75"/>
        <v>42009.25</v>
      </c>
      <c r="O807">
        <v>1420437600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  <c r="U807" s="9">
        <f t="shared" si="72"/>
        <v>41958.25</v>
      </c>
      <c r="V807" s="9">
        <f t="shared" si="76"/>
        <v>42009.25</v>
      </c>
    </row>
    <row r="808" spans="1:22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3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 s="16">
        <f t="shared" si="74"/>
        <v>40973.25</v>
      </c>
      <c r="N808" s="16">
        <f t="shared" si="75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  <c r="U808" s="9">
        <f t="shared" si="72"/>
        <v>40973.25</v>
      </c>
      <c r="V808" s="9">
        <f t="shared" si="76"/>
        <v>40997.208333333336</v>
      </c>
    </row>
    <row r="809" spans="1:22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3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 s="16">
        <f t="shared" si="74"/>
        <v>43753.208333333328</v>
      </c>
      <c r="N809" s="16">
        <f t="shared" si="75"/>
        <v>43797.25</v>
      </c>
      <c r="O809">
        <v>1574920800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  <c r="U809" s="9">
        <f t="shared" si="72"/>
        <v>43753.208333333328</v>
      </c>
      <c r="V809" s="9">
        <f t="shared" si="76"/>
        <v>43797.25</v>
      </c>
    </row>
    <row r="810" spans="1:22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3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 s="16">
        <f t="shared" si="74"/>
        <v>42507.208333333328</v>
      </c>
      <c r="N810" s="16">
        <f t="shared" si="75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  <c r="U810" s="9">
        <f t="shared" si="72"/>
        <v>42507.208333333328</v>
      </c>
      <c r="V810" s="9">
        <f t="shared" si="76"/>
        <v>42524.208333333328</v>
      </c>
    </row>
    <row r="811" spans="1:22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3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 s="16">
        <f t="shared" si="74"/>
        <v>41135.208333333336</v>
      </c>
      <c r="N811" s="16">
        <f t="shared" si="75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  <c r="U811" s="9">
        <f t="shared" si="72"/>
        <v>41135.208333333336</v>
      </c>
      <c r="V811" s="9">
        <f t="shared" si="76"/>
        <v>41136.208333333336</v>
      </c>
    </row>
    <row r="812" spans="1:22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3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 s="16">
        <f t="shared" si="74"/>
        <v>43067.25</v>
      </c>
      <c r="N812" s="16">
        <f t="shared" si="75"/>
        <v>43077.25</v>
      </c>
      <c r="O812">
        <v>1512712800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  <c r="U812" s="9">
        <f t="shared" si="72"/>
        <v>43067.25</v>
      </c>
      <c r="V812" s="9">
        <f t="shared" si="76"/>
        <v>43077.25</v>
      </c>
    </row>
    <row r="813" spans="1:22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3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 s="16">
        <f t="shared" si="74"/>
        <v>42378.25</v>
      </c>
      <c r="N813" s="16">
        <f t="shared" si="75"/>
        <v>42380.25</v>
      </c>
      <c r="O813">
        <v>1452492000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  <c r="U813" s="9">
        <f t="shared" si="72"/>
        <v>42378.25</v>
      </c>
      <c r="V813" s="9">
        <f t="shared" si="76"/>
        <v>42380.25</v>
      </c>
    </row>
    <row r="814" spans="1:22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3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 s="16">
        <f t="shared" si="74"/>
        <v>43206.208333333328</v>
      </c>
      <c r="N814" s="16">
        <f t="shared" si="75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  <c r="U814" s="9">
        <f t="shared" si="72"/>
        <v>43206.208333333328</v>
      </c>
      <c r="V814" s="9">
        <f t="shared" si="76"/>
        <v>43211.208333333328</v>
      </c>
    </row>
    <row r="815" spans="1:22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3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 s="16">
        <f t="shared" si="74"/>
        <v>41148.208333333336</v>
      </c>
      <c r="N815" s="16">
        <f t="shared" si="75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  <c r="U815" s="9">
        <f t="shared" si="72"/>
        <v>41148.208333333336</v>
      </c>
      <c r="V815" s="9">
        <f t="shared" si="76"/>
        <v>41158.208333333336</v>
      </c>
    </row>
    <row r="816" spans="1:22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3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 s="16">
        <f t="shared" si="74"/>
        <v>42517.208333333328</v>
      </c>
      <c r="N816" s="16">
        <f t="shared" si="75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  <c r="U816" s="9">
        <f t="shared" si="72"/>
        <v>42517.208333333328</v>
      </c>
      <c r="V816" s="9">
        <f t="shared" si="76"/>
        <v>42519.208333333328</v>
      </c>
    </row>
    <row r="817" spans="1:22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3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 s="16">
        <f t="shared" si="74"/>
        <v>43068.25</v>
      </c>
      <c r="N817" s="16">
        <f t="shared" si="75"/>
        <v>43094.25</v>
      </c>
      <c r="O817">
        <v>1514181600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  <c r="U817" s="9">
        <f t="shared" si="72"/>
        <v>43068.25</v>
      </c>
      <c r="V817" s="9">
        <f t="shared" si="76"/>
        <v>43094.25</v>
      </c>
    </row>
    <row r="818" spans="1:22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3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 s="16">
        <f t="shared" si="74"/>
        <v>41680.25</v>
      </c>
      <c r="N818" s="16">
        <f t="shared" si="75"/>
        <v>41682.25</v>
      </c>
      <c r="O818">
        <v>1392184800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  <c r="U818" s="9">
        <f t="shared" si="72"/>
        <v>41680.25</v>
      </c>
      <c r="V818" s="9">
        <f t="shared" si="76"/>
        <v>41682.25</v>
      </c>
    </row>
    <row r="819" spans="1:22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3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 s="16">
        <f t="shared" si="74"/>
        <v>43589.208333333328</v>
      </c>
      <c r="N819" s="16">
        <f t="shared" si="75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  <c r="U819" s="9">
        <f t="shared" si="72"/>
        <v>43589.208333333328</v>
      </c>
      <c r="V819" s="9">
        <f t="shared" si="76"/>
        <v>43617.208333333328</v>
      </c>
    </row>
    <row r="820" spans="1:22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3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 s="16">
        <f t="shared" si="74"/>
        <v>43486.25</v>
      </c>
      <c r="N820" s="16">
        <f t="shared" si="75"/>
        <v>43499.25</v>
      </c>
      <c r="O820">
        <v>1549173600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  <c r="U820" s="9">
        <f t="shared" si="72"/>
        <v>43486.25</v>
      </c>
      <c r="V820" s="9">
        <f t="shared" si="76"/>
        <v>43499.25</v>
      </c>
    </row>
    <row r="821" spans="1:22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3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 s="16">
        <f t="shared" si="74"/>
        <v>41237.25</v>
      </c>
      <c r="N821" s="16">
        <f t="shared" si="75"/>
        <v>41252.25</v>
      </c>
      <c r="O821">
        <v>1355032800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  <c r="U821" s="9">
        <f t="shared" si="72"/>
        <v>41237.25</v>
      </c>
      <c r="V821" s="9">
        <f t="shared" si="76"/>
        <v>41252.25</v>
      </c>
    </row>
    <row r="822" spans="1:22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3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 s="16">
        <f t="shared" si="74"/>
        <v>43310.208333333328</v>
      </c>
      <c r="N822" s="16">
        <f t="shared" si="75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  <c r="U822" s="9">
        <f t="shared" si="72"/>
        <v>43310.208333333328</v>
      </c>
      <c r="V822" s="9">
        <f t="shared" si="76"/>
        <v>43323.208333333328</v>
      </c>
    </row>
    <row r="823" spans="1:22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3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 s="16">
        <f t="shared" si="74"/>
        <v>42794.25</v>
      </c>
      <c r="N823" s="16">
        <f t="shared" si="75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  <c r="U823" s="9">
        <f t="shared" si="72"/>
        <v>42794.25</v>
      </c>
      <c r="V823" s="9">
        <f t="shared" si="76"/>
        <v>42807.208333333328</v>
      </c>
    </row>
    <row r="824" spans="1:22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3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 s="16">
        <f t="shared" si="74"/>
        <v>41698.25</v>
      </c>
      <c r="N824" s="16">
        <f t="shared" si="75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  <c r="U824" s="9">
        <f t="shared" si="72"/>
        <v>41698.25</v>
      </c>
      <c r="V824" s="9">
        <f t="shared" si="76"/>
        <v>41715.208333333336</v>
      </c>
    </row>
    <row r="825" spans="1:22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3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 s="16">
        <f t="shared" si="74"/>
        <v>41892.208333333336</v>
      </c>
      <c r="N825" s="16">
        <f t="shared" si="75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  <c r="U825" s="9">
        <f t="shared" si="72"/>
        <v>41892.208333333336</v>
      </c>
      <c r="V825" s="9">
        <f t="shared" si="76"/>
        <v>41917.208333333336</v>
      </c>
    </row>
    <row r="826" spans="1:22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3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 s="16">
        <f t="shared" si="74"/>
        <v>40348.208333333336</v>
      </c>
      <c r="N826" s="16">
        <f t="shared" si="75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  <c r="U826" s="9">
        <f t="shared" si="72"/>
        <v>40348.208333333336</v>
      </c>
      <c r="V826" s="9">
        <f t="shared" si="76"/>
        <v>40380.208333333336</v>
      </c>
    </row>
    <row r="827" spans="1:22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3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 s="16">
        <f t="shared" si="74"/>
        <v>42941.208333333328</v>
      </c>
      <c r="N827" s="16">
        <f t="shared" si="75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  <c r="U827" s="9">
        <f t="shared" si="72"/>
        <v>42941.208333333328</v>
      </c>
      <c r="V827" s="9">
        <f t="shared" si="76"/>
        <v>42953.208333333328</v>
      </c>
    </row>
    <row r="828" spans="1:22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3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 s="16">
        <f t="shared" si="74"/>
        <v>40525.25</v>
      </c>
      <c r="N828" s="16">
        <f t="shared" si="75"/>
        <v>40553.25</v>
      </c>
      <c r="O828">
        <v>1294639200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  <c r="U828" s="9">
        <f t="shared" si="72"/>
        <v>40525.25</v>
      </c>
      <c r="V828" s="9">
        <f t="shared" si="76"/>
        <v>40553.25</v>
      </c>
    </row>
    <row r="829" spans="1:22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3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 s="16">
        <f t="shared" si="74"/>
        <v>40666.208333333336</v>
      </c>
      <c r="N829" s="16">
        <f t="shared" si="75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  <c r="U829" s="9">
        <f t="shared" si="72"/>
        <v>40666.208333333336</v>
      </c>
      <c r="V829" s="9">
        <f t="shared" si="76"/>
        <v>40678.208333333336</v>
      </c>
    </row>
    <row r="830" spans="1:22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3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 s="16">
        <f t="shared" si="74"/>
        <v>43340.208333333328</v>
      </c>
      <c r="N830" s="16">
        <f t="shared" si="75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  <c r="U830" s="9">
        <f t="shared" si="72"/>
        <v>43340.208333333328</v>
      </c>
      <c r="V830" s="9">
        <f t="shared" si="76"/>
        <v>43365.208333333328</v>
      </c>
    </row>
    <row r="831" spans="1:22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3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 s="16">
        <f t="shared" si="74"/>
        <v>42164.208333333328</v>
      </c>
      <c r="N831" s="16">
        <f t="shared" si="75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  <c r="U831" s="9">
        <f t="shared" si="72"/>
        <v>42164.208333333328</v>
      </c>
      <c r="V831" s="9">
        <f t="shared" si="76"/>
        <v>42179.208333333328</v>
      </c>
    </row>
    <row r="832" spans="1:22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3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 s="16">
        <f t="shared" si="74"/>
        <v>43103.25</v>
      </c>
      <c r="N832" s="16">
        <f t="shared" si="75"/>
        <v>43162.25</v>
      </c>
      <c r="O832">
        <v>1520056800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  <c r="U832" s="9">
        <f t="shared" si="72"/>
        <v>43103.25</v>
      </c>
      <c r="V832" s="9">
        <f t="shared" si="76"/>
        <v>43162.25</v>
      </c>
    </row>
    <row r="833" spans="1:22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3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 s="16">
        <f t="shared" si="74"/>
        <v>40994.208333333336</v>
      </c>
      <c r="N833" s="16">
        <f t="shared" si="75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  <c r="U833" s="9">
        <f t="shared" si="72"/>
        <v>40994.208333333336</v>
      </c>
      <c r="V833" s="9">
        <f t="shared" si="76"/>
        <v>41028.208333333336</v>
      </c>
    </row>
    <row r="834" spans="1:22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3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 s="16">
        <f t="shared" si="74"/>
        <v>42299.208333333328</v>
      </c>
      <c r="N834" s="16">
        <f t="shared" si="75"/>
        <v>42333.25</v>
      </c>
      <c r="O834">
        <v>1448431200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  <c r="U834" s="9">
        <f t="shared" ref="U834:U897" si="78">(((L834/60)/60)/24)+DATE(1970,1,1)</f>
        <v>42299.208333333328</v>
      </c>
      <c r="V834" s="9">
        <f t="shared" si="76"/>
        <v>42333.25</v>
      </c>
    </row>
    <row r="835" spans="1:22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9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 s="16">
        <f t="shared" ref="M835:M898" si="80">(((L835/60)/60)/24)+DATE(1970,1,1)</f>
        <v>40588.25</v>
      </c>
      <c r="N835" s="16">
        <f t="shared" ref="N835:N898" si="81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  <c r="U835" s="9">
        <f t="shared" si="78"/>
        <v>40588.25</v>
      </c>
      <c r="V835" s="9">
        <f t="shared" ref="V835:V898" si="82">(((O835/60)/60)/24)+DATE(1970,1,1)</f>
        <v>40599.25</v>
      </c>
    </row>
    <row r="836" spans="1:22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9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 s="16">
        <f t="shared" si="80"/>
        <v>41448.208333333336</v>
      </c>
      <c r="N836" s="16">
        <f t="shared" si="81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  <c r="U836" s="9">
        <f t="shared" si="78"/>
        <v>41448.208333333336</v>
      </c>
      <c r="V836" s="9">
        <f t="shared" si="82"/>
        <v>41454.208333333336</v>
      </c>
    </row>
    <row r="837" spans="1:22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9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 s="16">
        <f t="shared" si="80"/>
        <v>42063.25</v>
      </c>
      <c r="N837" s="16">
        <f t="shared" si="81"/>
        <v>42069.25</v>
      </c>
      <c r="O837">
        <v>1425621600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  <c r="U837" s="9">
        <f t="shared" si="78"/>
        <v>42063.25</v>
      </c>
      <c r="V837" s="9">
        <f t="shared" si="82"/>
        <v>42069.25</v>
      </c>
    </row>
    <row r="838" spans="1:22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9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 s="16">
        <f t="shared" si="80"/>
        <v>40214.25</v>
      </c>
      <c r="N838" s="16">
        <f t="shared" si="81"/>
        <v>40225.25</v>
      </c>
      <c r="O838">
        <v>1266300000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  <c r="U838" s="9">
        <f t="shared" si="78"/>
        <v>40214.25</v>
      </c>
      <c r="V838" s="9">
        <f t="shared" si="82"/>
        <v>40225.25</v>
      </c>
    </row>
    <row r="839" spans="1:22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9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 s="16">
        <f t="shared" si="80"/>
        <v>40629.208333333336</v>
      </c>
      <c r="N839" s="16">
        <f t="shared" si="81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  <c r="U839" s="9">
        <f t="shared" si="78"/>
        <v>40629.208333333336</v>
      </c>
      <c r="V839" s="9">
        <f t="shared" si="82"/>
        <v>40683.208333333336</v>
      </c>
    </row>
    <row r="840" spans="1:22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9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 s="16">
        <f t="shared" si="80"/>
        <v>43370.208333333328</v>
      </c>
      <c r="N840" s="16">
        <f t="shared" si="81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  <c r="U840" s="9">
        <f t="shared" si="78"/>
        <v>43370.208333333328</v>
      </c>
      <c r="V840" s="9">
        <f t="shared" si="82"/>
        <v>43379.208333333328</v>
      </c>
    </row>
    <row r="841" spans="1:22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9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 s="16">
        <f t="shared" si="80"/>
        <v>41715.208333333336</v>
      </c>
      <c r="N841" s="16">
        <f t="shared" si="81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  <c r="U841" s="9">
        <f t="shared" si="78"/>
        <v>41715.208333333336</v>
      </c>
      <c r="V841" s="9">
        <f t="shared" si="82"/>
        <v>41760.208333333336</v>
      </c>
    </row>
    <row r="842" spans="1:22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9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 s="16">
        <f t="shared" si="80"/>
        <v>41836.208333333336</v>
      </c>
      <c r="N842" s="16">
        <f t="shared" si="81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  <c r="U842" s="9">
        <f t="shared" si="78"/>
        <v>41836.208333333336</v>
      </c>
      <c r="V842" s="9">
        <f t="shared" si="82"/>
        <v>41838.208333333336</v>
      </c>
    </row>
    <row r="843" spans="1:22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9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 s="16">
        <f t="shared" si="80"/>
        <v>42419.25</v>
      </c>
      <c r="N843" s="16">
        <f t="shared" si="81"/>
        <v>42435.25</v>
      </c>
      <c r="O843">
        <v>1457244000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  <c r="U843" s="9">
        <f t="shared" si="78"/>
        <v>42419.25</v>
      </c>
      <c r="V843" s="9">
        <f t="shared" si="82"/>
        <v>42435.25</v>
      </c>
    </row>
    <row r="844" spans="1:22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9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 s="16">
        <f t="shared" si="80"/>
        <v>43266.208333333328</v>
      </c>
      <c r="N844" s="16">
        <f t="shared" si="81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  <c r="U844" s="9">
        <f t="shared" si="78"/>
        <v>43266.208333333328</v>
      </c>
      <c r="V844" s="9">
        <f t="shared" si="82"/>
        <v>43269.208333333328</v>
      </c>
    </row>
    <row r="845" spans="1:22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9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 s="16">
        <f t="shared" si="80"/>
        <v>43338.208333333328</v>
      </c>
      <c r="N845" s="16">
        <f t="shared" si="81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  <c r="U845" s="9">
        <f t="shared" si="78"/>
        <v>43338.208333333328</v>
      </c>
      <c r="V845" s="9">
        <f t="shared" si="82"/>
        <v>43344.208333333328</v>
      </c>
    </row>
    <row r="846" spans="1:22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9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 s="16">
        <f t="shared" si="80"/>
        <v>40930.25</v>
      </c>
      <c r="N846" s="16">
        <f t="shared" si="81"/>
        <v>40933.25</v>
      </c>
      <c r="O846">
        <v>1327471200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  <c r="U846" s="9">
        <f t="shared" si="78"/>
        <v>40930.25</v>
      </c>
      <c r="V846" s="9">
        <f t="shared" si="82"/>
        <v>40933.25</v>
      </c>
    </row>
    <row r="847" spans="1:22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9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 s="16">
        <f t="shared" si="80"/>
        <v>43235.208333333328</v>
      </c>
      <c r="N847" s="16">
        <f t="shared" si="81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  <c r="U847" s="9">
        <f t="shared" si="78"/>
        <v>43235.208333333328</v>
      </c>
      <c r="V847" s="9">
        <f t="shared" si="82"/>
        <v>43272.208333333328</v>
      </c>
    </row>
    <row r="848" spans="1:22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9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 s="16">
        <f t="shared" si="80"/>
        <v>43302.208333333328</v>
      </c>
      <c r="N848" s="16">
        <f t="shared" si="81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  <c r="U848" s="9">
        <f t="shared" si="78"/>
        <v>43302.208333333328</v>
      </c>
      <c r="V848" s="9">
        <f t="shared" si="82"/>
        <v>43338.208333333328</v>
      </c>
    </row>
    <row r="849" spans="1:22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9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 s="16">
        <f t="shared" si="80"/>
        <v>43107.25</v>
      </c>
      <c r="N849" s="16">
        <f t="shared" si="81"/>
        <v>43110.25</v>
      </c>
      <c r="O849">
        <v>1515564000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  <c r="U849" s="9">
        <f t="shared" si="78"/>
        <v>43107.25</v>
      </c>
      <c r="V849" s="9">
        <f t="shared" si="82"/>
        <v>43110.25</v>
      </c>
    </row>
    <row r="850" spans="1:22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9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 s="16">
        <f t="shared" si="80"/>
        <v>40341.208333333336</v>
      </c>
      <c r="N850" s="16">
        <f t="shared" si="81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  <c r="U850" s="9">
        <f t="shared" si="78"/>
        <v>40341.208333333336</v>
      </c>
      <c r="V850" s="9">
        <f t="shared" si="82"/>
        <v>40350.208333333336</v>
      </c>
    </row>
    <row r="851" spans="1:22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9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 s="16">
        <f t="shared" si="80"/>
        <v>40948.25</v>
      </c>
      <c r="N851" s="16">
        <f t="shared" si="81"/>
        <v>40951.25</v>
      </c>
      <c r="O851">
        <v>1329026400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  <c r="U851" s="9">
        <f t="shared" si="78"/>
        <v>40948.25</v>
      </c>
      <c r="V851" s="9">
        <f t="shared" si="82"/>
        <v>40951.25</v>
      </c>
    </row>
    <row r="852" spans="1:22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9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 s="16">
        <f t="shared" si="80"/>
        <v>40866.25</v>
      </c>
      <c r="N852" s="16">
        <f t="shared" si="81"/>
        <v>40881.25</v>
      </c>
      <c r="O852">
        <v>1322978400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  <c r="U852" s="9">
        <f t="shared" si="78"/>
        <v>40866.25</v>
      </c>
      <c r="V852" s="9">
        <f t="shared" si="82"/>
        <v>40881.25</v>
      </c>
    </row>
    <row r="853" spans="1:22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9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 s="16">
        <f t="shared" si="80"/>
        <v>41031.208333333336</v>
      </c>
      <c r="N853" s="16">
        <f t="shared" si="81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  <c r="U853" s="9">
        <f t="shared" si="78"/>
        <v>41031.208333333336</v>
      </c>
      <c r="V853" s="9">
        <f t="shared" si="82"/>
        <v>41064.208333333336</v>
      </c>
    </row>
    <row r="854" spans="1:22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9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 s="16">
        <f t="shared" si="80"/>
        <v>40740.208333333336</v>
      </c>
      <c r="N854" s="16">
        <f t="shared" si="81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  <c r="U854" s="9">
        <f t="shared" si="78"/>
        <v>40740.208333333336</v>
      </c>
      <c r="V854" s="9">
        <f t="shared" si="82"/>
        <v>40750.208333333336</v>
      </c>
    </row>
    <row r="855" spans="1:22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9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 s="16">
        <f t="shared" si="80"/>
        <v>40714.208333333336</v>
      </c>
      <c r="N855" s="16">
        <f t="shared" si="81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  <c r="U855" s="9">
        <f t="shared" si="78"/>
        <v>40714.208333333336</v>
      </c>
      <c r="V855" s="9">
        <f t="shared" si="82"/>
        <v>40719.208333333336</v>
      </c>
    </row>
    <row r="856" spans="1:22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9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 s="16">
        <f t="shared" si="80"/>
        <v>43787.25</v>
      </c>
      <c r="N856" s="16">
        <f t="shared" si="81"/>
        <v>43814.25</v>
      </c>
      <c r="O856">
        <v>1576389600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  <c r="U856" s="9">
        <f t="shared" si="78"/>
        <v>43787.25</v>
      </c>
      <c r="V856" s="9">
        <f t="shared" si="82"/>
        <v>43814.25</v>
      </c>
    </row>
    <row r="857" spans="1:22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9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 s="16">
        <f t="shared" si="80"/>
        <v>40712.208333333336</v>
      </c>
      <c r="N857" s="16">
        <f t="shared" si="81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  <c r="U857" s="9">
        <f t="shared" si="78"/>
        <v>40712.208333333336</v>
      </c>
      <c r="V857" s="9">
        <f t="shared" si="82"/>
        <v>40743.208333333336</v>
      </c>
    </row>
    <row r="858" spans="1:22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9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 s="16">
        <f t="shared" si="80"/>
        <v>41023.208333333336</v>
      </c>
      <c r="N858" s="16">
        <f t="shared" si="81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  <c r="U858" s="9">
        <f t="shared" si="78"/>
        <v>41023.208333333336</v>
      </c>
      <c r="V858" s="9">
        <f t="shared" si="82"/>
        <v>41040.208333333336</v>
      </c>
    </row>
    <row r="859" spans="1:22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9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 s="16">
        <f t="shared" si="80"/>
        <v>40944.25</v>
      </c>
      <c r="N859" s="16">
        <f t="shared" si="81"/>
        <v>40967.25</v>
      </c>
      <c r="O859">
        <v>1330408800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  <c r="U859" s="9">
        <f t="shared" si="78"/>
        <v>40944.25</v>
      </c>
      <c r="V859" s="9">
        <f t="shared" si="82"/>
        <v>40967.25</v>
      </c>
    </row>
    <row r="860" spans="1:22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9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 s="16">
        <f t="shared" si="80"/>
        <v>43211.208333333328</v>
      </c>
      <c r="N860" s="16">
        <f t="shared" si="81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  <c r="U860" s="9">
        <f t="shared" si="78"/>
        <v>43211.208333333328</v>
      </c>
      <c r="V860" s="9">
        <f t="shared" si="82"/>
        <v>43218.208333333328</v>
      </c>
    </row>
    <row r="861" spans="1:22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9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 s="16">
        <f t="shared" si="80"/>
        <v>41334.25</v>
      </c>
      <c r="N861" s="16">
        <f t="shared" si="81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  <c r="U861" s="9">
        <f t="shared" si="78"/>
        <v>41334.25</v>
      </c>
      <c r="V861" s="9">
        <f t="shared" si="82"/>
        <v>41352.208333333336</v>
      </c>
    </row>
    <row r="862" spans="1:22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9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 s="16">
        <f t="shared" si="80"/>
        <v>43515.25</v>
      </c>
      <c r="N862" s="16">
        <f t="shared" si="81"/>
        <v>43525.25</v>
      </c>
      <c r="O862">
        <v>1551420000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  <c r="U862" s="9">
        <f t="shared" si="78"/>
        <v>43515.25</v>
      </c>
      <c r="V862" s="9">
        <f t="shared" si="82"/>
        <v>43525.25</v>
      </c>
    </row>
    <row r="863" spans="1:22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9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 s="16">
        <f t="shared" si="80"/>
        <v>40258.208333333336</v>
      </c>
      <c r="N863" s="16">
        <f t="shared" si="81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  <c r="U863" s="9">
        <f t="shared" si="78"/>
        <v>40258.208333333336</v>
      </c>
      <c r="V863" s="9">
        <f t="shared" si="82"/>
        <v>40266.208333333336</v>
      </c>
    </row>
    <row r="864" spans="1:22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9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 s="16">
        <f t="shared" si="80"/>
        <v>40756.208333333336</v>
      </c>
      <c r="N864" s="16">
        <f t="shared" si="81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  <c r="U864" s="9">
        <f t="shared" si="78"/>
        <v>40756.208333333336</v>
      </c>
      <c r="V864" s="9">
        <f t="shared" si="82"/>
        <v>40760.208333333336</v>
      </c>
    </row>
    <row r="865" spans="1:22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9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 s="16">
        <f t="shared" si="80"/>
        <v>42172.208333333328</v>
      </c>
      <c r="N865" s="16">
        <f t="shared" si="81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  <c r="U865" s="9">
        <f t="shared" si="78"/>
        <v>42172.208333333328</v>
      </c>
      <c r="V865" s="9">
        <f t="shared" si="82"/>
        <v>42195.208333333328</v>
      </c>
    </row>
    <row r="866" spans="1:22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9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 s="16">
        <f t="shared" si="80"/>
        <v>42601.208333333328</v>
      </c>
      <c r="N866" s="16">
        <f t="shared" si="81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  <c r="U866" s="9">
        <f t="shared" si="78"/>
        <v>42601.208333333328</v>
      </c>
      <c r="V866" s="9">
        <f t="shared" si="82"/>
        <v>42606.208333333328</v>
      </c>
    </row>
    <row r="867" spans="1:22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9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 s="16">
        <f t="shared" si="80"/>
        <v>41897.208333333336</v>
      </c>
      <c r="N867" s="16">
        <f t="shared" si="81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  <c r="U867" s="9">
        <f t="shared" si="78"/>
        <v>41897.208333333336</v>
      </c>
      <c r="V867" s="9">
        <f t="shared" si="82"/>
        <v>41906.208333333336</v>
      </c>
    </row>
    <row r="868" spans="1:22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9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 s="16">
        <f t="shared" si="80"/>
        <v>40671.208333333336</v>
      </c>
      <c r="N868" s="16">
        <f t="shared" si="81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  <c r="U868" s="9">
        <f t="shared" si="78"/>
        <v>40671.208333333336</v>
      </c>
      <c r="V868" s="9">
        <f t="shared" si="82"/>
        <v>40672.208333333336</v>
      </c>
    </row>
    <row r="869" spans="1:22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9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 s="16">
        <f t="shared" si="80"/>
        <v>43382.208333333328</v>
      </c>
      <c r="N869" s="16">
        <f t="shared" si="81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  <c r="U869" s="9">
        <f t="shared" si="78"/>
        <v>43382.208333333328</v>
      </c>
      <c r="V869" s="9">
        <f t="shared" si="82"/>
        <v>43388.208333333328</v>
      </c>
    </row>
    <row r="870" spans="1:22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9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 s="16">
        <f t="shared" si="80"/>
        <v>41559.208333333336</v>
      </c>
      <c r="N870" s="16">
        <f t="shared" si="81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  <c r="U870" s="9">
        <f t="shared" si="78"/>
        <v>41559.208333333336</v>
      </c>
      <c r="V870" s="9">
        <f t="shared" si="82"/>
        <v>41570.208333333336</v>
      </c>
    </row>
    <row r="871" spans="1:22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9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 s="16">
        <f t="shared" si="80"/>
        <v>40350.208333333336</v>
      </c>
      <c r="N871" s="16">
        <f t="shared" si="81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  <c r="U871" s="9">
        <f t="shared" si="78"/>
        <v>40350.208333333336</v>
      </c>
      <c r="V871" s="9">
        <f t="shared" si="82"/>
        <v>40364.208333333336</v>
      </c>
    </row>
    <row r="872" spans="1:22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9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 s="16">
        <f t="shared" si="80"/>
        <v>42240.208333333328</v>
      </c>
      <c r="N872" s="16">
        <f t="shared" si="81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  <c r="U872" s="9">
        <f t="shared" si="78"/>
        <v>42240.208333333328</v>
      </c>
      <c r="V872" s="9">
        <f t="shared" si="82"/>
        <v>42265.208333333328</v>
      </c>
    </row>
    <row r="873" spans="1:22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9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 s="16">
        <f t="shared" si="80"/>
        <v>43040.208333333328</v>
      </c>
      <c r="N873" s="16">
        <f t="shared" si="81"/>
        <v>43058.25</v>
      </c>
      <c r="O873">
        <v>1511071200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  <c r="U873" s="9">
        <f t="shared" si="78"/>
        <v>43040.208333333328</v>
      </c>
      <c r="V873" s="9">
        <f t="shared" si="82"/>
        <v>43058.25</v>
      </c>
    </row>
    <row r="874" spans="1:22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9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 s="16">
        <f t="shared" si="80"/>
        <v>43346.208333333328</v>
      </c>
      <c r="N874" s="16">
        <f t="shared" si="81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  <c r="U874" s="9">
        <f t="shared" si="78"/>
        <v>43346.208333333328</v>
      </c>
      <c r="V874" s="9">
        <f t="shared" si="82"/>
        <v>43351.208333333328</v>
      </c>
    </row>
    <row r="875" spans="1:22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9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 s="16">
        <f t="shared" si="80"/>
        <v>41647.25</v>
      </c>
      <c r="N875" s="16">
        <f t="shared" si="81"/>
        <v>41652.25</v>
      </c>
      <c r="O875">
        <v>1389592800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  <c r="U875" s="9">
        <f t="shared" si="78"/>
        <v>41647.25</v>
      </c>
      <c r="V875" s="9">
        <f t="shared" si="82"/>
        <v>41652.25</v>
      </c>
    </row>
    <row r="876" spans="1:22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9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 s="16">
        <f t="shared" si="80"/>
        <v>40291.208333333336</v>
      </c>
      <c r="N876" s="16">
        <f t="shared" si="81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  <c r="U876" s="9">
        <f t="shared" si="78"/>
        <v>40291.208333333336</v>
      </c>
      <c r="V876" s="9">
        <f t="shared" si="82"/>
        <v>40329.208333333336</v>
      </c>
    </row>
    <row r="877" spans="1:22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9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 s="16">
        <f t="shared" si="80"/>
        <v>40556.25</v>
      </c>
      <c r="N877" s="16">
        <f t="shared" si="81"/>
        <v>40557.25</v>
      </c>
      <c r="O877">
        <v>1294984800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  <c r="U877" s="9">
        <f t="shared" si="78"/>
        <v>40556.25</v>
      </c>
      <c r="V877" s="9">
        <f t="shared" si="82"/>
        <v>40557.25</v>
      </c>
    </row>
    <row r="878" spans="1:22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9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 s="16">
        <f t="shared" si="80"/>
        <v>43624.208333333328</v>
      </c>
      <c r="N878" s="16">
        <f t="shared" si="81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  <c r="U878" s="9">
        <f t="shared" si="78"/>
        <v>43624.208333333328</v>
      </c>
      <c r="V878" s="9">
        <f t="shared" si="82"/>
        <v>43648.208333333328</v>
      </c>
    </row>
    <row r="879" spans="1:22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9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 s="16">
        <f t="shared" si="80"/>
        <v>42577.208333333328</v>
      </c>
      <c r="N879" s="16">
        <f t="shared" si="81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  <c r="U879" s="9">
        <f t="shared" si="78"/>
        <v>42577.208333333328</v>
      </c>
      <c r="V879" s="9">
        <f t="shared" si="82"/>
        <v>42578.208333333328</v>
      </c>
    </row>
    <row r="880" spans="1:22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9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 s="16">
        <f t="shared" si="80"/>
        <v>43845.25</v>
      </c>
      <c r="N880" s="16">
        <f t="shared" si="81"/>
        <v>43869.25</v>
      </c>
      <c r="O880">
        <v>1581141600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  <c r="U880" s="9">
        <f t="shared" si="78"/>
        <v>43845.25</v>
      </c>
      <c r="V880" s="9">
        <f t="shared" si="82"/>
        <v>43869.25</v>
      </c>
    </row>
    <row r="881" spans="1:22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9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 s="16">
        <f t="shared" si="80"/>
        <v>42788.25</v>
      </c>
      <c r="N881" s="16">
        <f t="shared" si="81"/>
        <v>42797.25</v>
      </c>
      <c r="O881">
        <v>1488520800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  <c r="U881" s="9">
        <f t="shared" si="78"/>
        <v>42788.25</v>
      </c>
      <c r="V881" s="9">
        <f t="shared" si="82"/>
        <v>42797.25</v>
      </c>
    </row>
    <row r="882" spans="1:22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9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 s="16">
        <f t="shared" si="80"/>
        <v>43667.208333333328</v>
      </c>
      <c r="N882" s="16">
        <f t="shared" si="81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  <c r="U882" s="9">
        <f t="shared" si="78"/>
        <v>43667.208333333328</v>
      </c>
      <c r="V882" s="9">
        <f t="shared" si="82"/>
        <v>43669.208333333328</v>
      </c>
    </row>
    <row r="883" spans="1:22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9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 s="16">
        <f t="shared" si="80"/>
        <v>42194.208333333328</v>
      </c>
      <c r="N883" s="16">
        <f t="shared" si="81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  <c r="U883" s="9">
        <f t="shared" si="78"/>
        <v>42194.208333333328</v>
      </c>
      <c r="V883" s="9">
        <f t="shared" si="82"/>
        <v>42223.208333333328</v>
      </c>
    </row>
    <row r="884" spans="1:22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9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 s="16">
        <f t="shared" si="80"/>
        <v>42025.25</v>
      </c>
      <c r="N884" s="16">
        <f t="shared" si="81"/>
        <v>42029.25</v>
      </c>
      <c r="O884">
        <v>1422165600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  <c r="U884" s="9">
        <f t="shared" si="78"/>
        <v>42025.25</v>
      </c>
      <c r="V884" s="9">
        <f t="shared" si="82"/>
        <v>42029.25</v>
      </c>
    </row>
    <row r="885" spans="1:22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9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 s="16">
        <f t="shared" si="80"/>
        <v>40323.208333333336</v>
      </c>
      <c r="N885" s="16">
        <f t="shared" si="81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  <c r="U885" s="9">
        <f t="shared" si="78"/>
        <v>40323.208333333336</v>
      </c>
      <c r="V885" s="9">
        <f t="shared" si="82"/>
        <v>40359.208333333336</v>
      </c>
    </row>
    <row r="886" spans="1:22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9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 s="16">
        <f t="shared" si="80"/>
        <v>41763.208333333336</v>
      </c>
      <c r="N886" s="16">
        <f t="shared" si="81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  <c r="U886" s="9">
        <f t="shared" si="78"/>
        <v>41763.208333333336</v>
      </c>
      <c r="V886" s="9">
        <f t="shared" si="82"/>
        <v>41765.208333333336</v>
      </c>
    </row>
    <row r="887" spans="1:22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9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 s="16">
        <f t="shared" si="80"/>
        <v>40335.208333333336</v>
      </c>
      <c r="N887" s="16">
        <f t="shared" si="81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  <c r="U887" s="9">
        <f t="shared" si="78"/>
        <v>40335.208333333336</v>
      </c>
      <c r="V887" s="9">
        <f t="shared" si="82"/>
        <v>40373.208333333336</v>
      </c>
    </row>
    <row r="888" spans="1:22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9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 s="16">
        <f t="shared" si="80"/>
        <v>40416.208333333336</v>
      </c>
      <c r="N888" s="16">
        <f t="shared" si="81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  <c r="U888" s="9">
        <f t="shared" si="78"/>
        <v>40416.208333333336</v>
      </c>
      <c r="V888" s="9">
        <f t="shared" si="82"/>
        <v>40434.208333333336</v>
      </c>
    </row>
    <row r="889" spans="1:22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9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 s="16">
        <f t="shared" si="80"/>
        <v>42202.208333333328</v>
      </c>
      <c r="N889" s="16">
        <f t="shared" si="81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  <c r="U889" s="9">
        <f t="shared" si="78"/>
        <v>42202.208333333328</v>
      </c>
      <c r="V889" s="9">
        <f t="shared" si="82"/>
        <v>42249.208333333328</v>
      </c>
    </row>
    <row r="890" spans="1:22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9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 s="16">
        <f t="shared" si="80"/>
        <v>42836.208333333328</v>
      </c>
      <c r="N890" s="16">
        <f t="shared" si="81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  <c r="U890" s="9">
        <f t="shared" si="78"/>
        <v>42836.208333333328</v>
      </c>
      <c r="V890" s="9">
        <f t="shared" si="82"/>
        <v>42855.208333333328</v>
      </c>
    </row>
    <row r="891" spans="1:22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9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 s="16">
        <f t="shared" si="80"/>
        <v>41710.208333333336</v>
      </c>
      <c r="N891" s="16">
        <f t="shared" si="81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  <c r="U891" s="9">
        <f t="shared" si="78"/>
        <v>41710.208333333336</v>
      </c>
      <c r="V891" s="9">
        <f t="shared" si="82"/>
        <v>41717.208333333336</v>
      </c>
    </row>
    <row r="892" spans="1:22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9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 s="16">
        <f t="shared" si="80"/>
        <v>43640.208333333328</v>
      </c>
      <c r="N892" s="16">
        <f t="shared" si="81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  <c r="U892" s="9">
        <f t="shared" si="78"/>
        <v>43640.208333333328</v>
      </c>
      <c r="V892" s="9">
        <f t="shared" si="82"/>
        <v>43641.208333333328</v>
      </c>
    </row>
    <row r="893" spans="1:22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9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 s="16">
        <f t="shared" si="80"/>
        <v>40880.25</v>
      </c>
      <c r="N893" s="16">
        <f t="shared" si="81"/>
        <v>40924.25</v>
      </c>
      <c r="O893">
        <v>1326693600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  <c r="U893" s="9">
        <f t="shared" si="78"/>
        <v>40880.25</v>
      </c>
      <c r="V893" s="9">
        <f t="shared" si="82"/>
        <v>40924.25</v>
      </c>
    </row>
    <row r="894" spans="1:22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9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 s="16">
        <f t="shared" si="80"/>
        <v>40319.208333333336</v>
      </c>
      <c r="N894" s="16">
        <f t="shared" si="81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  <c r="U894" s="9">
        <f t="shared" si="78"/>
        <v>40319.208333333336</v>
      </c>
      <c r="V894" s="9">
        <f t="shared" si="82"/>
        <v>40360.208333333336</v>
      </c>
    </row>
    <row r="895" spans="1:22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9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 s="16">
        <f t="shared" si="80"/>
        <v>42170.208333333328</v>
      </c>
      <c r="N895" s="16">
        <f t="shared" si="81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  <c r="U895" s="9">
        <f t="shared" si="78"/>
        <v>42170.208333333328</v>
      </c>
      <c r="V895" s="9">
        <f t="shared" si="82"/>
        <v>42174.208333333328</v>
      </c>
    </row>
    <row r="896" spans="1:22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9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 s="16">
        <f t="shared" si="80"/>
        <v>41466.208333333336</v>
      </c>
      <c r="N896" s="16">
        <f t="shared" si="81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  <c r="U896" s="9">
        <f t="shared" si="78"/>
        <v>41466.208333333336</v>
      </c>
      <c r="V896" s="9">
        <f t="shared" si="82"/>
        <v>41496.208333333336</v>
      </c>
    </row>
    <row r="897" spans="1:22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9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 s="16">
        <f t="shared" si="80"/>
        <v>43134.25</v>
      </c>
      <c r="N897" s="16">
        <f t="shared" si="81"/>
        <v>43143.25</v>
      </c>
      <c r="O897">
        <v>1518415200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  <c r="U897" s="9">
        <f t="shared" si="78"/>
        <v>43134.25</v>
      </c>
      <c r="V897" s="9">
        <f t="shared" si="82"/>
        <v>43143.25</v>
      </c>
    </row>
    <row r="898" spans="1:22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9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 s="16">
        <f t="shared" si="80"/>
        <v>40738.208333333336</v>
      </c>
      <c r="N898" s="16">
        <f t="shared" si="81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  <c r="U898" s="9">
        <f t="shared" ref="U898:U961" si="84">(((L898/60)/60)/24)+DATE(1970,1,1)</f>
        <v>40738.208333333336</v>
      </c>
      <c r="V898" s="9">
        <f t="shared" si="82"/>
        <v>40741.208333333336</v>
      </c>
    </row>
    <row r="899" spans="1:22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5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 s="16">
        <f t="shared" ref="M899:M962" si="86">(((L899/60)/60)/24)+DATE(1970,1,1)</f>
        <v>43583.208333333328</v>
      </c>
      <c r="N899" s="16">
        <f t="shared" ref="N899:N962" si="87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  <c r="U899" s="9">
        <f t="shared" si="84"/>
        <v>43583.208333333328</v>
      </c>
      <c r="V899" s="9">
        <f t="shared" ref="V899:V962" si="88">(((O899/60)/60)/24)+DATE(1970,1,1)</f>
        <v>43585.208333333328</v>
      </c>
    </row>
    <row r="900" spans="1:22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5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 s="16">
        <f t="shared" si="86"/>
        <v>43815.25</v>
      </c>
      <c r="N900" s="16">
        <f t="shared" si="87"/>
        <v>43821.25</v>
      </c>
      <c r="O900">
        <v>1576994400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  <c r="U900" s="9">
        <f t="shared" si="84"/>
        <v>43815.25</v>
      </c>
      <c r="V900" s="9">
        <f t="shared" si="88"/>
        <v>43821.25</v>
      </c>
    </row>
    <row r="901" spans="1:22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5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 s="16">
        <f t="shared" si="86"/>
        <v>41554.208333333336</v>
      </c>
      <c r="N901" s="16">
        <f t="shared" si="87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  <c r="U901" s="9">
        <f t="shared" si="84"/>
        <v>41554.208333333336</v>
      </c>
      <c r="V901" s="9">
        <f t="shared" si="88"/>
        <v>41572.208333333336</v>
      </c>
    </row>
    <row r="902" spans="1:22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5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 s="16">
        <f t="shared" si="86"/>
        <v>41901.208333333336</v>
      </c>
      <c r="N902" s="16">
        <f t="shared" si="87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  <c r="U902" s="9">
        <f t="shared" si="84"/>
        <v>41901.208333333336</v>
      </c>
      <c r="V902" s="9">
        <f t="shared" si="88"/>
        <v>41902.208333333336</v>
      </c>
    </row>
    <row r="903" spans="1:22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5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 s="16">
        <f t="shared" si="86"/>
        <v>43298.208333333328</v>
      </c>
      <c r="N903" s="16">
        <f t="shared" si="87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  <c r="U903" s="9">
        <f t="shared" si="84"/>
        <v>43298.208333333328</v>
      </c>
      <c r="V903" s="9">
        <f t="shared" si="88"/>
        <v>43331.208333333328</v>
      </c>
    </row>
    <row r="904" spans="1:22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5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 s="16">
        <f t="shared" si="86"/>
        <v>42399.25</v>
      </c>
      <c r="N904" s="16">
        <f t="shared" si="87"/>
        <v>42441.25</v>
      </c>
      <c r="O904">
        <v>1457762400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  <c r="U904" s="9">
        <f t="shared" si="84"/>
        <v>42399.25</v>
      </c>
      <c r="V904" s="9">
        <f t="shared" si="88"/>
        <v>42441.25</v>
      </c>
    </row>
    <row r="905" spans="1:22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5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 s="16">
        <f t="shared" si="86"/>
        <v>41034.208333333336</v>
      </c>
      <c r="N905" s="16">
        <f t="shared" si="87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  <c r="U905" s="9">
        <f t="shared" si="84"/>
        <v>41034.208333333336</v>
      </c>
      <c r="V905" s="9">
        <f t="shared" si="88"/>
        <v>41049.208333333336</v>
      </c>
    </row>
    <row r="906" spans="1:22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5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 s="16">
        <f t="shared" si="86"/>
        <v>41186.208333333336</v>
      </c>
      <c r="N906" s="16">
        <f t="shared" si="87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  <c r="U906" s="9">
        <f t="shared" si="84"/>
        <v>41186.208333333336</v>
      </c>
      <c r="V906" s="9">
        <f t="shared" si="88"/>
        <v>41190.208333333336</v>
      </c>
    </row>
    <row r="907" spans="1:22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5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 s="16">
        <f t="shared" si="86"/>
        <v>41536.208333333336</v>
      </c>
      <c r="N907" s="16">
        <f t="shared" si="87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  <c r="U907" s="9">
        <f t="shared" si="84"/>
        <v>41536.208333333336</v>
      </c>
      <c r="V907" s="9">
        <f t="shared" si="88"/>
        <v>41539.208333333336</v>
      </c>
    </row>
    <row r="908" spans="1:22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5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 s="16">
        <f t="shared" si="86"/>
        <v>42868.208333333328</v>
      </c>
      <c r="N908" s="16">
        <f t="shared" si="87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  <c r="U908" s="9">
        <f t="shared" si="84"/>
        <v>42868.208333333328</v>
      </c>
      <c r="V908" s="9">
        <f t="shared" si="88"/>
        <v>42904.208333333328</v>
      </c>
    </row>
    <row r="909" spans="1:22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5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 s="16">
        <f t="shared" si="86"/>
        <v>40660.208333333336</v>
      </c>
      <c r="N909" s="16">
        <f t="shared" si="87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  <c r="U909" s="9">
        <f t="shared" si="84"/>
        <v>40660.208333333336</v>
      </c>
      <c r="V909" s="9">
        <f t="shared" si="88"/>
        <v>40667.208333333336</v>
      </c>
    </row>
    <row r="910" spans="1:22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5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 s="16">
        <f t="shared" si="86"/>
        <v>41031.208333333336</v>
      </c>
      <c r="N910" s="16">
        <f t="shared" si="87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  <c r="U910" s="9">
        <f t="shared" si="84"/>
        <v>41031.208333333336</v>
      </c>
      <c r="V910" s="9">
        <f t="shared" si="88"/>
        <v>41042.208333333336</v>
      </c>
    </row>
    <row r="911" spans="1:22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5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 s="16">
        <f t="shared" si="86"/>
        <v>43255.208333333328</v>
      </c>
      <c r="N911" s="16">
        <f t="shared" si="87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  <c r="U911" s="9">
        <f t="shared" si="84"/>
        <v>43255.208333333328</v>
      </c>
      <c r="V911" s="9">
        <f t="shared" si="88"/>
        <v>43282.208333333328</v>
      </c>
    </row>
    <row r="912" spans="1:22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5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 s="16">
        <f t="shared" si="86"/>
        <v>42026.25</v>
      </c>
      <c r="N912" s="16">
        <f t="shared" si="87"/>
        <v>42027.25</v>
      </c>
      <c r="O912">
        <v>1421992800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  <c r="U912" s="9">
        <f t="shared" si="84"/>
        <v>42026.25</v>
      </c>
      <c r="V912" s="9">
        <f t="shared" si="88"/>
        <v>42027.25</v>
      </c>
    </row>
    <row r="913" spans="1:22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5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 s="16">
        <f t="shared" si="86"/>
        <v>43717.208333333328</v>
      </c>
      <c r="N913" s="16">
        <f t="shared" si="87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  <c r="U913" s="9">
        <f t="shared" si="84"/>
        <v>43717.208333333328</v>
      </c>
      <c r="V913" s="9">
        <f t="shared" si="88"/>
        <v>43719.208333333328</v>
      </c>
    </row>
    <row r="914" spans="1:22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5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 s="16">
        <f t="shared" si="86"/>
        <v>41157.208333333336</v>
      </c>
      <c r="N914" s="16">
        <f t="shared" si="87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  <c r="U914" s="9">
        <f t="shared" si="84"/>
        <v>41157.208333333336</v>
      </c>
      <c r="V914" s="9">
        <f t="shared" si="88"/>
        <v>41170.208333333336</v>
      </c>
    </row>
    <row r="915" spans="1:22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5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 s="16">
        <f t="shared" si="86"/>
        <v>43597.208333333328</v>
      </c>
      <c r="N915" s="16">
        <f t="shared" si="87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  <c r="U915" s="9">
        <f t="shared" si="84"/>
        <v>43597.208333333328</v>
      </c>
      <c r="V915" s="9">
        <f t="shared" si="88"/>
        <v>43610.208333333328</v>
      </c>
    </row>
    <row r="916" spans="1:22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5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 s="16">
        <f t="shared" si="86"/>
        <v>41490.208333333336</v>
      </c>
      <c r="N916" s="16">
        <f t="shared" si="87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  <c r="U916" s="9">
        <f t="shared" si="84"/>
        <v>41490.208333333336</v>
      </c>
      <c r="V916" s="9">
        <f t="shared" si="88"/>
        <v>41502.208333333336</v>
      </c>
    </row>
    <row r="917" spans="1:22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5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 s="16">
        <f t="shared" si="86"/>
        <v>42976.208333333328</v>
      </c>
      <c r="N917" s="16">
        <f t="shared" si="87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  <c r="U917" s="9">
        <f t="shared" si="84"/>
        <v>42976.208333333328</v>
      </c>
      <c r="V917" s="9">
        <f t="shared" si="88"/>
        <v>42985.208333333328</v>
      </c>
    </row>
    <row r="918" spans="1:22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5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 s="16">
        <f t="shared" si="86"/>
        <v>41991.25</v>
      </c>
      <c r="N918" s="16">
        <f t="shared" si="87"/>
        <v>42000.25</v>
      </c>
      <c r="O918">
        <v>1419660000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  <c r="U918" s="9">
        <f t="shared" si="84"/>
        <v>41991.25</v>
      </c>
      <c r="V918" s="9">
        <f t="shared" si="88"/>
        <v>42000.25</v>
      </c>
    </row>
    <row r="919" spans="1:22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5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 s="16">
        <f t="shared" si="86"/>
        <v>40722.208333333336</v>
      </c>
      <c r="N919" s="16">
        <f t="shared" si="87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  <c r="U919" s="9">
        <f t="shared" si="84"/>
        <v>40722.208333333336</v>
      </c>
      <c r="V919" s="9">
        <f t="shared" si="88"/>
        <v>40746.208333333336</v>
      </c>
    </row>
    <row r="920" spans="1:22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5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 s="16">
        <f t="shared" si="86"/>
        <v>41117.208333333336</v>
      </c>
      <c r="N920" s="16">
        <f t="shared" si="87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  <c r="U920" s="9">
        <f t="shared" si="84"/>
        <v>41117.208333333336</v>
      </c>
      <c r="V920" s="9">
        <f t="shared" si="88"/>
        <v>41128.208333333336</v>
      </c>
    </row>
    <row r="921" spans="1:22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5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 s="16">
        <f t="shared" si="86"/>
        <v>43022.208333333328</v>
      </c>
      <c r="N921" s="16">
        <f t="shared" si="87"/>
        <v>43054.25</v>
      </c>
      <c r="O921">
        <v>1510725600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  <c r="U921" s="9">
        <f t="shared" si="84"/>
        <v>43022.208333333328</v>
      </c>
      <c r="V921" s="9">
        <f t="shared" si="88"/>
        <v>43054.25</v>
      </c>
    </row>
    <row r="922" spans="1:22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5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 s="16">
        <f t="shared" si="86"/>
        <v>43503.25</v>
      </c>
      <c r="N922" s="16">
        <f t="shared" si="87"/>
        <v>43523.25</v>
      </c>
      <c r="O922">
        <v>1551247200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  <c r="U922" s="9">
        <f t="shared" si="84"/>
        <v>43503.25</v>
      </c>
      <c r="V922" s="9">
        <f t="shared" si="88"/>
        <v>43523.25</v>
      </c>
    </row>
    <row r="923" spans="1:22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5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 s="16">
        <f t="shared" si="86"/>
        <v>40951.25</v>
      </c>
      <c r="N923" s="16">
        <f t="shared" si="87"/>
        <v>40965.25</v>
      </c>
      <c r="O923">
        <v>1330236000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  <c r="U923" s="9">
        <f t="shared" si="84"/>
        <v>40951.25</v>
      </c>
      <c r="V923" s="9">
        <f t="shared" si="88"/>
        <v>40965.25</v>
      </c>
    </row>
    <row r="924" spans="1:22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5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 s="16">
        <f t="shared" si="86"/>
        <v>43443.25</v>
      </c>
      <c r="N924" s="16">
        <f t="shared" si="87"/>
        <v>43452.25</v>
      </c>
      <c r="O924">
        <v>1545112800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  <c r="U924" s="9">
        <f t="shared" si="84"/>
        <v>43443.25</v>
      </c>
      <c r="V924" s="9">
        <f t="shared" si="88"/>
        <v>43452.25</v>
      </c>
    </row>
    <row r="925" spans="1:22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5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 s="16">
        <f t="shared" si="86"/>
        <v>40373.208333333336</v>
      </c>
      <c r="N925" s="16">
        <f t="shared" si="87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  <c r="U925" s="9">
        <f t="shared" si="84"/>
        <v>40373.208333333336</v>
      </c>
      <c r="V925" s="9">
        <f t="shared" si="88"/>
        <v>40374.208333333336</v>
      </c>
    </row>
    <row r="926" spans="1:22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5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 s="16">
        <f t="shared" si="86"/>
        <v>43769.208333333328</v>
      </c>
      <c r="N926" s="16">
        <f t="shared" si="87"/>
        <v>43780.25</v>
      </c>
      <c r="O926">
        <v>1573452000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  <c r="U926" s="9">
        <f t="shared" si="84"/>
        <v>43769.208333333328</v>
      </c>
      <c r="V926" s="9">
        <f t="shared" si="88"/>
        <v>43780.25</v>
      </c>
    </row>
    <row r="927" spans="1:22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5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 s="16">
        <f t="shared" si="86"/>
        <v>43000.208333333328</v>
      </c>
      <c r="N927" s="16">
        <f t="shared" si="87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  <c r="U927" s="9">
        <f t="shared" si="84"/>
        <v>43000.208333333328</v>
      </c>
      <c r="V927" s="9">
        <f t="shared" si="88"/>
        <v>43012.208333333328</v>
      </c>
    </row>
    <row r="928" spans="1:22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5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 s="16">
        <f t="shared" si="86"/>
        <v>42502.208333333328</v>
      </c>
      <c r="N928" s="16">
        <f t="shared" si="87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  <c r="U928" s="9">
        <f t="shared" si="84"/>
        <v>42502.208333333328</v>
      </c>
      <c r="V928" s="9">
        <f t="shared" si="88"/>
        <v>42506.208333333328</v>
      </c>
    </row>
    <row r="929" spans="1:22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5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 s="16">
        <f t="shared" si="86"/>
        <v>41102.208333333336</v>
      </c>
      <c r="N929" s="16">
        <f t="shared" si="87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  <c r="U929" s="9">
        <f t="shared" si="84"/>
        <v>41102.208333333336</v>
      </c>
      <c r="V929" s="9">
        <f t="shared" si="88"/>
        <v>41131.208333333336</v>
      </c>
    </row>
    <row r="930" spans="1:22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5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 s="16">
        <f t="shared" si="86"/>
        <v>41637.25</v>
      </c>
      <c r="N930" s="16">
        <f t="shared" si="87"/>
        <v>41646.25</v>
      </c>
      <c r="O930">
        <v>1389074400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  <c r="U930" s="9">
        <f t="shared" si="84"/>
        <v>41637.25</v>
      </c>
      <c r="V930" s="9">
        <f t="shared" si="88"/>
        <v>41646.25</v>
      </c>
    </row>
    <row r="931" spans="1:22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5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 s="16">
        <f t="shared" si="86"/>
        <v>42858.208333333328</v>
      </c>
      <c r="N931" s="16">
        <f t="shared" si="87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  <c r="U931" s="9">
        <f t="shared" si="84"/>
        <v>42858.208333333328</v>
      </c>
      <c r="V931" s="9">
        <f t="shared" si="88"/>
        <v>42872.208333333328</v>
      </c>
    </row>
    <row r="932" spans="1:22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5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 s="16">
        <f t="shared" si="86"/>
        <v>42060.25</v>
      </c>
      <c r="N932" s="16">
        <f t="shared" si="87"/>
        <v>42067.25</v>
      </c>
      <c r="O932">
        <v>1425448800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  <c r="U932" s="9">
        <f t="shared" si="84"/>
        <v>42060.25</v>
      </c>
      <c r="V932" s="9">
        <f t="shared" si="88"/>
        <v>42067.25</v>
      </c>
    </row>
    <row r="933" spans="1:22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5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 s="16">
        <f t="shared" si="86"/>
        <v>41818.208333333336</v>
      </c>
      <c r="N933" s="16">
        <f t="shared" si="87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  <c r="U933" s="9">
        <f t="shared" si="84"/>
        <v>41818.208333333336</v>
      </c>
      <c r="V933" s="9">
        <f t="shared" si="88"/>
        <v>41820.208333333336</v>
      </c>
    </row>
    <row r="934" spans="1:22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5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 s="16">
        <f t="shared" si="86"/>
        <v>41709.208333333336</v>
      </c>
      <c r="N934" s="16">
        <f t="shared" si="87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  <c r="U934" s="9">
        <f t="shared" si="84"/>
        <v>41709.208333333336</v>
      </c>
      <c r="V934" s="9">
        <f t="shared" si="88"/>
        <v>41712.208333333336</v>
      </c>
    </row>
    <row r="935" spans="1:22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5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 s="16">
        <f t="shared" si="86"/>
        <v>41372.208333333336</v>
      </c>
      <c r="N935" s="16">
        <f t="shared" si="87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  <c r="U935" s="9">
        <f t="shared" si="84"/>
        <v>41372.208333333336</v>
      </c>
      <c r="V935" s="9">
        <f t="shared" si="88"/>
        <v>41385.208333333336</v>
      </c>
    </row>
    <row r="936" spans="1:22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5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 s="16">
        <f t="shared" si="86"/>
        <v>42422.25</v>
      </c>
      <c r="N936" s="16">
        <f t="shared" si="87"/>
        <v>42428.25</v>
      </c>
      <c r="O936">
        <v>1456639200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  <c r="U936" s="9">
        <f t="shared" si="84"/>
        <v>42422.25</v>
      </c>
      <c r="V936" s="9">
        <f t="shared" si="88"/>
        <v>42428.25</v>
      </c>
    </row>
    <row r="937" spans="1:22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5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 s="16">
        <f t="shared" si="86"/>
        <v>42209.208333333328</v>
      </c>
      <c r="N937" s="16">
        <f t="shared" si="87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  <c r="U937" s="9">
        <f t="shared" si="84"/>
        <v>42209.208333333328</v>
      </c>
      <c r="V937" s="9">
        <f t="shared" si="88"/>
        <v>42216.208333333328</v>
      </c>
    </row>
    <row r="938" spans="1:22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5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 s="16">
        <f t="shared" si="86"/>
        <v>43668.208333333328</v>
      </c>
      <c r="N938" s="16">
        <f t="shared" si="87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  <c r="U938" s="9">
        <f t="shared" si="84"/>
        <v>43668.208333333328</v>
      </c>
      <c r="V938" s="9">
        <f t="shared" si="88"/>
        <v>43671.208333333328</v>
      </c>
    </row>
    <row r="939" spans="1:22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5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 s="16">
        <f t="shared" si="86"/>
        <v>42334.25</v>
      </c>
      <c r="N939" s="16">
        <f t="shared" si="87"/>
        <v>42343.25</v>
      </c>
      <c r="O939">
        <v>1449295200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  <c r="U939" s="9">
        <f t="shared" si="84"/>
        <v>42334.25</v>
      </c>
      <c r="V939" s="9">
        <f t="shared" si="88"/>
        <v>42343.25</v>
      </c>
    </row>
    <row r="940" spans="1:22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5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 s="16">
        <f t="shared" si="86"/>
        <v>43263.208333333328</v>
      </c>
      <c r="N940" s="16">
        <f t="shared" si="87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  <c r="U940" s="9">
        <f t="shared" si="84"/>
        <v>43263.208333333328</v>
      </c>
      <c r="V940" s="9">
        <f t="shared" si="88"/>
        <v>43299.208333333328</v>
      </c>
    </row>
    <row r="941" spans="1:22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5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 s="16">
        <f t="shared" si="86"/>
        <v>40670.208333333336</v>
      </c>
      <c r="N941" s="16">
        <f t="shared" si="87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  <c r="U941" s="9">
        <f t="shared" si="84"/>
        <v>40670.208333333336</v>
      </c>
      <c r="V941" s="9">
        <f t="shared" si="88"/>
        <v>40687.208333333336</v>
      </c>
    </row>
    <row r="942" spans="1:22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5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 s="16">
        <f t="shared" si="86"/>
        <v>41244.25</v>
      </c>
      <c r="N942" s="16">
        <f t="shared" si="87"/>
        <v>41266.25</v>
      </c>
      <c r="O942">
        <v>1356242400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  <c r="U942" s="9">
        <f t="shared" si="84"/>
        <v>41244.25</v>
      </c>
      <c r="V942" s="9">
        <f t="shared" si="88"/>
        <v>41266.25</v>
      </c>
    </row>
    <row r="943" spans="1:22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5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 s="16">
        <f t="shared" si="86"/>
        <v>40552.25</v>
      </c>
      <c r="N943" s="16">
        <f t="shared" si="87"/>
        <v>40587.25</v>
      </c>
      <c r="O943">
        <v>1297576800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  <c r="U943" s="9">
        <f t="shared" si="84"/>
        <v>40552.25</v>
      </c>
      <c r="V943" s="9">
        <f t="shared" si="88"/>
        <v>40587.25</v>
      </c>
    </row>
    <row r="944" spans="1:22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5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 s="16">
        <f t="shared" si="86"/>
        <v>40568.25</v>
      </c>
      <c r="N944" s="16">
        <f t="shared" si="87"/>
        <v>40571.25</v>
      </c>
      <c r="O944">
        <v>1296194400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  <c r="U944" s="9">
        <f t="shared" si="84"/>
        <v>40568.25</v>
      </c>
      <c r="V944" s="9">
        <f t="shared" si="88"/>
        <v>40571.25</v>
      </c>
    </row>
    <row r="945" spans="1:22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5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 s="16">
        <f t="shared" si="86"/>
        <v>41906.208333333336</v>
      </c>
      <c r="N945" s="16">
        <f t="shared" si="87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  <c r="U945" s="9">
        <f t="shared" si="84"/>
        <v>41906.208333333336</v>
      </c>
      <c r="V945" s="9">
        <f t="shared" si="88"/>
        <v>41941.208333333336</v>
      </c>
    </row>
    <row r="946" spans="1:22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5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 s="16">
        <f t="shared" si="86"/>
        <v>42776.25</v>
      </c>
      <c r="N946" s="16">
        <f t="shared" si="87"/>
        <v>42795.25</v>
      </c>
      <c r="O946">
        <v>1488348000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  <c r="U946" s="9">
        <f t="shared" si="84"/>
        <v>42776.25</v>
      </c>
      <c r="V946" s="9">
        <f t="shared" si="88"/>
        <v>42795.25</v>
      </c>
    </row>
    <row r="947" spans="1:22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5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 s="16">
        <f t="shared" si="86"/>
        <v>41004.208333333336</v>
      </c>
      <c r="N947" s="16">
        <f t="shared" si="87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  <c r="U947" s="9">
        <f t="shared" si="84"/>
        <v>41004.208333333336</v>
      </c>
      <c r="V947" s="9">
        <f t="shared" si="88"/>
        <v>41019.208333333336</v>
      </c>
    </row>
    <row r="948" spans="1:22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5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 s="16">
        <f t="shared" si="86"/>
        <v>40710.208333333336</v>
      </c>
      <c r="N948" s="16">
        <f t="shared" si="87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  <c r="U948" s="9">
        <f t="shared" si="84"/>
        <v>40710.208333333336</v>
      </c>
      <c r="V948" s="9">
        <f t="shared" si="88"/>
        <v>40712.208333333336</v>
      </c>
    </row>
    <row r="949" spans="1:22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5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 s="16">
        <f t="shared" si="86"/>
        <v>41908.208333333336</v>
      </c>
      <c r="N949" s="16">
        <f t="shared" si="87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  <c r="U949" s="9">
        <f t="shared" si="84"/>
        <v>41908.208333333336</v>
      </c>
      <c r="V949" s="9">
        <f t="shared" si="88"/>
        <v>41915.208333333336</v>
      </c>
    </row>
    <row r="950" spans="1:22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5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 s="16">
        <f t="shared" si="86"/>
        <v>41985.25</v>
      </c>
      <c r="N950" s="16">
        <f t="shared" si="87"/>
        <v>41995.25</v>
      </c>
      <c r="O950">
        <v>1419228000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  <c r="U950" s="9">
        <f t="shared" si="84"/>
        <v>41985.25</v>
      </c>
      <c r="V950" s="9">
        <f t="shared" si="88"/>
        <v>41995.25</v>
      </c>
    </row>
    <row r="951" spans="1:22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5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 s="16">
        <f t="shared" si="86"/>
        <v>42112.208333333328</v>
      </c>
      <c r="N951" s="16">
        <f t="shared" si="87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  <c r="U951" s="9">
        <f t="shared" si="84"/>
        <v>42112.208333333328</v>
      </c>
      <c r="V951" s="9">
        <f t="shared" si="88"/>
        <v>42131.208333333328</v>
      </c>
    </row>
    <row r="952" spans="1:22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5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 s="16">
        <f t="shared" si="86"/>
        <v>43571.208333333328</v>
      </c>
      <c r="N952" s="16">
        <f t="shared" si="87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  <c r="U952" s="9">
        <f t="shared" si="84"/>
        <v>43571.208333333328</v>
      </c>
      <c r="V952" s="9">
        <f t="shared" si="88"/>
        <v>43576.208333333328</v>
      </c>
    </row>
    <row r="953" spans="1:22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5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 s="16">
        <f t="shared" si="86"/>
        <v>42730.25</v>
      </c>
      <c r="N953" s="16">
        <f t="shared" si="87"/>
        <v>42731.25</v>
      </c>
      <c r="O953">
        <v>1482818400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  <c r="U953" s="9">
        <f t="shared" si="84"/>
        <v>42730.25</v>
      </c>
      <c r="V953" s="9">
        <f t="shared" si="88"/>
        <v>42731.25</v>
      </c>
    </row>
    <row r="954" spans="1:22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5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 s="16">
        <f t="shared" si="86"/>
        <v>42591.208333333328</v>
      </c>
      <c r="N954" s="16">
        <f t="shared" si="87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  <c r="U954" s="9">
        <f t="shared" si="84"/>
        <v>42591.208333333328</v>
      </c>
      <c r="V954" s="9">
        <f t="shared" si="88"/>
        <v>42605.208333333328</v>
      </c>
    </row>
    <row r="955" spans="1:22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5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 s="16">
        <f t="shared" si="86"/>
        <v>42358.25</v>
      </c>
      <c r="N955" s="16">
        <f t="shared" si="87"/>
        <v>42394.25</v>
      </c>
      <c r="O955">
        <v>1453701600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  <c r="U955" s="9">
        <f t="shared" si="84"/>
        <v>42358.25</v>
      </c>
      <c r="V955" s="9">
        <f t="shared" si="88"/>
        <v>42394.25</v>
      </c>
    </row>
    <row r="956" spans="1:22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5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 s="16">
        <f t="shared" si="86"/>
        <v>41174.208333333336</v>
      </c>
      <c r="N956" s="16">
        <f t="shared" si="87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  <c r="U956" s="9">
        <f t="shared" si="84"/>
        <v>41174.208333333336</v>
      </c>
      <c r="V956" s="9">
        <f t="shared" si="88"/>
        <v>41198.208333333336</v>
      </c>
    </row>
    <row r="957" spans="1:22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5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 s="16">
        <f t="shared" si="86"/>
        <v>41238.25</v>
      </c>
      <c r="N957" s="16">
        <f t="shared" si="87"/>
        <v>41240.25</v>
      </c>
      <c r="O957">
        <v>1353996000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  <c r="U957" s="9">
        <f t="shared" si="84"/>
        <v>41238.25</v>
      </c>
      <c r="V957" s="9">
        <f t="shared" si="88"/>
        <v>41240.25</v>
      </c>
    </row>
    <row r="958" spans="1:22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5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 s="16">
        <f t="shared" si="86"/>
        <v>42360.25</v>
      </c>
      <c r="N958" s="16">
        <f t="shared" si="87"/>
        <v>42364.25</v>
      </c>
      <c r="O958">
        <v>1451109600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  <c r="U958" s="9">
        <f t="shared" si="84"/>
        <v>42360.25</v>
      </c>
      <c r="V958" s="9">
        <f t="shared" si="88"/>
        <v>42364.25</v>
      </c>
    </row>
    <row r="959" spans="1:22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5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 s="16">
        <f t="shared" si="86"/>
        <v>40955.25</v>
      </c>
      <c r="N959" s="16">
        <f t="shared" si="87"/>
        <v>40958.25</v>
      </c>
      <c r="O959">
        <v>1329631200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  <c r="U959" s="9">
        <f t="shared" si="84"/>
        <v>40955.25</v>
      </c>
      <c r="V959" s="9">
        <f t="shared" si="88"/>
        <v>40958.25</v>
      </c>
    </row>
    <row r="960" spans="1:22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5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 s="16">
        <f t="shared" si="86"/>
        <v>40350.208333333336</v>
      </c>
      <c r="N960" s="16">
        <f t="shared" si="87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  <c r="U960" s="9">
        <f t="shared" si="84"/>
        <v>40350.208333333336</v>
      </c>
      <c r="V960" s="9">
        <f t="shared" si="88"/>
        <v>40372.208333333336</v>
      </c>
    </row>
    <row r="961" spans="1:22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5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 s="16">
        <f t="shared" si="86"/>
        <v>40357.208333333336</v>
      </c>
      <c r="N961" s="16">
        <f t="shared" si="87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  <c r="U961" s="9">
        <f t="shared" si="84"/>
        <v>40357.208333333336</v>
      </c>
      <c r="V961" s="9">
        <f t="shared" si="88"/>
        <v>40385.208333333336</v>
      </c>
    </row>
    <row r="962" spans="1:22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5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 s="16">
        <f t="shared" si="86"/>
        <v>42408.25</v>
      </c>
      <c r="N962" s="16">
        <f t="shared" si="87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  <c r="U962" s="9">
        <f t="shared" ref="U962:U1001" si="90">(((L962/60)/60)/24)+DATE(1970,1,1)</f>
        <v>42408.25</v>
      </c>
      <c r="V962" s="9">
        <f t="shared" si="88"/>
        <v>42445.208333333328</v>
      </c>
    </row>
    <row r="963" spans="1:22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1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 s="16">
        <f t="shared" ref="M963:M1001" si="92">(((L963/60)/60)/24)+DATE(1970,1,1)</f>
        <v>40591.25</v>
      </c>
      <c r="N963" s="16">
        <f t="shared" ref="N963:N1001" si="93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  <c r="U963" s="9">
        <f t="shared" si="90"/>
        <v>40591.25</v>
      </c>
      <c r="V963" s="9">
        <f t="shared" ref="V963:V1001" si="94">(((O963/60)/60)/24)+DATE(1970,1,1)</f>
        <v>40595.25</v>
      </c>
    </row>
    <row r="964" spans="1:22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1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 s="16">
        <f t="shared" si="92"/>
        <v>41592.25</v>
      </c>
      <c r="N964" s="16">
        <f t="shared" si="93"/>
        <v>41613.25</v>
      </c>
      <c r="O964">
        <v>1386223200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  <c r="U964" s="9">
        <f t="shared" si="90"/>
        <v>41592.25</v>
      </c>
      <c r="V964" s="9">
        <f t="shared" si="94"/>
        <v>41613.25</v>
      </c>
    </row>
    <row r="965" spans="1:22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1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 s="16">
        <f t="shared" si="92"/>
        <v>40607.25</v>
      </c>
      <c r="N965" s="16">
        <f t="shared" si="93"/>
        <v>40613.25</v>
      </c>
      <c r="O965">
        <v>1299823200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  <c r="U965" s="9">
        <f t="shared" si="90"/>
        <v>40607.25</v>
      </c>
      <c r="V965" s="9">
        <f t="shared" si="94"/>
        <v>40613.25</v>
      </c>
    </row>
    <row r="966" spans="1:22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1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 s="16">
        <f t="shared" si="92"/>
        <v>42135.208333333328</v>
      </c>
      <c r="N966" s="16">
        <f t="shared" si="93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  <c r="U966" s="9">
        <f t="shared" si="90"/>
        <v>42135.208333333328</v>
      </c>
      <c r="V966" s="9">
        <f t="shared" si="94"/>
        <v>42140.208333333328</v>
      </c>
    </row>
    <row r="967" spans="1:22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1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 s="16">
        <f t="shared" si="92"/>
        <v>40203.25</v>
      </c>
      <c r="N967" s="16">
        <f t="shared" si="93"/>
        <v>40243.25</v>
      </c>
      <c r="O967">
        <v>1267855200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  <c r="U967" s="9">
        <f t="shared" si="90"/>
        <v>40203.25</v>
      </c>
      <c r="V967" s="9">
        <f t="shared" si="94"/>
        <v>40243.25</v>
      </c>
    </row>
    <row r="968" spans="1:22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1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 s="16">
        <f t="shared" si="92"/>
        <v>42901.208333333328</v>
      </c>
      <c r="N968" s="16">
        <f t="shared" si="93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  <c r="U968" s="9">
        <f t="shared" si="90"/>
        <v>42901.208333333328</v>
      </c>
      <c r="V968" s="9">
        <f t="shared" si="94"/>
        <v>42903.208333333328</v>
      </c>
    </row>
    <row r="969" spans="1:22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1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 s="16">
        <f t="shared" si="92"/>
        <v>41005.208333333336</v>
      </c>
      <c r="N969" s="16">
        <f t="shared" si="93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  <c r="U969" s="9">
        <f t="shared" si="90"/>
        <v>41005.208333333336</v>
      </c>
      <c r="V969" s="9">
        <f t="shared" si="94"/>
        <v>41042.208333333336</v>
      </c>
    </row>
    <row r="970" spans="1:22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1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 s="16">
        <f t="shared" si="92"/>
        <v>40544.25</v>
      </c>
      <c r="N970" s="16">
        <f t="shared" si="93"/>
        <v>40559.25</v>
      </c>
      <c r="O970">
        <v>1295157600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  <c r="U970" s="9">
        <f t="shared" si="90"/>
        <v>40544.25</v>
      </c>
      <c r="V970" s="9">
        <f t="shared" si="94"/>
        <v>40559.25</v>
      </c>
    </row>
    <row r="971" spans="1:22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1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 s="16">
        <f t="shared" si="92"/>
        <v>43821.25</v>
      </c>
      <c r="N971" s="16">
        <f t="shared" si="93"/>
        <v>43828.25</v>
      </c>
      <c r="O971">
        <v>1577599200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  <c r="U971" s="9">
        <f t="shared" si="90"/>
        <v>43821.25</v>
      </c>
      <c r="V971" s="9">
        <f t="shared" si="94"/>
        <v>43828.25</v>
      </c>
    </row>
    <row r="972" spans="1:22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1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 s="16">
        <f t="shared" si="92"/>
        <v>40672.208333333336</v>
      </c>
      <c r="N972" s="16">
        <f t="shared" si="93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  <c r="U972" s="9">
        <f t="shared" si="90"/>
        <v>40672.208333333336</v>
      </c>
      <c r="V972" s="9">
        <f t="shared" si="94"/>
        <v>40673.208333333336</v>
      </c>
    </row>
    <row r="973" spans="1:22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1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 s="16">
        <f t="shared" si="92"/>
        <v>41555.208333333336</v>
      </c>
      <c r="N973" s="16">
        <f t="shared" si="93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  <c r="U973" s="9">
        <f t="shared" si="90"/>
        <v>41555.208333333336</v>
      </c>
      <c r="V973" s="9">
        <f t="shared" si="94"/>
        <v>41561.208333333336</v>
      </c>
    </row>
    <row r="974" spans="1:22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1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 s="16">
        <f t="shared" si="92"/>
        <v>41792.208333333336</v>
      </c>
      <c r="N974" s="16">
        <f t="shared" si="93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  <c r="U974" s="9">
        <f t="shared" si="90"/>
        <v>41792.208333333336</v>
      </c>
      <c r="V974" s="9">
        <f t="shared" si="94"/>
        <v>41801.208333333336</v>
      </c>
    </row>
    <row r="975" spans="1:22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1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 s="16">
        <f t="shared" si="92"/>
        <v>40522.25</v>
      </c>
      <c r="N975" s="16">
        <f t="shared" si="93"/>
        <v>40524.25</v>
      </c>
      <c r="O975">
        <v>1292133600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  <c r="U975" s="9">
        <f t="shared" si="90"/>
        <v>40522.25</v>
      </c>
      <c r="V975" s="9">
        <f t="shared" si="94"/>
        <v>40524.25</v>
      </c>
    </row>
    <row r="976" spans="1:22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1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 s="16">
        <f t="shared" si="92"/>
        <v>41412.208333333336</v>
      </c>
      <c r="N976" s="16">
        <f t="shared" si="93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  <c r="U976" s="9">
        <f t="shared" si="90"/>
        <v>41412.208333333336</v>
      </c>
      <c r="V976" s="9">
        <f t="shared" si="94"/>
        <v>41413.208333333336</v>
      </c>
    </row>
    <row r="977" spans="1:22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1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 s="16">
        <f t="shared" si="92"/>
        <v>42337.25</v>
      </c>
      <c r="N977" s="16">
        <f t="shared" si="93"/>
        <v>42376.25</v>
      </c>
      <c r="O977">
        <v>1452146400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  <c r="U977" s="9">
        <f t="shared" si="90"/>
        <v>42337.25</v>
      </c>
      <c r="V977" s="9">
        <f t="shared" si="94"/>
        <v>42376.25</v>
      </c>
    </row>
    <row r="978" spans="1:22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1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 s="16">
        <f t="shared" si="92"/>
        <v>40571.25</v>
      </c>
      <c r="N978" s="16">
        <f t="shared" si="93"/>
        <v>40577.25</v>
      </c>
      <c r="O978">
        <v>1296712800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  <c r="U978" s="9">
        <f t="shared" si="90"/>
        <v>40571.25</v>
      </c>
      <c r="V978" s="9">
        <f t="shared" si="94"/>
        <v>40577.25</v>
      </c>
    </row>
    <row r="979" spans="1:22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1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 s="16">
        <f t="shared" si="92"/>
        <v>43138.25</v>
      </c>
      <c r="N979" s="16">
        <f t="shared" si="93"/>
        <v>43170.25</v>
      </c>
      <c r="O979">
        <v>1520748000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  <c r="U979" s="9">
        <f t="shared" si="90"/>
        <v>43138.25</v>
      </c>
      <c r="V979" s="9">
        <f t="shared" si="94"/>
        <v>43170.25</v>
      </c>
    </row>
    <row r="980" spans="1:22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1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 s="16">
        <f t="shared" si="92"/>
        <v>42686.25</v>
      </c>
      <c r="N980" s="16">
        <f t="shared" si="93"/>
        <v>42708.25</v>
      </c>
      <c r="O980">
        <v>1480831200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  <c r="U980" s="9">
        <f t="shared" si="90"/>
        <v>42686.25</v>
      </c>
      <c r="V980" s="9">
        <f t="shared" si="94"/>
        <v>42708.25</v>
      </c>
    </row>
    <row r="981" spans="1:22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1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 s="16">
        <f t="shared" si="92"/>
        <v>42078.208333333328</v>
      </c>
      <c r="N981" s="16">
        <f t="shared" si="93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  <c r="U981" s="9">
        <f t="shared" si="90"/>
        <v>42078.208333333328</v>
      </c>
      <c r="V981" s="9">
        <f t="shared" si="94"/>
        <v>42084.208333333328</v>
      </c>
    </row>
    <row r="982" spans="1:22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1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 s="16">
        <f t="shared" si="92"/>
        <v>42307.208333333328</v>
      </c>
      <c r="N982" s="16">
        <f t="shared" si="93"/>
        <v>42312.25</v>
      </c>
      <c r="O982">
        <v>1446616800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  <c r="U982" s="9">
        <f t="shared" si="90"/>
        <v>42307.208333333328</v>
      </c>
      <c r="V982" s="9">
        <f t="shared" si="94"/>
        <v>42312.25</v>
      </c>
    </row>
    <row r="983" spans="1:22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1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 s="16">
        <f t="shared" si="92"/>
        <v>43094.25</v>
      </c>
      <c r="N983" s="16">
        <f t="shared" si="93"/>
        <v>43127.25</v>
      </c>
      <c r="O983">
        <v>1517032800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  <c r="U983" s="9">
        <f t="shared" si="90"/>
        <v>43094.25</v>
      </c>
      <c r="V983" s="9">
        <f t="shared" si="94"/>
        <v>43127.25</v>
      </c>
    </row>
    <row r="984" spans="1:22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1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 s="16">
        <f t="shared" si="92"/>
        <v>40743.208333333336</v>
      </c>
      <c r="N984" s="16">
        <f t="shared" si="93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  <c r="U984" s="9">
        <f t="shared" si="90"/>
        <v>40743.208333333336</v>
      </c>
      <c r="V984" s="9">
        <f t="shared" si="94"/>
        <v>40745.208333333336</v>
      </c>
    </row>
    <row r="985" spans="1:22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1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 s="16">
        <f t="shared" si="92"/>
        <v>43681.208333333328</v>
      </c>
      <c r="N985" s="16">
        <f t="shared" si="93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  <c r="U985" s="9">
        <f t="shared" si="90"/>
        <v>43681.208333333328</v>
      </c>
      <c r="V985" s="9">
        <f t="shared" si="94"/>
        <v>43696.208333333328</v>
      </c>
    </row>
    <row r="986" spans="1:22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1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 s="16">
        <f t="shared" si="92"/>
        <v>43716.208333333328</v>
      </c>
      <c r="N986" s="16">
        <f t="shared" si="93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  <c r="U986" s="9">
        <f t="shared" si="90"/>
        <v>43716.208333333328</v>
      </c>
      <c r="V986" s="9">
        <f t="shared" si="94"/>
        <v>43742.208333333328</v>
      </c>
    </row>
    <row r="987" spans="1:22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1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 s="16">
        <f t="shared" si="92"/>
        <v>41614.25</v>
      </c>
      <c r="N987" s="16">
        <f t="shared" si="93"/>
        <v>41640.25</v>
      </c>
      <c r="O987">
        <v>1388556000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  <c r="U987" s="9">
        <f t="shared" si="90"/>
        <v>41614.25</v>
      </c>
      <c r="V987" s="9">
        <f t="shared" si="94"/>
        <v>41640.25</v>
      </c>
    </row>
    <row r="988" spans="1:22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1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 s="16">
        <f t="shared" si="92"/>
        <v>40638.208333333336</v>
      </c>
      <c r="N988" s="16">
        <f t="shared" si="93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  <c r="U988" s="9">
        <f t="shared" si="90"/>
        <v>40638.208333333336</v>
      </c>
      <c r="V988" s="9">
        <f t="shared" si="94"/>
        <v>40652.208333333336</v>
      </c>
    </row>
    <row r="989" spans="1:22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1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 s="16">
        <f t="shared" si="92"/>
        <v>42852.208333333328</v>
      </c>
      <c r="N989" s="16">
        <f t="shared" si="93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  <c r="U989" s="9">
        <f t="shared" si="90"/>
        <v>42852.208333333328</v>
      </c>
      <c r="V989" s="9">
        <f t="shared" si="94"/>
        <v>42866.208333333328</v>
      </c>
    </row>
    <row r="990" spans="1:22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1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 s="16">
        <f t="shared" si="92"/>
        <v>42686.25</v>
      </c>
      <c r="N990" s="16">
        <f t="shared" si="93"/>
        <v>42707.25</v>
      </c>
      <c r="O990">
        <v>1480744800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  <c r="U990" s="9">
        <f t="shared" si="90"/>
        <v>42686.25</v>
      </c>
      <c r="V990" s="9">
        <f t="shared" si="94"/>
        <v>42707.25</v>
      </c>
    </row>
    <row r="991" spans="1:22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1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 s="16">
        <f t="shared" si="92"/>
        <v>43571.208333333328</v>
      </c>
      <c r="N991" s="16">
        <f t="shared" si="93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  <c r="U991" s="9">
        <f t="shared" si="90"/>
        <v>43571.208333333328</v>
      </c>
      <c r="V991" s="9">
        <f t="shared" si="94"/>
        <v>43576.208333333328</v>
      </c>
    </row>
    <row r="992" spans="1:22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1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 s="16">
        <f t="shared" si="92"/>
        <v>42432.25</v>
      </c>
      <c r="N992" s="16">
        <f t="shared" si="93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  <c r="U992" s="9">
        <f t="shared" si="90"/>
        <v>42432.25</v>
      </c>
      <c r="V992" s="9">
        <f t="shared" si="94"/>
        <v>42454.208333333328</v>
      </c>
    </row>
    <row r="993" spans="1:22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1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 s="16">
        <f t="shared" si="92"/>
        <v>41907.208333333336</v>
      </c>
      <c r="N993" s="16">
        <f t="shared" si="93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  <c r="U993" s="9">
        <f t="shared" si="90"/>
        <v>41907.208333333336</v>
      </c>
      <c r="V993" s="9">
        <f t="shared" si="94"/>
        <v>41911.208333333336</v>
      </c>
    </row>
    <row r="994" spans="1:22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1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 s="16">
        <f t="shared" si="92"/>
        <v>43227.208333333328</v>
      </c>
      <c r="N994" s="16">
        <f t="shared" si="93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  <c r="U994" s="9">
        <f t="shared" si="90"/>
        <v>43227.208333333328</v>
      </c>
      <c r="V994" s="9">
        <f t="shared" si="94"/>
        <v>43241.208333333328</v>
      </c>
    </row>
    <row r="995" spans="1:22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1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 s="16">
        <f t="shared" si="92"/>
        <v>42362.25</v>
      </c>
      <c r="N995" s="16">
        <f t="shared" si="93"/>
        <v>42379.25</v>
      </c>
      <c r="O995">
        <v>1452405600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  <c r="U995" s="9">
        <f t="shared" si="90"/>
        <v>42362.25</v>
      </c>
      <c r="V995" s="9">
        <f t="shared" si="94"/>
        <v>42379.25</v>
      </c>
    </row>
    <row r="996" spans="1:22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1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 s="16">
        <f t="shared" si="92"/>
        <v>41929.208333333336</v>
      </c>
      <c r="N996" s="16">
        <f t="shared" si="93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  <c r="U996" s="9">
        <f t="shared" si="90"/>
        <v>41929.208333333336</v>
      </c>
      <c r="V996" s="9">
        <f t="shared" si="94"/>
        <v>41935.208333333336</v>
      </c>
    </row>
    <row r="997" spans="1:22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1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 s="16">
        <f t="shared" si="92"/>
        <v>43408.208333333328</v>
      </c>
      <c r="N997" s="16">
        <f t="shared" si="93"/>
        <v>43437.25</v>
      </c>
      <c r="O997">
        <v>1543816800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  <c r="U997" s="9">
        <f t="shared" si="90"/>
        <v>43408.208333333328</v>
      </c>
      <c r="V997" s="9">
        <f t="shared" si="94"/>
        <v>43437.25</v>
      </c>
    </row>
    <row r="998" spans="1:22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1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 s="16">
        <f t="shared" si="92"/>
        <v>41276.25</v>
      </c>
      <c r="N998" s="16">
        <f t="shared" si="93"/>
        <v>41306.25</v>
      </c>
      <c r="O998">
        <v>1359698400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  <c r="U998" s="9">
        <f t="shared" si="90"/>
        <v>41276.25</v>
      </c>
      <c r="V998" s="9">
        <f t="shared" si="94"/>
        <v>41306.25</v>
      </c>
    </row>
    <row r="999" spans="1:22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1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 s="16">
        <f t="shared" si="92"/>
        <v>41659.25</v>
      </c>
      <c r="N999" s="16">
        <f t="shared" si="93"/>
        <v>41664.25</v>
      </c>
      <c r="O999">
        <v>1390629600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  <c r="U999" s="9">
        <f t="shared" si="90"/>
        <v>41659.25</v>
      </c>
      <c r="V999" s="9">
        <f t="shared" si="94"/>
        <v>41664.25</v>
      </c>
    </row>
    <row r="1000" spans="1:22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1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 s="16">
        <f t="shared" si="92"/>
        <v>40220.25</v>
      </c>
      <c r="N1000" s="16">
        <f t="shared" si="93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  <c r="U1000" s="9">
        <f t="shared" si="90"/>
        <v>40220.25</v>
      </c>
      <c r="V1000" s="9">
        <f t="shared" si="94"/>
        <v>40234.25</v>
      </c>
    </row>
    <row r="1001" spans="1:22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1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 s="16">
        <f t="shared" si="92"/>
        <v>42550.208333333328</v>
      </c>
      <c r="N1001" s="16">
        <f t="shared" si="93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  <c r="U1001" s="9">
        <f t="shared" si="90"/>
        <v>42550.208333333328</v>
      </c>
      <c r="V1001" s="9">
        <f t="shared" si="94"/>
        <v>42557.208333333328</v>
      </c>
    </row>
    <row r="1005" spans="1:22" x14ac:dyDescent="0.3">
      <c r="A1005" s="10"/>
      <c r="B1005" s="10"/>
      <c r="C1005" s="10"/>
      <c r="D1005" s="10"/>
      <c r="E1005" s="10"/>
      <c r="F1005" s="10"/>
      <c r="G1005" s="10"/>
      <c r="H1005" s="10"/>
    </row>
    <row r="1006" spans="1:22" x14ac:dyDescent="0.3">
      <c r="C1006"/>
      <c r="F1006" s="13"/>
      <c r="G1006" s="13"/>
      <c r="H1006" s="13"/>
    </row>
    <row r="1007" spans="1:22" x14ac:dyDescent="0.3">
      <c r="A1007" s="11"/>
      <c r="C1007"/>
    </row>
    <row r="1008" spans="1:22" x14ac:dyDescent="0.3">
      <c r="A1008" s="11"/>
      <c r="C1008"/>
    </row>
    <row r="1009" spans="1:3" x14ac:dyDescent="0.3">
      <c r="A1009" s="11"/>
      <c r="C1009"/>
    </row>
    <row r="1010" spans="1:3" x14ac:dyDescent="0.3">
      <c r="A1010" s="11"/>
      <c r="C1010"/>
    </row>
    <row r="1011" spans="1:3" x14ac:dyDescent="0.3">
      <c r="A1011" s="11"/>
      <c r="C1011"/>
    </row>
    <row r="1012" spans="1:3" x14ac:dyDescent="0.3">
      <c r="A1012" s="11"/>
      <c r="C1012"/>
    </row>
    <row r="1013" spans="1:3" x14ac:dyDescent="0.3">
      <c r="A1013" s="11"/>
      <c r="C1013"/>
    </row>
    <row r="1014" spans="1:3" x14ac:dyDescent="0.3">
      <c r="A1014" s="11"/>
      <c r="C1014"/>
    </row>
    <row r="1015" spans="1:3" x14ac:dyDescent="0.3">
      <c r="A1015" s="11"/>
      <c r="C1015"/>
    </row>
    <row r="1016" spans="1:3" x14ac:dyDescent="0.3">
      <c r="A1016" s="11"/>
      <c r="C1016"/>
    </row>
    <row r="1017" spans="1:3" x14ac:dyDescent="0.3">
      <c r="A1017" s="12"/>
      <c r="C1017"/>
    </row>
    <row r="1018" spans="1:3" x14ac:dyDescent="0.3">
      <c r="C1018"/>
    </row>
  </sheetData>
  <autoFilter ref="A1:V1001" xr:uid="{00000000-0001-0000-0000-000000000000}"/>
  <conditionalFormatting sqref="F1">
    <cfRule type="colorScale" priority="2">
      <colorScale>
        <cfvo type="min"/>
        <cfvo type="num" val="121.02"/>
        <cfvo type="max"/>
        <color rgb="FFC00000"/>
        <color rgb="FF00B050"/>
        <color rgb="FF0070C0"/>
      </colorScale>
    </cfRule>
  </conditionalFormatting>
  <conditionalFormatting sqref="F1:F1048576">
    <cfRule type="colorScale" priority="1">
      <colorScale>
        <cfvo type="num" val="0"/>
        <cfvo type="num" val="121.02"/>
        <cfvo type="num" val="200"/>
        <color rgb="FFC00000"/>
        <color rgb="FF00B050"/>
        <color rgb="FF0070C0"/>
      </colorScale>
    </cfRule>
    <cfRule type="colorScale" priority="3">
      <colorScale>
        <cfvo type="min"/>
        <cfvo type="percentile" val="50"/>
        <cfvo type="max"/>
        <color rgb="FFC00000"/>
        <color rgb="FF00B050"/>
        <color rgb="FF0070C0"/>
      </colorScale>
    </cfRule>
    <cfRule type="colorScale" priority="4">
      <colorScale>
        <cfvo type="min"/>
        <cfvo type="percentile" val="50"/>
        <cfvo type="max"/>
        <color rgb="FFF8696B"/>
        <color theme="9" tint="-0.499984740745262"/>
        <color theme="8" tint="-0.499984740745262"/>
      </colorScale>
    </cfRule>
    <cfRule type="colorScale" priority="5">
      <colorScale>
        <cfvo type="min"/>
        <cfvo type="percentile" val="50"/>
        <cfvo type="max"/>
        <color rgb="FFF8696B"/>
        <color theme="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19" priority="19" operator="containsText" text="live">
      <formula>NOT(ISERROR(SEARCH("live",G1)))</formula>
    </cfRule>
    <cfRule type="containsText" dxfId="18" priority="20" operator="containsText" text="canceled">
      <formula>NOT(ISERROR(SEARCH("canceled",G1)))</formula>
    </cfRule>
    <cfRule type="containsText" dxfId="17" priority="21" operator="containsText" text="successful">
      <formula>NOT(ISERROR(SEARCH("successful",G1)))</formula>
    </cfRule>
    <cfRule type="containsText" dxfId="16" priority="22" operator="containsText" text="failed">
      <formula>NOT(ISERROR(SEARCH("failed",G1)))</formula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B4D5-6B61-407C-8655-07ADED4225E0}">
  <sheetPr codeName="Sheet2"/>
  <dimension ref="A3:F14"/>
  <sheetViews>
    <sheetView topLeftCell="A4" workbookViewId="0">
      <selection activeCell="G23" sqref="G2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3" spans="1:6" x14ac:dyDescent="0.3">
      <c r="A3" s="6" t="s">
        <v>2046</v>
      </c>
      <c r="B3" s="6" t="s">
        <v>2044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2037</v>
      </c>
      <c r="E8">
        <v>4</v>
      </c>
      <c r="F8">
        <v>4</v>
      </c>
    </row>
    <row r="9" spans="1:6" x14ac:dyDescent="0.3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0DE8-0C55-4ADC-BAD1-CD4C2C96231F}">
  <sheetPr codeName="Sheet3"/>
  <dimension ref="A3:F29"/>
  <sheetViews>
    <sheetView topLeftCell="A4" workbookViewId="0">
      <selection activeCell="J23" sqref="J23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3" spans="1:6" x14ac:dyDescent="0.3">
      <c r="A3" s="6" t="s">
        <v>2046</v>
      </c>
      <c r="B3" s="6" t="s">
        <v>2044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7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">
      <c r="A6" s="7" t="s">
        <v>2048</v>
      </c>
      <c r="E6">
        <v>4</v>
      </c>
      <c r="F6">
        <v>4</v>
      </c>
    </row>
    <row r="7" spans="1:6" x14ac:dyDescent="0.3">
      <c r="A7" s="7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">
      <c r="A8" s="7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">
      <c r="A9" s="7" t="s">
        <v>2051</v>
      </c>
      <c r="C9">
        <v>8</v>
      </c>
      <c r="E9">
        <v>10</v>
      </c>
      <c r="F9">
        <v>18</v>
      </c>
    </row>
    <row r="10" spans="1:6" x14ac:dyDescent="0.3">
      <c r="A10" s="7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3">
      <c r="A11" s="7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3">
      <c r="A12" s="7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3">
      <c r="A13" s="7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3">
      <c r="A14" s="7" t="s">
        <v>2056</v>
      </c>
      <c r="C14">
        <v>3</v>
      </c>
      <c r="E14">
        <v>4</v>
      </c>
      <c r="F14">
        <v>7</v>
      </c>
    </row>
    <row r="15" spans="1:6" x14ac:dyDescent="0.3">
      <c r="A15" s="7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3">
      <c r="A16" s="7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">
      <c r="A17" s="7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">
      <c r="A18" s="7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">
      <c r="A19" s="7" t="s">
        <v>2061</v>
      </c>
      <c r="C19">
        <v>4</v>
      </c>
      <c r="E19">
        <v>4</v>
      </c>
      <c r="F19">
        <v>8</v>
      </c>
    </row>
    <row r="20" spans="1:6" x14ac:dyDescent="0.3">
      <c r="A20" s="7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3">
      <c r="A21" s="7" t="s">
        <v>2063</v>
      </c>
      <c r="C21">
        <v>9</v>
      </c>
      <c r="E21">
        <v>5</v>
      </c>
      <c r="F21">
        <v>14</v>
      </c>
    </row>
    <row r="22" spans="1:6" x14ac:dyDescent="0.3">
      <c r="A22" s="7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">
      <c r="A23" s="7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3">
      <c r="A24" s="7" t="s">
        <v>2066</v>
      </c>
      <c r="C24">
        <v>7</v>
      </c>
      <c r="E24">
        <v>14</v>
      </c>
      <c r="F24">
        <v>21</v>
      </c>
    </row>
    <row r="25" spans="1:6" x14ac:dyDescent="0.3">
      <c r="A25" s="7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">
      <c r="A26" s="7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3">
      <c r="A27" s="7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">
      <c r="A28" s="7" t="s">
        <v>2070</v>
      </c>
      <c r="E28">
        <v>3</v>
      </c>
      <c r="F28">
        <v>3</v>
      </c>
    </row>
    <row r="29" spans="1:6" x14ac:dyDescent="0.3">
      <c r="A29" s="7" t="s">
        <v>2043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5FC-37B1-472D-970B-60048A439350}">
  <sheetPr codeName="Sheet7"/>
  <dimension ref="A1:H13"/>
  <sheetViews>
    <sheetView workbookViewId="0">
      <selection activeCell="H26" sqref="H26"/>
    </sheetView>
  </sheetViews>
  <sheetFormatPr defaultRowHeight="15.6" x14ac:dyDescent="0.3"/>
  <cols>
    <col min="1" max="1" width="27.3984375" customWidth="1"/>
    <col min="2" max="2" width="18.19921875" customWidth="1"/>
    <col min="3" max="3" width="15.796875" customWidth="1"/>
    <col min="4" max="4" width="17.19921875" customWidth="1"/>
    <col min="5" max="5" width="14.09765625" customWidth="1"/>
    <col min="6" max="6" width="20.796875" customWidth="1"/>
    <col min="7" max="7" width="17.3984375" customWidth="1"/>
    <col min="8" max="8" width="20" customWidth="1"/>
  </cols>
  <sheetData>
    <row r="1" spans="1:8" x14ac:dyDescent="0.3">
      <c r="A1" s="10" t="s">
        <v>2073</v>
      </c>
      <c r="B1" s="10" t="s">
        <v>2074</v>
      </c>
      <c r="C1" s="10" t="s">
        <v>2093</v>
      </c>
      <c r="D1" s="10" t="s">
        <v>2075</v>
      </c>
      <c r="E1" s="10" t="s">
        <v>2076</v>
      </c>
      <c r="F1" s="10" t="s">
        <v>2090</v>
      </c>
      <c r="G1" s="10" t="s">
        <v>2077</v>
      </c>
      <c r="H1" s="10" t="s">
        <v>2091</v>
      </c>
    </row>
    <row r="2" spans="1:8" x14ac:dyDescent="0.3">
      <c r="A2" t="s">
        <v>2078</v>
      </c>
      <c r="B2">
        <f>COUNTIFS(Crowdfunding!$D:$D,"&lt;1000",Crowdfunding!$G:$G,"successful")</f>
        <v>30</v>
      </c>
      <c r="C2">
        <f>COUNTIFS(Crowdfunding!$D:$D, "&lt;1000", Crowdfunding!$G:$G, "failed")</f>
        <v>20</v>
      </c>
      <c r="D2">
        <f>COUNTIFS(Crowdfunding!$D:$D, "&lt;1000", Crowdfunding!$G:$G, "canceled")</f>
        <v>1</v>
      </c>
      <c r="E2">
        <f>SUM(Table3[[#This Row],[Number successful]],Table3[[#This Row],[Number of failed]],Table3[[#This Row],[Number canceled]])</f>
        <v>51</v>
      </c>
      <c r="F2" s="14">
        <f>Table3[[#This Row],[Number successful]]/Table3[[#This Row],[Total projects]]</f>
        <v>0.58823529411764708</v>
      </c>
      <c r="G2" s="14">
        <f>Table3[[#This Row],[Number of failed]]/Table3[[#This Row],[Total projects]]</f>
        <v>0.39215686274509803</v>
      </c>
      <c r="H2" s="14">
        <f>Table3[[#This Row],[Number canceled]]/Table3[[#This Row],[Total projects]]</f>
        <v>1.9607843137254902E-2</v>
      </c>
    </row>
    <row r="3" spans="1:8" x14ac:dyDescent="0.3">
      <c r="A3" s="11" t="s">
        <v>2079</v>
      </c>
      <c r="B3">
        <f>COUNTIFS(Crowdfunding!$D:$D, "&gt;=1000", Crowdfunding!$D:$D, "&lt;5000", Crowdfunding!$G:$G, "successful")</f>
        <v>191</v>
      </c>
      <c r="C3">
        <f>COUNTIFS(Crowdfunding!$D:$D, "&gt;=1000", Crowdfunding!$D:$D, "&lt;5000", Crowdfunding!$G:$G, "failed")</f>
        <v>38</v>
      </c>
      <c r="D3">
        <f>COUNTIFS(Crowdfunding!$D:$D, "&gt;=1000", Crowdfunding!$D:$D, "&lt;5000", Crowdfunding!$G:$G, "canceled")</f>
        <v>2</v>
      </c>
      <c r="E3">
        <f>SUM(Table3[[#This Row],[Number successful]],Table3[[#This Row],[Number of failed]],Table3[[#This Row],[Number canceled]])</f>
        <v>231</v>
      </c>
      <c r="F3" s="14">
        <f>Table3[[#This Row],[Number successful]]/Table3[[#This Row],[Total projects]]</f>
        <v>0.82683982683982682</v>
      </c>
      <c r="G3" s="14">
        <f>Table3[[#This Row],[Number of failed]]/Table3[[#This Row],[Total projects]]</f>
        <v>0.16450216450216451</v>
      </c>
      <c r="H3" s="14">
        <f>Table3[[#This Row],[Number canceled]]/Table3[[#This Row],[Total projects]]</f>
        <v>8.658008658008658E-3</v>
      </c>
    </row>
    <row r="4" spans="1:8" x14ac:dyDescent="0.3">
      <c r="A4" s="11" t="s">
        <v>2080</v>
      </c>
      <c r="B4">
        <f>COUNTIFS(Crowdfunding!$D:$D, "&gt;=5000", Crowdfunding!$D:$D, "&lt;10000", Crowdfunding!$G:$G, "successful")</f>
        <v>164</v>
      </c>
      <c r="C4">
        <f>COUNTIFS(Crowdfunding!$D:$D, "&gt;=5000", Crowdfunding!$D:$D, "&lt;10000", Crowdfunding!$G:$G, "failed")</f>
        <v>126</v>
      </c>
      <c r="D4">
        <f>COUNTIFS(Crowdfunding!$D:$D, "&gt;=5000", Crowdfunding!$D:$D, "&lt;10000", Crowdfunding!$G:$G, "canceled")</f>
        <v>25</v>
      </c>
      <c r="E4">
        <f>SUM(Table3[[#This Row],[Number successful]],Table3[[#This Row],[Number of failed]],Table3[[#This Row],[Number canceled]])</f>
        <v>315</v>
      </c>
      <c r="F4" s="14">
        <f>Table3[[#This Row],[Number successful]]/Table3[[#This Row],[Total projects]]</f>
        <v>0.52063492063492067</v>
      </c>
      <c r="G4" s="14">
        <f>Table3[[#This Row],[Number of failed]]/Table3[[#This Row],[Total projects]]</f>
        <v>0.4</v>
      </c>
      <c r="H4" s="14">
        <f>Table3[[#This Row],[Number canceled]]/Table3[[#This Row],[Total projects]]</f>
        <v>7.9365079365079361E-2</v>
      </c>
    </row>
    <row r="5" spans="1:8" x14ac:dyDescent="0.3">
      <c r="A5" s="11" t="s">
        <v>2081</v>
      </c>
      <c r="B5">
        <f>COUNTIFS(Crowdfunding!$D:$D, "&gt;=10000", Crowdfunding!$D:$D, "&lt;15000", Crowdfunding!$G:$G, "successful")</f>
        <v>4</v>
      </c>
      <c r="C5">
        <f>COUNTIFS(Crowdfunding!$D:$D, "&gt;=10000", Crowdfunding!$D:$D, "&lt;15000", Crowdfunding!$G:$G, "failed")</f>
        <v>5</v>
      </c>
      <c r="D5">
        <f>COUNTIFS(Crowdfunding!$D:$D, "&gt;=10000", Crowdfunding!$D:$D, "&lt;15000", Crowdfunding!$G:$G, "canceled")</f>
        <v>0</v>
      </c>
      <c r="E5">
        <f>SUM(Table3[[#This Row],[Number successful]],Table3[[#This Row],[Number of failed]],Table3[[#This Row],[Number canceled]])</f>
        <v>9</v>
      </c>
      <c r="F5" s="14">
        <f>Table3[[#This Row],[Number successful]]/Table3[[#This Row],[Total projects]]</f>
        <v>0.44444444444444442</v>
      </c>
      <c r="G5" s="14">
        <f>Table3[[#This Row],[Number of failed]]/Table3[[#This Row],[Total projects]]</f>
        <v>0.55555555555555558</v>
      </c>
      <c r="H5" s="14">
        <f>Table3[[#This Row],[Number canceled]]/Table3[[#This Row],[Total projects]]</f>
        <v>0</v>
      </c>
    </row>
    <row r="6" spans="1:8" x14ac:dyDescent="0.3">
      <c r="A6" s="11" t="s">
        <v>2082</v>
      </c>
      <c r="B6">
        <f>COUNTIFS(Crowdfunding!$D:$D, "&gt;=15000", Crowdfunding!$D:$D, "&lt;20000", Crowdfunding!$G:$G, "successful")</f>
        <v>10</v>
      </c>
      <c r="C6">
        <f>COUNTIFS(Crowdfunding!$D:$D, "&gt;=15000", Crowdfunding!$D:$D, "&lt;20000", Crowdfunding!$G:$G, "failed")</f>
        <v>0</v>
      </c>
      <c r="D6">
        <f>COUNTIFS(Crowdfunding!$D:$D, "&gt;=15000", Crowdfunding!$D:$D, "&lt;20000", Crowdfunding!$G:$G, "canceled")</f>
        <v>0</v>
      </c>
      <c r="E6">
        <f>SUM(Table3[[#This Row],[Number successful]],Table3[[#This Row],[Number of failed]],Table3[[#This Row],[Number canceled]])</f>
        <v>10</v>
      </c>
      <c r="F6" s="14">
        <f>Table3[[#This Row],[Number successful]]/Table3[[#This Row],[Total projects]]</f>
        <v>1</v>
      </c>
      <c r="G6" s="14">
        <f>Table3[[#This Row],[Number of failed]]/Table3[[#This Row],[Total projects]]</f>
        <v>0</v>
      </c>
      <c r="H6" s="14">
        <f>Table3[[#This Row],[Number canceled]]/Table3[[#This Row],[Total projects]]</f>
        <v>0</v>
      </c>
    </row>
    <row r="7" spans="1:8" x14ac:dyDescent="0.3">
      <c r="A7" s="11" t="s">
        <v>2083</v>
      </c>
      <c r="B7">
        <f>COUNTIFS(Crowdfunding!$D:$D, "&gt;=20000", Crowdfunding!$D:$D, "&lt;25000", Crowdfunding!$G:$G, "successful")</f>
        <v>7</v>
      </c>
      <c r="C7">
        <f>COUNTIFS(Crowdfunding!$D:$D, "&gt;=20000", Crowdfunding!$D:$D, "&lt;25000", Crowdfunding!$G:$G, "failed")</f>
        <v>0</v>
      </c>
      <c r="D7">
        <f>COUNTIFS(Crowdfunding!$D:$D, "&gt;=20000", Crowdfunding!$D:$D, "&lt;25000", Crowdfunding!$G:$G, "canceled")</f>
        <v>0</v>
      </c>
      <c r="E7">
        <f>SUM(Table3[[#This Row],[Number successful]],Table3[[#This Row],[Number of failed]],Table3[[#This Row],[Number canceled]])</f>
        <v>7</v>
      </c>
      <c r="F7" s="14">
        <f>Table3[[#This Row],[Number successful]]/Table3[[#This Row],[Total projects]]</f>
        <v>1</v>
      </c>
      <c r="G7" s="14">
        <f>Table3[[#This Row],[Number of failed]]/Table3[[#This Row],[Total projects]]</f>
        <v>0</v>
      </c>
      <c r="H7" s="14">
        <f>Table3[[#This Row],[Number canceled]]/Table3[[#This Row],[Total projects]]</f>
        <v>0</v>
      </c>
    </row>
    <row r="8" spans="1:8" x14ac:dyDescent="0.3">
      <c r="A8" s="11" t="s">
        <v>2084</v>
      </c>
      <c r="B8">
        <f>COUNTIFS(Crowdfunding!$D:$D, "&gt;=25000", Crowdfunding!$D:$D, "&lt;30000", Crowdfunding!$G:$G, "successful")</f>
        <v>11</v>
      </c>
      <c r="C8">
        <f>COUNTIFS(Crowdfunding!$D:$D, "&gt;=25000", Crowdfunding!$D:$D, "&lt;30000", Crowdfunding!$G:$G, "failed")</f>
        <v>3</v>
      </c>
      <c r="D8">
        <f>COUNTIFS(Crowdfunding!$D:$D, "&gt;=25000", Crowdfunding!$D:$D, "&lt;30000", Crowdfunding!$G:$G, "canceled")</f>
        <v>0</v>
      </c>
      <c r="E8">
        <f>SUM(Table3[[#This Row],[Number successful]],Table3[[#This Row],[Number of failed]],Table3[[#This Row],[Number canceled]])</f>
        <v>14</v>
      </c>
      <c r="F8" s="14">
        <f>Table3[[#This Row],[Number successful]]/Table3[[#This Row],[Total projects]]</f>
        <v>0.7857142857142857</v>
      </c>
      <c r="G8" s="14">
        <f>Table3[[#This Row],[Number of failed]]/Table3[[#This Row],[Total projects]]</f>
        <v>0.21428571428571427</v>
      </c>
      <c r="H8" s="14">
        <f>Table3[[#This Row],[Number canceled]]/Table3[[#This Row],[Total projects]]</f>
        <v>0</v>
      </c>
    </row>
    <row r="9" spans="1:8" x14ac:dyDescent="0.3">
      <c r="A9" s="11" t="s">
        <v>2085</v>
      </c>
      <c r="B9">
        <f>COUNTIFS(Crowdfunding!$D:$D, "&gt;=30000", Crowdfunding!$D:$D, "&lt;35000", Crowdfunding!$G:$G, "successful")</f>
        <v>7</v>
      </c>
      <c r="C9">
        <f>COUNTIFS(Crowdfunding!$D:$D, "&gt;=30000", Crowdfunding!$D:$D, "&lt;35000", Crowdfunding!$G:$G, "failed")</f>
        <v>0</v>
      </c>
      <c r="D9">
        <f>COUNTIFS(Crowdfunding!$D:$D, "&gt;=30000", Crowdfunding!$D:$D, "&lt;35000", Crowdfunding!$G:$G, "canceled")</f>
        <v>0</v>
      </c>
      <c r="E9">
        <f>SUM(Table3[[#This Row],[Number successful]],Table3[[#This Row],[Number of failed]],Table3[[#This Row],[Number canceled]])</f>
        <v>7</v>
      </c>
      <c r="F9" s="14">
        <f>Table3[[#This Row],[Number successful]]/Table3[[#This Row],[Total projects]]</f>
        <v>1</v>
      </c>
      <c r="G9" s="14">
        <f>Table3[[#This Row],[Number of failed]]/Table3[[#This Row],[Total projects]]</f>
        <v>0</v>
      </c>
      <c r="H9" s="14">
        <f>Table3[[#This Row],[Number canceled]]/Table3[[#This Row],[Total projects]]</f>
        <v>0</v>
      </c>
    </row>
    <row r="10" spans="1:8" x14ac:dyDescent="0.3">
      <c r="A10" s="11" t="s">
        <v>2086</v>
      </c>
      <c r="B10">
        <f>COUNTIFS(Crowdfunding!$D:$D, "&gt;=35000", Crowdfunding!$D:$D, "&lt;40000", Crowdfunding!$G:$G, "successful")</f>
        <v>8</v>
      </c>
      <c r="C10">
        <f>COUNTIFS(Crowdfunding!$D:$D, "&gt;=35000", Crowdfunding!$D:$D, "&lt;40000", Crowdfunding!$G:$G, "failed")</f>
        <v>3</v>
      </c>
      <c r="D10">
        <f>COUNTIFS(Crowdfunding!$D:$D, "&gt;=35000", Crowdfunding!$D:$D, "&lt;40000", Crowdfunding!$G:$G, "canceled")</f>
        <v>1</v>
      </c>
      <c r="E10">
        <f>SUM(Table3[[#This Row],[Number successful]],Table3[[#This Row],[Number of failed]],Table3[[#This Row],[Number canceled]])</f>
        <v>12</v>
      </c>
      <c r="F10" s="14">
        <f>Table3[[#This Row],[Number successful]]/Table3[[#This Row],[Total projects]]</f>
        <v>0.66666666666666663</v>
      </c>
      <c r="G10" s="14">
        <f>Table3[[#This Row],[Number of failed]]/Table3[[#This Row],[Total projects]]</f>
        <v>0.25</v>
      </c>
      <c r="H10" s="14">
        <f>Table3[[#This Row],[Number canceled]]/Table3[[#This Row],[Total projects]]</f>
        <v>8.3333333333333329E-2</v>
      </c>
    </row>
    <row r="11" spans="1:8" x14ac:dyDescent="0.3">
      <c r="A11" s="11" t="s">
        <v>2087</v>
      </c>
      <c r="B11">
        <f>COUNTIFS(Crowdfunding!$D:$D, "&gt;=40000", Crowdfunding!$D:$D, "&lt;45000", Crowdfunding!$G:$G, "successful")</f>
        <v>11</v>
      </c>
      <c r="C11">
        <f>COUNTIFS(Crowdfunding!$D:$D, "&gt;=40000", Crowdfunding!$D:$D, "&lt;45000", Crowdfunding!$G:$G, "failed")</f>
        <v>3</v>
      </c>
      <c r="D11">
        <f>COUNTIFS(Crowdfunding!$D:$D, "&gt;=40000", Crowdfunding!$D:$D, "&lt;45000", Crowdfunding!$G:$G, "canceled")</f>
        <v>0</v>
      </c>
      <c r="E11">
        <f>SUM(Table3[[#This Row],[Number successful]],Table3[[#This Row],[Number of failed]],Table3[[#This Row],[Number canceled]])</f>
        <v>14</v>
      </c>
      <c r="F11" s="14">
        <f>Table3[[#This Row],[Number successful]]/Table3[[#This Row],[Total projects]]</f>
        <v>0.7857142857142857</v>
      </c>
      <c r="G11" s="14">
        <f>Table3[[#This Row],[Number of failed]]/Table3[[#This Row],[Total projects]]</f>
        <v>0.21428571428571427</v>
      </c>
      <c r="H11" s="14">
        <f>Table3[[#This Row],[Number canceled]]/Table3[[#This Row],[Total projects]]</f>
        <v>0</v>
      </c>
    </row>
    <row r="12" spans="1:8" x14ac:dyDescent="0.3">
      <c r="A12" s="11" t="s">
        <v>2088</v>
      </c>
      <c r="B12">
        <f>COUNTIFS(Crowdfunding!$D:$D, "&gt;=45000", Crowdfunding!$D:$D, "&lt;50000", Crowdfunding!$G:$G, "successful")</f>
        <v>8</v>
      </c>
      <c r="C12">
        <f>COUNTIFS(Crowdfunding!$D:$D, "&gt;=45000", Crowdfunding!$D:$D, "&lt;50000", Crowdfunding!$G:$G, "failed")</f>
        <v>3</v>
      </c>
      <c r="D12">
        <f>COUNTIFS(Crowdfunding!$D:$D, "&gt;=45000", Crowdfunding!$D:$D, "&lt;50000", Crowdfunding!$G:$G, "canceled")</f>
        <v>0</v>
      </c>
      <c r="E12">
        <f>SUM(Table3[[#This Row],[Number successful]],Table3[[#This Row],[Number of failed]],Table3[[#This Row],[Number canceled]])</f>
        <v>11</v>
      </c>
      <c r="F12" s="14">
        <f>Table3[[#This Row],[Number successful]]/Table3[[#This Row],[Total projects]]</f>
        <v>0.72727272727272729</v>
      </c>
      <c r="G12" s="14">
        <f>Table3[[#This Row],[Number of failed]]/Table3[[#This Row],[Total projects]]</f>
        <v>0.27272727272727271</v>
      </c>
      <c r="H12" s="14">
        <f>Table3[[#This Row],[Number canceled]]/Table3[[#This Row],[Total projects]]</f>
        <v>0</v>
      </c>
    </row>
    <row r="13" spans="1:8" x14ac:dyDescent="0.3">
      <c r="A13" s="12" t="s">
        <v>2089</v>
      </c>
      <c r="B13">
        <f>COUNTIFS(Crowdfunding!$D:$D, "&gt;=50000", Crowdfunding!$G:$G, "successful")</f>
        <v>114</v>
      </c>
      <c r="C13">
        <f>COUNTIFS(Crowdfunding!$D:$D, "&gt;=50000", Crowdfunding!$G:$G, "failed")</f>
        <v>163</v>
      </c>
      <c r="D13">
        <f>COUNTIFS(Crowdfunding!$D:$D, "&gt;=50000", Crowdfunding!$G:$G, "canceled")</f>
        <v>28</v>
      </c>
      <c r="E13">
        <f>SUM(Table3[[#This Row],[Number successful]],Table3[[#This Row],[Number of failed]],Table3[[#This Row],[Number canceled]])</f>
        <v>305</v>
      </c>
      <c r="F13" s="14">
        <f>Table3[[#This Row],[Number successful]]/Table3[[#This Row],[Total projects]]</f>
        <v>0.3737704918032787</v>
      </c>
      <c r="G13" s="14">
        <f>Table3[[#This Row],[Number of failed]]/Table3[[#This Row],[Total projects]]</f>
        <v>0.53442622950819674</v>
      </c>
      <c r="H13" s="14">
        <f>Table3[[#This Row],[Number canceled]]/Table3[[#This Row],[Total projects]]</f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539B-CC3D-45BA-9BC5-B2A96300B2C1}">
  <dimension ref="A1:G17"/>
  <sheetViews>
    <sheetView workbookViewId="0">
      <selection activeCell="L16" sqref="L1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  <col min="8" max="10" width="17.796875" bestFit="1" customWidth="1"/>
    <col min="11" max="11" width="21.19921875" bestFit="1" customWidth="1"/>
    <col min="12" max="12" width="22.69921875" bestFit="1" customWidth="1"/>
  </cols>
  <sheetData>
    <row r="1" spans="1:7" x14ac:dyDescent="0.3">
      <c r="A1" s="6" t="s">
        <v>6</v>
      </c>
      <c r="B1" t="s">
        <v>2045</v>
      </c>
    </row>
    <row r="3" spans="1:7" x14ac:dyDescent="0.3">
      <c r="A3" s="6" t="s">
        <v>2046</v>
      </c>
      <c r="B3" s="6" t="s">
        <v>2044</v>
      </c>
    </row>
    <row r="4" spans="1:7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2111</v>
      </c>
      <c r="G4" t="s">
        <v>2043</v>
      </c>
    </row>
    <row r="5" spans="1:7" x14ac:dyDescent="0.3">
      <c r="A5" s="7" t="s">
        <v>2112</v>
      </c>
    </row>
    <row r="6" spans="1:7" x14ac:dyDescent="0.3">
      <c r="A6" s="7" t="s">
        <v>2113</v>
      </c>
      <c r="B6">
        <v>14</v>
      </c>
      <c r="C6">
        <v>35</v>
      </c>
      <c r="D6">
        <v>1</v>
      </c>
      <c r="E6">
        <v>58</v>
      </c>
      <c r="G6">
        <v>108</v>
      </c>
    </row>
    <row r="7" spans="1:7" x14ac:dyDescent="0.3">
      <c r="A7" s="7" t="s">
        <v>2114</v>
      </c>
      <c r="B7">
        <v>6</v>
      </c>
      <c r="C7">
        <v>40</v>
      </c>
      <c r="D7">
        <v>1</v>
      </c>
      <c r="E7">
        <v>56</v>
      </c>
      <c r="G7">
        <v>103</v>
      </c>
    </row>
    <row r="8" spans="1:7" x14ac:dyDescent="0.3">
      <c r="A8" s="7" t="s">
        <v>2115</v>
      </c>
      <c r="B8">
        <v>4</v>
      </c>
      <c r="C8">
        <v>32</v>
      </c>
      <c r="D8">
        <v>3</v>
      </c>
      <c r="E8">
        <v>45</v>
      </c>
      <c r="G8">
        <v>84</v>
      </c>
    </row>
    <row r="9" spans="1:7" x14ac:dyDescent="0.3">
      <c r="A9" s="7" t="s">
        <v>2116</v>
      </c>
      <c r="B9">
        <v>4</v>
      </c>
      <c r="C9">
        <v>35</v>
      </c>
      <c r="D9">
        <v>1</v>
      </c>
      <c r="E9">
        <v>48</v>
      </c>
      <c r="G9">
        <v>88</v>
      </c>
    </row>
    <row r="10" spans="1:7" x14ac:dyDescent="0.3">
      <c r="A10" s="7" t="s">
        <v>2117</v>
      </c>
      <c r="B10">
        <v>4</v>
      </c>
      <c r="C10">
        <v>37</v>
      </c>
      <c r="D10">
        <v>1</v>
      </c>
      <c r="E10">
        <v>60</v>
      </c>
      <c r="G10">
        <v>102</v>
      </c>
    </row>
    <row r="11" spans="1:7" x14ac:dyDescent="0.3">
      <c r="A11" s="7" t="s">
        <v>2118</v>
      </c>
      <c r="B11">
        <v>7</v>
      </c>
      <c r="C11">
        <v>42</v>
      </c>
      <c r="D11">
        <v>2</v>
      </c>
      <c r="E11">
        <v>54</v>
      </c>
      <c r="G11">
        <v>105</v>
      </c>
    </row>
    <row r="12" spans="1:7" x14ac:dyDescent="0.3">
      <c r="A12" s="7" t="s">
        <v>2119</v>
      </c>
      <c r="B12">
        <v>5</v>
      </c>
      <c r="C12">
        <v>42</v>
      </c>
      <c r="D12">
        <v>2</v>
      </c>
      <c r="E12">
        <v>49</v>
      </c>
      <c r="G12">
        <v>98</v>
      </c>
    </row>
    <row r="13" spans="1:7" x14ac:dyDescent="0.3">
      <c r="A13" s="7" t="s">
        <v>2120</v>
      </c>
      <c r="B13">
        <v>5</v>
      </c>
      <c r="C13">
        <v>28</v>
      </c>
      <c r="D13">
        <v>1</v>
      </c>
      <c r="E13">
        <v>67</v>
      </c>
      <c r="G13">
        <v>101</v>
      </c>
    </row>
    <row r="14" spans="1:7" x14ac:dyDescent="0.3">
      <c r="A14" s="7" t="s">
        <v>2121</v>
      </c>
      <c r="B14">
        <v>4</v>
      </c>
      <c r="C14">
        <v>35</v>
      </c>
      <c r="D14">
        <v>2</v>
      </c>
      <c r="E14">
        <v>61</v>
      </c>
      <c r="G14">
        <v>102</v>
      </c>
    </row>
    <row r="15" spans="1:7" x14ac:dyDescent="0.3">
      <c r="A15" s="7" t="s">
        <v>2122</v>
      </c>
      <c r="B15">
        <v>4</v>
      </c>
      <c r="C15">
        <v>36</v>
      </c>
      <c r="E15">
        <v>67</v>
      </c>
      <c r="G15">
        <v>107</v>
      </c>
    </row>
    <row r="16" spans="1:7" x14ac:dyDescent="0.3">
      <c r="A16" s="7" t="s">
        <v>2123</v>
      </c>
      <c r="C16">
        <v>2</v>
      </c>
      <c r="G16">
        <v>2</v>
      </c>
    </row>
    <row r="17" spans="1:7" x14ac:dyDescent="0.3">
      <c r="A17" s="7" t="s">
        <v>2043</v>
      </c>
      <c r="B17">
        <v>57</v>
      </c>
      <c r="C17">
        <v>364</v>
      </c>
      <c r="D17">
        <v>14</v>
      </c>
      <c r="E17">
        <v>565</v>
      </c>
      <c r="G17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030-F240-46A2-8070-96B3D35CEE38}">
  <sheetPr codeName="Sheet4"/>
  <dimension ref="A3:I14"/>
  <sheetViews>
    <sheetView workbookViewId="0">
      <selection activeCell="I16" sqref="I1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3.19921875" bestFit="1" customWidth="1"/>
    <col min="4" max="6" width="3.296875" bestFit="1" customWidth="1"/>
    <col min="7" max="7" width="2.8984375" bestFit="1" customWidth="1"/>
    <col min="8" max="8" width="3.8984375" bestFit="1" customWidth="1"/>
    <col min="9" max="10" width="10.8984375" bestFit="1" customWidth="1"/>
  </cols>
  <sheetData>
    <row r="3" spans="1:9" x14ac:dyDescent="0.3">
      <c r="A3" s="6" t="s">
        <v>2046</v>
      </c>
      <c r="B3" s="6" t="s">
        <v>2044</v>
      </c>
    </row>
    <row r="4" spans="1:9" x14ac:dyDescent="0.3">
      <c r="A4" s="6" t="s">
        <v>2033</v>
      </c>
      <c r="B4" t="s">
        <v>26</v>
      </c>
      <c r="C4" t="s">
        <v>15</v>
      </c>
      <c r="D4" t="s">
        <v>98</v>
      </c>
      <c r="E4" t="s">
        <v>36</v>
      </c>
      <c r="F4" t="s">
        <v>40</v>
      </c>
      <c r="G4" t="s">
        <v>107</v>
      </c>
      <c r="H4" t="s">
        <v>21</v>
      </c>
      <c r="I4" t="s">
        <v>2043</v>
      </c>
    </row>
    <row r="5" spans="1:9" x14ac:dyDescent="0.3">
      <c r="A5" s="7" t="s">
        <v>2034</v>
      </c>
      <c r="B5">
        <v>10</v>
      </c>
      <c r="C5">
        <v>7</v>
      </c>
      <c r="D5">
        <v>5</v>
      </c>
      <c r="E5">
        <v>7</v>
      </c>
      <c r="F5">
        <v>13</v>
      </c>
      <c r="G5">
        <v>6</v>
      </c>
      <c r="H5">
        <v>130</v>
      </c>
      <c r="I5">
        <v>178</v>
      </c>
    </row>
    <row r="6" spans="1:9" x14ac:dyDescent="0.3">
      <c r="A6" s="7" t="s">
        <v>2035</v>
      </c>
      <c r="B6">
        <v>3</v>
      </c>
      <c r="C6">
        <v>2</v>
      </c>
      <c r="F6">
        <v>5</v>
      </c>
      <c r="G6">
        <v>1</v>
      </c>
      <c r="H6">
        <v>35</v>
      </c>
      <c r="I6">
        <v>46</v>
      </c>
    </row>
    <row r="7" spans="1:9" x14ac:dyDescent="0.3">
      <c r="A7" s="7" t="s">
        <v>2036</v>
      </c>
      <c r="B7">
        <v>3</v>
      </c>
      <c r="D7">
        <v>2</v>
      </c>
      <c r="E7">
        <v>1</v>
      </c>
      <c r="F7">
        <v>2</v>
      </c>
      <c r="G7">
        <v>3</v>
      </c>
      <c r="H7">
        <v>37</v>
      </c>
      <c r="I7">
        <v>48</v>
      </c>
    </row>
    <row r="8" spans="1:9" x14ac:dyDescent="0.3">
      <c r="A8" s="7" t="s">
        <v>2037</v>
      </c>
      <c r="H8">
        <v>4</v>
      </c>
      <c r="I8">
        <v>4</v>
      </c>
    </row>
    <row r="9" spans="1:9" x14ac:dyDescent="0.3">
      <c r="A9" s="7" t="s">
        <v>2038</v>
      </c>
      <c r="B9">
        <v>5</v>
      </c>
      <c r="C9">
        <v>7</v>
      </c>
      <c r="D9">
        <v>7</v>
      </c>
      <c r="E9">
        <v>6</v>
      </c>
      <c r="F9">
        <v>11</v>
      </c>
      <c r="G9">
        <v>10</v>
      </c>
      <c r="H9">
        <v>129</v>
      </c>
      <c r="I9">
        <v>175</v>
      </c>
    </row>
    <row r="10" spans="1:9" x14ac:dyDescent="0.3">
      <c r="A10" s="7" t="s">
        <v>2039</v>
      </c>
      <c r="B10">
        <v>3</v>
      </c>
      <c r="C10">
        <v>2</v>
      </c>
      <c r="G10">
        <v>3</v>
      </c>
      <c r="H10">
        <v>34</v>
      </c>
      <c r="I10">
        <v>42</v>
      </c>
    </row>
    <row r="11" spans="1:9" x14ac:dyDescent="0.3">
      <c r="A11" s="7" t="s">
        <v>2040</v>
      </c>
      <c r="B11">
        <v>2</v>
      </c>
      <c r="C11">
        <v>3</v>
      </c>
      <c r="D11">
        <v>2</v>
      </c>
      <c r="E11">
        <v>5</v>
      </c>
      <c r="F11">
        <v>2</v>
      </c>
      <c r="G11">
        <v>4</v>
      </c>
      <c r="H11">
        <v>49</v>
      </c>
      <c r="I11">
        <v>67</v>
      </c>
    </row>
    <row r="12" spans="1:9" x14ac:dyDescent="0.3">
      <c r="A12" s="7" t="s">
        <v>2041</v>
      </c>
      <c r="B12">
        <v>6</v>
      </c>
      <c r="C12">
        <v>5</v>
      </c>
      <c r="D12">
        <v>1</v>
      </c>
      <c r="E12">
        <v>2</v>
      </c>
      <c r="F12">
        <v>5</v>
      </c>
      <c r="G12">
        <v>5</v>
      </c>
      <c r="H12">
        <v>72</v>
      </c>
      <c r="I12">
        <v>96</v>
      </c>
    </row>
    <row r="13" spans="1:9" x14ac:dyDescent="0.3">
      <c r="A13" s="7" t="s">
        <v>2042</v>
      </c>
      <c r="B13">
        <v>11</v>
      </c>
      <c r="C13">
        <v>18</v>
      </c>
      <c r="D13">
        <v>6</v>
      </c>
      <c r="E13">
        <v>10</v>
      </c>
      <c r="F13">
        <v>10</v>
      </c>
      <c r="G13">
        <v>16</v>
      </c>
      <c r="H13">
        <v>273</v>
      </c>
      <c r="I13">
        <v>344</v>
      </c>
    </row>
    <row r="14" spans="1:9" x14ac:dyDescent="0.3">
      <c r="A14" s="7" t="s">
        <v>2043</v>
      </c>
      <c r="B14">
        <v>43</v>
      </c>
      <c r="C14">
        <v>44</v>
      </c>
      <c r="D14">
        <v>23</v>
      </c>
      <c r="E14">
        <v>31</v>
      </c>
      <c r="F14">
        <v>48</v>
      </c>
      <c r="G14">
        <v>48</v>
      </c>
      <c r="H14">
        <v>763</v>
      </c>
      <c r="I14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CB8-13FB-4FF9-A954-6FBD39F3C9FF}">
  <sheetPr codeName="Sheet5"/>
  <dimension ref="A1:T1"/>
  <sheetViews>
    <sheetView workbookViewId="0">
      <selection activeCell="E14" sqref="E14"/>
    </sheetView>
  </sheetViews>
  <sheetFormatPr defaultRowHeight="15.6" x14ac:dyDescent="0.3"/>
  <cols>
    <col min="5" max="5" width="9.296875" customWidth="1"/>
    <col min="6" max="6" width="14.69921875" customWidth="1"/>
    <col min="7" max="7" width="10" customWidth="1"/>
    <col min="8" max="8" width="14.796875" customWidth="1"/>
    <col min="9" max="9" width="17.5" customWidth="1"/>
    <col min="10" max="10" width="9" customWidth="1"/>
    <col min="11" max="11" width="9.69921875" customWidth="1"/>
    <col min="12" max="12" width="13" customWidth="1"/>
    <col min="13" max="13" width="9.8984375" customWidth="1"/>
    <col min="14" max="14" width="10.69921875" customWidth="1"/>
    <col min="15" max="15" width="10" customWidth="1"/>
    <col min="16" max="16" width="22.796875" customWidth="1"/>
    <col min="17" max="17" width="15.796875" customWidth="1"/>
    <col min="18" max="18" width="13.3984375" customWidth="1"/>
    <col min="19" max="19" width="23" customWidth="1"/>
    <col min="20" max="20" width="22" customWidth="1"/>
  </cols>
  <sheetData>
    <row r="1" spans="1:20" x14ac:dyDescent="0.3">
      <c r="A1" t="s">
        <v>2027</v>
      </c>
      <c r="B1" t="s">
        <v>0</v>
      </c>
      <c r="C1" t="s">
        <v>1</v>
      </c>
      <c r="D1" t="s">
        <v>2</v>
      </c>
      <c r="E1" t="s">
        <v>3</v>
      </c>
      <c r="F1" t="s">
        <v>2029</v>
      </c>
      <c r="G1" t="s">
        <v>4</v>
      </c>
      <c r="H1" t="s">
        <v>5</v>
      </c>
      <c r="I1" t="s">
        <v>2030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2028</v>
      </c>
      <c r="Q1" t="s">
        <v>2031</v>
      </c>
      <c r="R1" t="s">
        <v>2032</v>
      </c>
      <c r="S1" t="s">
        <v>2071</v>
      </c>
      <c r="T1" t="s">
        <v>2072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6DDB-45A8-4FCD-85C0-B7C5DF4D667D}">
  <sheetPr codeName="Sheet8"/>
  <dimension ref="A1:E576"/>
  <sheetViews>
    <sheetView tabSelected="1" topLeftCell="A359" workbookViewId="0">
      <selection activeCell="D369" sqref="D369:E374"/>
    </sheetView>
  </sheetViews>
  <sheetFormatPr defaultRowHeight="15.6" x14ac:dyDescent="0.3"/>
  <cols>
    <col min="1" max="1" width="17.19921875" bestFit="1" customWidth="1"/>
    <col min="2" max="2" width="12.5" bestFit="1" customWidth="1"/>
    <col min="3" max="3" width="10.09765625" customWidth="1"/>
    <col min="4" max="4" width="17.19921875" bestFit="1" customWidth="1"/>
    <col min="5" max="5" width="12.5" bestFit="1" customWidth="1"/>
  </cols>
  <sheetData>
    <row r="1" spans="1:5" x14ac:dyDescent="0.3">
      <c r="A1" s="10"/>
      <c r="B1" s="10"/>
      <c r="D1" s="10"/>
      <c r="E1" s="10"/>
    </row>
    <row r="2" spans="1:5" x14ac:dyDescent="0.3">
      <c r="A2" s="1" t="s">
        <v>2094</v>
      </c>
      <c r="B2" s="1" t="s">
        <v>2095</v>
      </c>
      <c r="C2" t="s">
        <v>2096</v>
      </c>
      <c r="D2" s="1" t="s">
        <v>2097</v>
      </c>
      <c r="E2" s="1" t="s">
        <v>2098</v>
      </c>
    </row>
    <row r="3" spans="1:5" x14ac:dyDescent="0.3">
      <c r="A3" s="1" t="s">
        <v>4</v>
      </c>
      <c r="B3" s="1" t="s">
        <v>5</v>
      </c>
      <c r="D3" s="1" t="s">
        <v>4</v>
      </c>
      <c r="E3" s="1" t="s">
        <v>5</v>
      </c>
    </row>
    <row r="4" spans="1:5" x14ac:dyDescent="0.3">
      <c r="A4" t="s">
        <v>20</v>
      </c>
      <c r="B4">
        <v>158</v>
      </c>
      <c r="D4" t="s">
        <v>14</v>
      </c>
      <c r="E4">
        <v>0</v>
      </c>
    </row>
    <row r="5" spans="1:5" x14ac:dyDescent="0.3">
      <c r="A5" t="s">
        <v>20</v>
      </c>
      <c r="B5">
        <v>1425</v>
      </c>
      <c r="D5" t="s">
        <v>14</v>
      </c>
      <c r="E5">
        <v>24</v>
      </c>
    </row>
    <row r="6" spans="1:5" x14ac:dyDescent="0.3">
      <c r="A6" t="s">
        <v>20</v>
      </c>
      <c r="B6">
        <v>174</v>
      </c>
      <c r="D6" t="s">
        <v>14</v>
      </c>
      <c r="E6">
        <v>53</v>
      </c>
    </row>
    <row r="7" spans="1:5" x14ac:dyDescent="0.3">
      <c r="A7" t="s">
        <v>20</v>
      </c>
      <c r="B7">
        <v>227</v>
      </c>
      <c r="D7" t="s">
        <v>14</v>
      </c>
      <c r="E7">
        <v>18</v>
      </c>
    </row>
    <row r="8" spans="1:5" x14ac:dyDescent="0.3">
      <c r="A8" t="s">
        <v>20</v>
      </c>
      <c r="B8">
        <v>220</v>
      </c>
      <c r="D8" t="s">
        <v>14</v>
      </c>
      <c r="E8">
        <v>44</v>
      </c>
    </row>
    <row r="9" spans="1:5" x14ac:dyDescent="0.3">
      <c r="A9" t="s">
        <v>20</v>
      </c>
      <c r="B9">
        <v>98</v>
      </c>
      <c r="D9" t="s">
        <v>14</v>
      </c>
      <c r="E9">
        <v>27</v>
      </c>
    </row>
    <row r="10" spans="1:5" x14ac:dyDescent="0.3">
      <c r="A10" t="s">
        <v>20</v>
      </c>
      <c r="B10">
        <v>100</v>
      </c>
      <c r="D10" t="s">
        <v>14</v>
      </c>
      <c r="E10">
        <v>55</v>
      </c>
    </row>
    <row r="11" spans="1:5" x14ac:dyDescent="0.3">
      <c r="A11" t="s">
        <v>20</v>
      </c>
      <c r="B11">
        <v>1249</v>
      </c>
      <c r="D11" t="s">
        <v>14</v>
      </c>
      <c r="E11">
        <v>200</v>
      </c>
    </row>
    <row r="12" spans="1:5" x14ac:dyDescent="0.3">
      <c r="A12" t="s">
        <v>20</v>
      </c>
      <c r="B12">
        <v>1396</v>
      </c>
      <c r="D12" t="s">
        <v>14</v>
      </c>
      <c r="E12">
        <v>452</v>
      </c>
    </row>
    <row r="13" spans="1:5" x14ac:dyDescent="0.3">
      <c r="A13" t="s">
        <v>20</v>
      </c>
      <c r="B13">
        <v>890</v>
      </c>
      <c r="D13" t="s">
        <v>14</v>
      </c>
      <c r="E13">
        <v>674</v>
      </c>
    </row>
    <row r="14" spans="1:5" x14ac:dyDescent="0.3">
      <c r="A14" t="s">
        <v>20</v>
      </c>
      <c r="B14">
        <v>142</v>
      </c>
      <c r="D14" t="s">
        <v>14</v>
      </c>
      <c r="E14">
        <v>558</v>
      </c>
    </row>
    <row r="15" spans="1:5" x14ac:dyDescent="0.3">
      <c r="A15" t="s">
        <v>20</v>
      </c>
      <c r="B15">
        <v>2673</v>
      </c>
      <c r="D15" t="s">
        <v>14</v>
      </c>
      <c r="E15">
        <v>15</v>
      </c>
    </row>
    <row r="16" spans="1:5" x14ac:dyDescent="0.3">
      <c r="A16" t="s">
        <v>20</v>
      </c>
      <c r="B16">
        <v>163</v>
      </c>
      <c r="D16" t="s">
        <v>14</v>
      </c>
      <c r="E16">
        <v>2307</v>
      </c>
    </row>
    <row r="17" spans="1:5" x14ac:dyDescent="0.3">
      <c r="A17" t="s">
        <v>20</v>
      </c>
      <c r="B17">
        <v>2220</v>
      </c>
      <c r="D17" t="s">
        <v>14</v>
      </c>
      <c r="E17">
        <v>88</v>
      </c>
    </row>
    <row r="18" spans="1:5" x14ac:dyDescent="0.3">
      <c r="A18" t="s">
        <v>20</v>
      </c>
      <c r="B18">
        <v>1606</v>
      </c>
      <c r="D18" t="s">
        <v>14</v>
      </c>
      <c r="E18">
        <v>48</v>
      </c>
    </row>
    <row r="19" spans="1:5" x14ac:dyDescent="0.3">
      <c r="A19" t="s">
        <v>20</v>
      </c>
      <c r="B19">
        <v>129</v>
      </c>
      <c r="D19" t="s">
        <v>14</v>
      </c>
      <c r="E19">
        <v>1</v>
      </c>
    </row>
    <row r="20" spans="1:5" x14ac:dyDescent="0.3">
      <c r="A20" t="s">
        <v>20</v>
      </c>
      <c r="B20">
        <v>226</v>
      </c>
      <c r="D20" t="s">
        <v>14</v>
      </c>
      <c r="E20">
        <v>1467</v>
      </c>
    </row>
    <row r="21" spans="1:5" x14ac:dyDescent="0.3">
      <c r="A21" t="s">
        <v>20</v>
      </c>
      <c r="B21">
        <v>5419</v>
      </c>
      <c r="D21" t="s">
        <v>14</v>
      </c>
      <c r="E21">
        <v>75</v>
      </c>
    </row>
    <row r="22" spans="1:5" x14ac:dyDescent="0.3">
      <c r="A22" t="s">
        <v>20</v>
      </c>
      <c r="B22">
        <v>165</v>
      </c>
      <c r="D22" t="s">
        <v>14</v>
      </c>
      <c r="E22">
        <v>120</v>
      </c>
    </row>
    <row r="23" spans="1:5" x14ac:dyDescent="0.3">
      <c r="A23" t="s">
        <v>20</v>
      </c>
      <c r="B23">
        <v>1965</v>
      </c>
      <c r="D23" t="s">
        <v>14</v>
      </c>
      <c r="E23">
        <v>2253</v>
      </c>
    </row>
    <row r="24" spans="1:5" x14ac:dyDescent="0.3">
      <c r="A24" t="s">
        <v>20</v>
      </c>
      <c r="B24">
        <v>16</v>
      </c>
      <c r="D24" t="s">
        <v>14</v>
      </c>
      <c r="E24">
        <v>5</v>
      </c>
    </row>
    <row r="25" spans="1:5" x14ac:dyDescent="0.3">
      <c r="A25" t="s">
        <v>20</v>
      </c>
      <c r="B25">
        <v>107</v>
      </c>
      <c r="D25" t="s">
        <v>14</v>
      </c>
      <c r="E25">
        <v>38</v>
      </c>
    </row>
    <row r="26" spans="1:5" x14ac:dyDescent="0.3">
      <c r="A26" t="s">
        <v>20</v>
      </c>
      <c r="B26">
        <v>134</v>
      </c>
      <c r="D26" t="s">
        <v>14</v>
      </c>
      <c r="E26">
        <v>12</v>
      </c>
    </row>
    <row r="27" spans="1:5" x14ac:dyDescent="0.3">
      <c r="A27" t="s">
        <v>20</v>
      </c>
      <c r="B27">
        <v>198</v>
      </c>
      <c r="D27" t="s">
        <v>14</v>
      </c>
      <c r="E27">
        <v>1684</v>
      </c>
    </row>
    <row r="28" spans="1:5" x14ac:dyDescent="0.3">
      <c r="A28" t="s">
        <v>20</v>
      </c>
      <c r="B28">
        <v>111</v>
      </c>
      <c r="D28" t="s">
        <v>14</v>
      </c>
      <c r="E28">
        <v>56</v>
      </c>
    </row>
    <row r="29" spans="1:5" x14ac:dyDescent="0.3">
      <c r="A29" t="s">
        <v>20</v>
      </c>
      <c r="B29">
        <v>222</v>
      </c>
      <c r="D29" t="s">
        <v>14</v>
      </c>
      <c r="E29">
        <v>838</v>
      </c>
    </row>
    <row r="30" spans="1:5" x14ac:dyDescent="0.3">
      <c r="A30" t="s">
        <v>20</v>
      </c>
      <c r="B30">
        <v>6212</v>
      </c>
      <c r="D30" t="s">
        <v>14</v>
      </c>
      <c r="E30">
        <v>1000</v>
      </c>
    </row>
    <row r="31" spans="1:5" x14ac:dyDescent="0.3">
      <c r="A31" t="s">
        <v>20</v>
      </c>
      <c r="B31">
        <v>98</v>
      </c>
      <c r="D31" t="s">
        <v>14</v>
      </c>
      <c r="E31">
        <v>1482</v>
      </c>
    </row>
    <row r="32" spans="1:5" x14ac:dyDescent="0.3">
      <c r="A32" t="s">
        <v>20</v>
      </c>
      <c r="B32">
        <v>92</v>
      </c>
      <c r="D32" t="s">
        <v>14</v>
      </c>
      <c r="E32">
        <v>106</v>
      </c>
    </row>
    <row r="33" spans="1:5" x14ac:dyDescent="0.3">
      <c r="A33" t="s">
        <v>20</v>
      </c>
      <c r="B33">
        <v>149</v>
      </c>
      <c r="D33" t="s">
        <v>14</v>
      </c>
      <c r="E33">
        <v>679</v>
      </c>
    </row>
    <row r="34" spans="1:5" x14ac:dyDescent="0.3">
      <c r="A34" t="s">
        <v>20</v>
      </c>
      <c r="B34">
        <v>2431</v>
      </c>
      <c r="D34" t="s">
        <v>14</v>
      </c>
      <c r="E34">
        <v>1220</v>
      </c>
    </row>
    <row r="35" spans="1:5" x14ac:dyDescent="0.3">
      <c r="A35" t="s">
        <v>20</v>
      </c>
      <c r="B35">
        <v>303</v>
      </c>
      <c r="D35" t="s">
        <v>14</v>
      </c>
      <c r="E35">
        <v>1</v>
      </c>
    </row>
    <row r="36" spans="1:5" x14ac:dyDescent="0.3">
      <c r="A36" t="s">
        <v>20</v>
      </c>
      <c r="B36">
        <v>209</v>
      </c>
      <c r="D36" t="s">
        <v>14</v>
      </c>
      <c r="E36">
        <v>37</v>
      </c>
    </row>
    <row r="37" spans="1:5" x14ac:dyDescent="0.3">
      <c r="A37" t="s">
        <v>20</v>
      </c>
      <c r="B37">
        <v>131</v>
      </c>
      <c r="D37" t="s">
        <v>14</v>
      </c>
      <c r="E37">
        <v>60</v>
      </c>
    </row>
    <row r="38" spans="1:5" x14ac:dyDescent="0.3">
      <c r="A38" t="s">
        <v>20</v>
      </c>
      <c r="B38">
        <v>164</v>
      </c>
      <c r="D38" t="s">
        <v>14</v>
      </c>
      <c r="E38">
        <v>296</v>
      </c>
    </row>
    <row r="39" spans="1:5" x14ac:dyDescent="0.3">
      <c r="A39" t="s">
        <v>20</v>
      </c>
      <c r="B39">
        <v>201</v>
      </c>
      <c r="D39" t="s">
        <v>14</v>
      </c>
      <c r="E39">
        <v>3304</v>
      </c>
    </row>
    <row r="40" spans="1:5" x14ac:dyDescent="0.3">
      <c r="A40" t="s">
        <v>20</v>
      </c>
      <c r="B40">
        <v>211</v>
      </c>
      <c r="D40" t="s">
        <v>14</v>
      </c>
      <c r="E40">
        <v>73</v>
      </c>
    </row>
    <row r="41" spans="1:5" x14ac:dyDescent="0.3">
      <c r="A41" t="s">
        <v>20</v>
      </c>
      <c r="B41">
        <v>128</v>
      </c>
      <c r="D41" t="s">
        <v>14</v>
      </c>
      <c r="E41">
        <v>3387</v>
      </c>
    </row>
    <row r="42" spans="1:5" x14ac:dyDescent="0.3">
      <c r="A42" t="s">
        <v>20</v>
      </c>
      <c r="B42">
        <v>1600</v>
      </c>
      <c r="D42" t="s">
        <v>14</v>
      </c>
      <c r="E42">
        <v>662</v>
      </c>
    </row>
    <row r="43" spans="1:5" x14ac:dyDescent="0.3">
      <c r="A43" t="s">
        <v>20</v>
      </c>
      <c r="B43">
        <v>249</v>
      </c>
      <c r="D43" t="s">
        <v>14</v>
      </c>
      <c r="E43">
        <v>774</v>
      </c>
    </row>
    <row r="44" spans="1:5" x14ac:dyDescent="0.3">
      <c r="A44" t="s">
        <v>20</v>
      </c>
      <c r="B44">
        <v>236</v>
      </c>
      <c r="D44" t="s">
        <v>14</v>
      </c>
      <c r="E44">
        <v>672</v>
      </c>
    </row>
    <row r="45" spans="1:5" x14ac:dyDescent="0.3">
      <c r="A45" t="s">
        <v>20</v>
      </c>
      <c r="B45">
        <v>4065</v>
      </c>
      <c r="D45" t="s">
        <v>14</v>
      </c>
      <c r="E45">
        <v>940</v>
      </c>
    </row>
    <row r="46" spans="1:5" x14ac:dyDescent="0.3">
      <c r="A46" t="s">
        <v>20</v>
      </c>
      <c r="B46">
        <v>246</v>
      </c>
      <c r="D46" t="s">
        <v>14</v>
      </c>
      <c r="E46">
        <v>117</v>
      </c>
    </row>
    <row r="47" spans="1:5" x14ac:dyDescent="0.3">
      <c r="A47" t="s">
        <v>20</v>
      </c>
      <c r="B47">
        <v>2475</v>
      </c>
      <c r="D47" t="s">
        <v>14</v>
      </c>
      <c r="E47">
        <v>115</v>
      </c>
    </row>
    <row r="48" spans="1:5" x14ac:dyDescent="0.3">
      <c r="A48" t="s">
        <v>20</v>
      </c>
      <c r="B48">
        <v>76</v>
      </c>
      <c r="D48" t="s">
        <v>14</v>
      </c>
      <c r="E48">
        <v>326</v>
      </c>
    </row>
    <row r="49" spans="1:5" x14ac:dyDescent="0.3">
      <c r="A49" t="s">
        <v>20</v>
      </c>
      <c r="B49">
        <v>54</v>
      </c>
      <c r="D49" t="s">
        <v>14</v>
      </c>
      <c r="E49">
        <v>1</v>
      </c>
    </row>
    <row r="50" spans="1:5" x14ac:dyDescent="0.3">
      <c r="A50" t="s">
        <v>20</v>
      </c>
      <c r="B50">
        <v>88</v>
      </c>
      <c r="D50" t="s">
        <v>14</v>
      </c>
      <c r="E50">
        <v>1467</v>
      </c>
    </row>
    <row r="51" spans="1:5" x14ac:dyDescent="0.3">
      <c r="A51" t="s">
        <v>20</v>
      </c>
      <c r="B51">
        <v>85</v>
      </c>
      <c r="D51" t="s">
        <v>14</v>
      </c>
      <c r="E51">
        <v>5681</v>
      </c>
    </row>
    <row r="52" spans="1:5" x14ac:dyDescent="0.3">
      <c r="A52" t="s">
        <v>20</v>
      </c>
      <c r="B52">
        <v>170</v>
      </c>
      <c r="D52" t="s">
        <v>14</v>
      </c>
      <c r="E52">
        <v>1059</v>
      </c>
    </row>
    <row r="53" spans="1:5" x14ac:dyDescent="0.3">
      <c r="A53" t="s">
        <v>20</v>
      </c>
      <c r="B53">
        <v>330</v>
      </c>
      <c r="D53" t="s">
        <v>14</v>
      </c>
      <c r="E53">
        <v>1194</v>
      </c>
    </row>
    <row r="54" spans="1:5" x14ac:dyDescent="0.3">
      <c r="A54" t="s">
        <v>20</v>
      </c>
      <c r="B54">
        <v>127</v>
      </c>
      <c r="D54" t="s">
        <v>14</v>
      </c>
      <c r="E54">
        <v>30</v>
      </c>
    </row>
    <row r="55" spans="1:5" x14ac:dyDescent="0.3">
      <c r="A55" t="s">
        <v>20</v>
      </c>
      <c r="B55">
        <v>411</v>
      </c>
      <c r="D55" t="s">
        <v>14</v>
      </c>
      <c r="E55">
        <v>75</v>
      </c>
    </row>
    <row r="56" spans="1:5" x14ac:dyDescent="0.3">
      <c r="A56" t="s">
        <v>20</v>
      </c>
      <c r="B56">
        <v>180</v>
      </c>
      <c r="D56" t="s">
        <v>14</v>
      </c>
      <c r="E56">
        <v>955</v>
      </c>
    </row>
    <row r="57" spans="1:5" x14ac:dyDescent="0.3">
      <c r="A57" t="s">
        <v>20</v>
      </c>
      <c r="B57">
        <v>374</v>
      </c>
      <c r="D57" t="s">
        <v>14</v>
      </c>
      <c r="E57">
        <v>67</v>
      </c>
    </row>
    <row r="58" spans="1:5" x14ac:dyDescent="0.3">
      <c r="A58" t="s">
        <v>20</v>
      </c>
      <c r="B58">
        <v>71</v>
      </c>
      <c r="D58" t="s">
        <v>14</v>
      </c>
      <c r="E58">
        <v>5</v>
      </c>
    </row>
    <row r="59" spans="1:5" x14ac:dyDescent="0.3">
      <c r="A59" t="s">
        <v>20</v>
      </c>
      <c r="B59">
        <v>203</v>
      </c>
      <c r="D59" t="s">
        <v>14</v>
      </c>
      <c r="E59">
        <v>26</v>
      </c>
    </row>
    <row r="60" spans="1:5" x14ac:dyDescent="0.3">
      <c r="A60" t="s">
        <v>20</v>
      </c>
      <c r="B60">
        <v>113</v>
      </c>
      <c r="D60" t="s">
        <v>14</v>
      </c>
      <c r="E60">
        <v>1130</v>
      </c>
    </row>
    <row r="61" spans="1:5" x14ac:dyDescent="0.3">
      <c r="A61" t="s">
        <v>20</v>
      </c>
      <c r="B61">
        <v>96</v>
      </c>
      <c r="D61" t="s">
        <v>14</v>
      </c>
      <c r="E61">
        <v>782</v>
      </c>
    </row>
    <row r="62" spans="1:5" x14ac:dyDescent="0.3">
      <c r="A62" t="s">
        <v>20</v>
      </c>
      <c r="B62">
        <v>498</v>
      </c>
      <c r="D62" t="s">
        <v>14</v>
      </c>
      <c r="E62">
        <v>210</v>
      </c>
    </row>
    <row r="63" spans="1:5" x14ac:dyDescent="0.3">
      <c r="A63" t="s">
        <v>20</v>
      </c>
      <c r="B63">
        <v>180</v>
      </c>
      <c r="D63" t="s">
        <v>14</v>
      </c>
      <c r="E63">
        <v>136</v>
      </c>
    </row>
    <row r="64" spans="1:5" x14ac:dyDescent="0.3">
      <c r="A64" t="s">
        <v>20</v>
      </c>
      <c r="B64">
        <v>27</v>
      </c>
      <c r="D64" t="s">
        <v>14</v>
      </c>
      <c r="E64">
        <v>86</v>
      </c>
    </row>
    <row r="65" spans="1:5" x14ac:dyDescent="0.3">
      <c r="A65" t="s">
        <v>20</v>
      </c>
      <c r="B65">
        <v>2331</v>
      </c>
      <c r="D65" t="s">
        <v>14</v>
      </c>
      <c r="E65">
        <v>19</v>
      </c>
    </row>
    <row r="66" spans="1:5" x14ac:dyDescent="0.3">
      <c r="A66" t="s">
        <v>20</v>
      </c>
      <c r="B66">
        <v>113</v>
      </c>
      <c r="D66" t="s">
        <v>14</v>
      </c>
      <c r="E66">
        <v>886</v>
      </c>
    </row>
    <row r="67" spans="1:5" x14ac:dyDescent="0.3">
      <c r="A67" t="s">
        <v>20</v>
      </c>
      <c r="B67">
        <v>164</v>
      </c>
      <c r="D67" t="s">
        <v>14</v>
      </c>
      <c r="E67">
        <v>35</v>
      </c>
    </row>
    <row r="68" spans="1:5" x14ac:dyDescent="0.3">
      <c r="A68" t="s">
        <v>20</v>
      </c>
      <c r="B68">
        <v>164</v>
      </c>
      <c r="D68" t="s">
        <v>14</v>
      </c>
      <c r="E68">
        <v>24</v>
      </c>
    </row>
    <row r="69" spans="1:5" x14ac:dyDescent="0.3">
      <c r="A69" t="s">
        <v>20</v>
      </c>
      <c r="B69">
        <v>336</v>
      </c>
      <c r="D69" t="s">
        <v>14</v>
      </c>
      <c r="E69">
        <v>86</v>
      </c>
    </row>
    <row r="70" spans="1:5" x14ac:dyDescent="0.3">
      <c r="A70" t="s">
        <v>20</v>
      </c>
      <c r="B70">
        <v>1917</v>
      </c>
      <c r="D70" t="s">
        <v>14</v>
      </c>
      <c r="E70">
        <v>243</v>
      </c>
    </row>
    <row r="71" spans="1:5" x14ac:dyDescent="0.3">
      <c r="A71" t="s">
        <v>20</v>
      </c>
      <c r="B71">
        <v>95</v>
      </c>
      <c r="D71" t="s">
        <v>14</v>
      </c>
      <c r="E71">
        <v>65</v>
      </c>
    </row>
    <row r="72" spans="1:5" x14ac:dyDescent="0.3">
      <c r="A72" t="s">
        <v>20</v>
      </c>
      <c r="B72">
        <v>147</v>
      </c>
      <c r="D72" t="s">
        <v>14</v>
      </c>
      <c r="E72">
        <v>100</v>
      </c>
    </row>
    <row r="73" spans="1:5" x14ac:dyDescent="0.3">
      <c r="A73" t="s">
        <v>20</v>
      </c>
      <c r="B73">
        <v>86</v>
      </c>
      <c r="D73" t="s">
        <v>14</v>
      </c>
      <c r="E73">
        <v>168</v>
      </c>
    </row>
    <row r="74" spans="1:5" x14ac:dyDescent="0.3">
      <c r="A74" t="s">
        <v>20</v>
      </c>
      <c r="B74">
        <v>83</v>
      </c>
      <c r="D74" t="s">
        <v>14</v>
      </c>
      <c r="E74">
        <v>13</v>
      </c>
    </row>
    <row r="75" spans="1:5" x14ac:dyDescent="0.3">
      <c r="A75" t="s">
        <v>20</v>
      </c>
      <c r="B75">
        <v>676</v>
      </c>
      <c r="D75" t="s">
        <v>14</v>
      </c>
      <c r="E75">
        <v>1</v>
      </c>
    </row>
    <row r="76" spans="1:5" x14ac:dyDescent="0.3">
      <c r="A76" t="s">
        <v>20</v>
      </c>
      <c r="B76">
        <v>361</v>
      </c>
      <c r="D76" t="s">
        <v>14</v>
      </c>
      <c r="E76">
        <v>40</v>
      </c>
    </row>
    <row r="77" spans="1:5" x14ac:dyDescent="0.3">
      <c r="A77" t="s">
        <v>20</v>
      </c>
      <c r="B77">
        <v>131</v>
      </c>
      <c r="D77" t="s">
        <v>14</v>
      </c>
      <c r="E77">
        <v>226</v>
      </c>
    </row>
    <row r="78" spans="1:5" x14ac:dyDescent="0.3">
      <c r="A78" t="s">
        <v>20</v>
      </c>
      <c r="B78">
        <v>126</v>
      </c>
      <c r="D78" t="s">
        <v>14</v>
      </c>
      <c r="E78">
        <v>1625</v>
      </c>
    </row>
    <row r="79" spans="1:5" x14ac:dyDescent="0.3">
      <c r="A79" t="s">
        <v>20</v>
      </c>
      <c r="B79">
        <v>275</v>
      </c>
      <c r="D79" t="s">
        <v>14</v>
      </c>
      <c r="E79">
        <v>143</v>
      </c>
    </row>
    <row r="80" spans="1:5" x14ac:dyDescent="0.3">
      <c r="A80" t="s">
        <v>20</v>
      </c>
      <c r="B80">
        <v>67</v>
      </c>
      <c r="D80" t="s">
        <v>14</v>
      </c>
      <c r="E80">
        <v>934</v>
      </c>
    </row>
    <row r="81" spans="1:5" x14ac:dyDescent="0.3">
      <c r="A81" t="s">
        <v>20</v>
      </c>
      <c r="B81">
        <v>154</v>
      </c>
      <c r="D81" t="s">
        <v>14</v>
      </c>
      <c r="E81">
        <v>17</v>
      </c>
    </row>
    <row r="82" spans="1:5" x14ac:dyDescent="0.3">
      <c r="A82" t="s">
        <v>20</v>
      </c>
      <c r="B82">
        <v>1782</v>
      </c>
      <c r="D82" t="s">
        <v>14</v>
      </c>
      <c r="E82">
        <v>2179</v>
      </c>
    </row>
    <row r="83" spans="1:5" x14ac:dyDescent="0.3">
      <c r="A83" t="s">
        <v>20</v>
      </c>
      <c r="B83">
        <v>903</v>
      </c>
      <c r="D83" t="s">
        <v>14</v>
      </c>
      <c r="E83">
        <v>931</v>
      </c>
    </row>
    <row r="84" spans="1:5" x14ac:dyDescent="0.3">
      <c r="A84" t="s">
        <v>20</v>
      </c>
      <c r="B84">
        <v>94</v>
      </c>
      <c r="D84" t="s">
        <v>14</v>
      </c>
      <c r="E84">
        <v>92</v>
      </c>
    </row>
    <row r="85" spans="1:5" x14ac:dyDescent="0.3">
      <c r="A85" t="s">
        <v>20</v>
      </c>
      <c r="B85">
        <v>180</v>
      </c>
      <c r="D85" t="s">
        <v>14</v>
      </c>
      <c r="E85">
        <v>57</v>
      </c>
    </row>
    <row r="86" spans="1:5" x14ac:dyDescent="0.3">
      <c r="A86" t="s">
        <v>20</v>
      </c>
      <c r="B86">
        <v>533</v>
      </c>
      <c r="D86" t="s">
        <v>14</v>
      </c>
      <c r="E86">
        <v>41</v>
      </c>
    </row>
    <row r="87" spans="1:5" x14ac:dyDescent="0.3">
      <c r="A87" t="s">
        <v>20</v>
      </c>
      <c r="B87">
        <v>2443</v>
      </c>
      <c r="D87" t="s">
        <v>14</v>
      </c>
      <c r="E87">
        <v>1</v>
      </c>
    </row>
    <row r="88" spans="1:5" x14ac:dyDescent="0.3">
      <c r="A88" t="s">
        <v>20</v>
      </c>
      <c r="B88">
        <v>89</v>
      </c>
      <c r="D88" t="s">
        <v>14</v>
      </c>
      <c r="E88">
        <v>101</v>
      </c>
    </row>
    <row r="89" spans="1:5" x14ac:dyDescent="0.3">
      <c r="A89" t="s">
        <v>20</v>
      </c>
      <c r="B89">
        <v>159</v>
      </c>
      <c r="D89" t="s">
        <v>14</v>
      </c>
      <c r="E89">
        <v>1335</v>
      </c>
    </row>
    <row r="90" spans="1:5" x14ac:dyDescent="0.3">
      <c r="A90" t="s">
        <v>20</v>
      </c>
      <c r="B90">
        <v>50</v>
      </c>
      <c r="D90" t="s">
        <v>14</v>
      </c>
      <c r="E90">
        <v>15</v>
      </c>
    </row>
    <row r="91" spans="1:5" x14ac:dyDescent="0.3">
      <c r="A91" t="s">
        <v>20</v>
      </c>
      <c r="B91">
        <v>186</v>
      </c>
      <c r="D91" t="s">
        <v>14</v>
      </c>
      <c r="E91">
        <v>454</v>
      </c>
    </row>
    <row r="92" spans="1:5" x14ac:dyDescent="0.3">
      <c r="A92" t="s">
        <v>20</v>
      </c>
      <c r="B92">
        <v>1071</v>
      </c>
      <c r="D92" t="s">
        <v>14</v>
      </c>
      <c r="E92">
        <v>3182</v>
      </c>
    </row>
    <row r="93" spans="1:5" x14ac:dyDescent="0.3">
      <c r="A93" t="s">
        <v>20</v>
      </c>
      <c r="B93">
        <v>117</v>
      </c>
      <c r="D93" t="s">
        <v>14</v>
      </c>
      <c r="E93">
        <v>15</v>
      </c>
    </row>
    <row r="94" spans="1:5" x14ac:dyDescent="0.3">
      <c r="A94" t="s">
        <v>20</v>
      </c>
      <c r="B94">
        <v>70</v>
      </c>
      <c r="D94" t="s">
        <v>14</v>
      </c>
      <c r="E94">
        <v>133</v>
      </c>
    </row>
    <row r="95" spans="1:5" x14ac:dyDescent="0.3">
      <c r="A95" t="s">
        <v>20</v>
      </c>
      <c r="B95">
        <v>135</v>
      </c>
      <c r="D95" t="s">
        <v>14</v>
      </c>
      <c r="E95">
        <v>2062</v>
      </c>
    </row>
    <row r="96" spans="1:5" x14ac:dyDescent="0.3">
      <c r="A96" t="s">
        <v>20</v>
      </c>
      <c r="B96">
        <v>768</v>
      </c>
      <c r="D96" t="s">
        <v>14</v>
      </c>
      <c r="E96">
        <v>29</v>
      </c>
    </row>
    <row r="97" spans="1:5" x14ac:dyDescent="0.3">
      <c r="A97" t="s">
        <v>20</v>
      </c>
      <c r="B97">
        <v>199</v>
      </c>
      <c r="D97" t="s">
        <v>14</v>
      </c>
      <c r="E97">
        <v>132</v>
      </c>
    </row>
    <row r="98" spans="1:5" x14ac:dyDescent="0.3">
      <c r="A98" t="s">
        <v>20</v>
      </c>
      <c r="B98">
        <v>107</v>
      </c>
      <c r="D98" t="s">
        <v>14</v>
      </c>
      <c r="E98">
        <v>137</v>
      </c>
    </row>
    <row r="99" spans="1:5" x14ac:dyDescent="0.3">
      <c r="A99" t="s">
        <v>20</v>
      </c>
      <c r="B99">
        <v>195</v>
      </c>
      <c r="D99" t="s">
        <v>14</v>
      </c>
      <c r="E99">
        <v>908</v>
      </c>
    </row>
    <row r="100" spans="1:5" x14ac:dyDescent="0.3">
      <c r="A100" t="s">
        <v>20</v>
      </c>
      <c r="B100">
        <v>3376</v>
      </c>
      <c r="D100" t="s">
        <v>14</v>
      </c>
      <c r="E100">
        <v>10</v>
      </c>
    </row>
    <row r="101" spans="1:5" x14ac:dyDescent="0.3">
      <c r="A101" t="s">
        <v>20</v>
      </c>
      <c r="B101">
        <v>41</v>
      </c>
      <c r="D101" t="s">
        <v>14</v>
      </c>
      <c r="E101">
        <v>1910</v>
      </c>
    </row>
    <row r="102" spans="1:5" x14ac:dyDescent="0.3">
      <c r="A102" t="s">
        <v>20</v>
      </c>
      <c r="B102">
        <v>1821</v>
      </c>
      <c r="D102" t="s">
        <v>14</v>
      </c>
      <c r="E102">
        <v>38</v>
      </c>
    </row>
    <row r="103" spans="1:5" x14ac:dyDescent="0.3">
      <c r="A103" t="s">
        <v>20</v>
      </c>
      <c r="B103">
        <v>164</v>
      </c>
      <c r="D103" t="s">
        <v>14</v>
      </c>
      <c r="E103">
        <v>104</v>
      </c>
    </row>
    <row r="104" spans="1:5" x14ac:dyDescent="0.3">
      <c r="A104" t="s">
        <v>20</v>
      </c>
      <c r="B104">
        <v>157</v>
      </c>
      <c r="D104" t="s">
        <v>14</v>
      </c>
      <c r="E104">
        <v>49</v>
      </c>
    </row>
    <row r="105" spans="1:5" x14ac:dyDescent="0.3">
      <c r="A105" t="s">
        <v>20</v>
      </c>
      <c r="B105">
        <v>246</v>
      </c>
      <c r="D105" t="s">
        <v>14</v>
      </c>
      <c r="E105">
        <v>1</v>
      </c>
    </row>
    <row r="106" spans="1:5" x14ac:dyDescent="0.3">
      <c r="A106" t="s">
        <v>20</v>
      </c>
      <c r="B106">
        <v>1396</v>
      </c>
      <c r="D106" t="s">
        <v>14</v>
      </c>
      <c r="E106">
        <v>245</v>
      </c>
    </row>
    <row r="107" spans="1:5" x14ac:dyDescent="0.3">
      <c r="A107" t="s">
        <v>20</v>
      </c>
      <c r="B107">
        <v>2506</v>
      </c>
      <c r="D107" t="s">
        <v>14</v>
      </c>
      <c r="E107">
        <v>32</v>
      </c>
    </row>
    <row r="108" spans="1:5" x14ac:dyDescent="0.3">
      <c r="A108" t="s">
        <v>20</v>
      </c>
      <c r="B108">
        <v>244</v>
      </c>
      <c r="D108" t="s">
        <v>14</v>
      </c>
      <c r="E108">
        <v>7</v>
      </c>
    </row>
    <row r="109" spans="1:5" x14ac:dyDescent="0.3">
      <c r="A109" t="s">
        <v>20</v>
      </c>
      <c r="B109">
        <v>146</v>
      </c>
      <c r="D109" t="s">
        <v>14</v>
      </c>
      <c r="E109">
        <v>803</v>
      </c>
    </row>
    <row r="110" spans="1:5" x14ac:dyDescent="0.3">
      <c r="A110" t="s">
        <v>20</v>
      </c>
      <c r="B110">
        <v>1267</v>
      </c>
      <c r="D110" t="s">
        <v>14</v>
      </c>
      <c r="E110">
        <v>16</v>
      </c>
    </row>
    <row r="111" spans="1:5" x14ac:dyDescent="0.3">
      <c r="A111" t="s">
        <v>20</v>
      </c>
      <c r="B111">
        <v>1561</v>
      </c>
      <c r="D111" t="s">
        <v>14</v>
      </c>
      <c r="E111">
        <v>31</v>
      </c>
    </row>
    <row r="112" spans="1:5" x14ac:dyDescent="0.3">
      <c r="A112" t="s">
        <v>20</v>
      </c>
      <c r="B112">
        <v>48</v>
      </c>
      <c r="D112" t="s">
        <v>14</v>
      </c>
      <c r="E112">
        <v>108</v>
      </c>
    </row>
    <row r="113" spans="1:5" x14ac:dyDescent="0.3">
      <c r="A113" t="s">
        <v>20</v>
      </c>
      <c r="B113">
        <v>2739</v>
      </c>
      <c r="D113" t="s">
        <v>14</v>
      </c>
      <c r="E113">
        <v>30</v>
      </c>
    </row>
    <row r="114" spans="1:5" x14ac:dyDescent="0.3">
      <c r="A114" t="s">
        <v>20</v>
      </c>
      <c r="B114">
        <v>3537</v>
      </c>
      <c r="D114" t="s">
        <v>14</v>
      </c>
      <c r="E114">
        <v>17</v>
      </c>
    </row>
    <row r="115" spans="1:5" x14ac:dyDescent="0.3">
      <c r="A115" t="s">
        <v>20</v>
      </c>
      <c r="B115">
        <v>2107</v>
      </c>
      <c r="D115" t="s">
        <v>14</v>
      </c>
      <c r="E115">
        <v>80</v>
      </c>
    </row>
    <row r="116" spans="1:5" x14ac:dyDescent="0.3">
      <c r="A116" t="s">
        <v>20</v>
      </c>
      <c r="B116">
        <v>3318</v>
      </c>
      <c r="D116" t="s">
        <v>14</v>
      </c>
      <c r="E116">
        <v>2468</v>
      </c>
    </row>
    <row r="117" spans="1:5" x14ac:dyDescent="0.3">
      <c r="A117" t="s">
        <v>20</v>
      </c>
      <c r="B117">
        <v>340</v>
      </c>
      <c r="D117" t="s">
        <v>14</v>
      </c>
      <c r="E117">
        <v>26</v>
      </c>
    </row>
    <row r="118" spans="1:5" x14ac:dyDescent="0.3">
      <c r="A118" t="s">
        <v>20</v>
      </c>
      <c r="B118">
        <v>1442</v>
      </c>
      <c r="D118" t="s">
        <v>14</v>
      </c>
      <c r="E118">
        <v>73</v>
      </c>
    </row>
    <row r="119" spans="1:5" x14ac:dyDescent="0.3">
      <c r="A119" t="s">
        <v>20</v>
      </c>
      <c r="B119">
        <v>126</v>
      </c>
      <c r="D119" t="s">
        <v>14</v>
      </c>
      <c r="E119">
        <v>128</v>
      </c>
    </row>
    <row r="120" spans="1:5" x14ac:dyDescent="0.3">
      <c r="A120" t="s">
        <v>20</v>
      </c>
      <c r="B120">
        <v>524</v>
      </c>
      <c r="D120" t="s">
        <v>14</v>
      </c>
      <c r="E120">
        <v>33</v>
      </c>
    </row>
    <row r="121" spans="1:5" x14ac:dyDescent="0.3">
      <c r="A121" t="s">
        <v>20</v>
      </c>
      <c r="B121">
        <v>1989</v>
      </c>
      <c r="D121" t="s">
        <v>14</v>
      </c>
      <c r="E121">
        <v>1072</v>
      </c>
    </row>
    <row r="122" spans="1:5" x14ac:dyDescent="0.3">
      <c r="A122" t="s">
        <v>20</v>
      </c>
      <c r="B122">
        <v>157</v>
      </c>
      <c r="D122" t="s">
        <v>14</v>
      </c>
      <c r="E122">
        <v>393</v>
      </c>
    </row>
    <row r="123" spans="1:5" x14ac:dyDescent="0.3">
      <c r="A123" t="s">
        <v>20</v>
      </c>
      <c r="B123">
        <v>4498</v>
      </c>
      <c r="D123" t="s">
        <v>14</v>
      </c>
      <c r="E123">
        <v>1257</v>
      </c>
    </row>
    <row r="124" spans="1:5" x14ac:dyDescent="0.3">
      <c r="A124" t="s">
        <v>20</v>
      </c>
      <c r="B124">
        <v>80</v>
      </c>
      <c r="D124" t="s">
        <v>14</v>
      </c>
      <c r="E124">
        <v>328</v>
      </c>
    </row>
    <row r="125" spans="1:5" x14ac:dyDescent="0.3">
      <c r="A125" t="s">
        <v>20</v>
      </c>
      <c r="B125">
        <v>43</v>
      </c>
      <c r="D125" t="s">
        <v>14</v>
      </c>
      <c r="E125">
        <v>147</v>
      </c>
    </row>
    <row r="126" spans="1:5" x14ac:dyDescent="0.3">
      <c r="A126" t="s">
        <v>20</v>
      </c>
      <c r="B126">
        <v>2053</v>
      </c>
      <c r="D126" t="s">
        <v>14</v>
      </c>
      <c r="E126">
        <v>830</v>
      </c>
    </row>
    <row r="127" spans="1:5" x14ac:dyDescent="0.3">
      <c r="A127" t="s">
        <v>20</v>
      </c>
      <c r="B127">
        <v>168</v>
      </c>
      <c r="D127" t="s">
        <v>14</v>
      </c>
      <c r="E127">
        <v>331</v>
      </c>
    </row>
    <row r="128" spans="1:5" x14ac:dyDescent="0.3">
      <c r="A128" t="s">
        <v>20</v>
      </c>
      <c r="B128">
        <v>4289</v>
      </c>
      <c r="D128" t="s">
        <v>14</v>
      </c>
      <c r="E128">
        <v>25</v>
      </c>
    </row>
    <row r="129" spans="1:5" x14ac:dyDescent="0.3">
      <c r="A129" t="s">
        <v>20</v>
      </c>
      <c r="B129">
        <v>165</v>
      </c>
      <c r="D129" t="s">
        <v>14</v>
      </c>
      <c r="E129">
        <v>3483</v>
      </c>
    </row>
    <row r="130" spans="1:5" x14ac:dyDescent="0.3">
      <c r="A130" t="s">
        <v>20</v>
      </c>
      <c r="B130">
        <v>1815</v>
      </c>
      <c r="D130" t="s">
        <v>14</v>
      </c>
      <c r="E130">
        <v>923</v>
      </c>
    </row>
    <row r="131" spans="1:5" x14ac:dyDescent="0.3">
      <c r="A131" t="s">
        <v>20</v>
      </c>
      <c r="B131">
        <v>397</v>
      </c>
      <c r="D131" t="s">
        <v>14</v>
      </c>
      <c r="E131">
        <v>1</v>
      </c>
    </row>
    <row r="132" spans="1:5" x14ac:dyDescent="0.3">
      <c r="A132" t="s">
        <v>20</v>
      </c>
      <c r="B132">
        <v>1539</v>
      </c>
      <c r="D132" t="s">
        <v>14</v>
      </c>
      <c r="E132">
        <v>33</v>
      </c>
    </row>
    <row r="133" spans="1:5" x14ac:dyDescent="0.3">
      <c r="A133" t="s">
        <v>20</v>
      </c>
      <c r="B133">
        <v>138</v>
      </c>
      <c r="D133" t="s">
        <v>14</v>
      </c>
      <c r="E133">
        <v>40</v>
      </c>
    </row>
    <row r="134" spans="1:5" x14ac:dyDescent="0.3">
      <c r="A134" t="s">
        <v>20</v>
      </c>
      <c r="B134">
        <v>3594</v>
      </c>
      <c r="D134" t="s">
        <v>14</v>
      </c>
      <c r="E134">
        <v>23</v>
      </c>
    </row>
    <row r="135" spans="1:5" x14ac:dyDescent="0.3">
      <c r="A135" t="s">
        <v>20</v>
      </c>
      <c r="B135">
        <v>5880</v>
      </c>
      <c r="D135" t="s">
        <v>14</v>
      </c>
      <c r="E135">
        <v>75</v>
      </c>
    </row>
    <row r="136" spans="1:5" x14ac:dyDescent="0.3">
      <c r="A136" t="s">
        <v>20</v>
      </c>
      <c r="B136">
        <v>112</v>
      </c>
      <c r="D136" t="s">
        <v>14</v>
      </c>
      <c r="E136">
        <v>2176</v>
      </c>
    </row>
    <row r="137" spans="1:5" x14ac:dyDescent="0.3">
      <c r="A137" t="s">
        <v>20</v>
      </c>
      <c r="B137">
        <v>943</v>
      </c>
      <c r="D137" t="s">
        <v>14</v>
      </c>
      <c r="E137">
        <v>441</v>
      </c>
    </row>
    <row r="138" spans="1:5" x14ac:dyDescent="0.3">
      <c r="A138" t="s">
        <v>20</v>
      </c>
      <c r="B138">
        <v>2468</v>
      </c>
      <c r="D138" t="s">
        <v>14</v>
      </c>
      <c r="E138">
        <v>25</v>
      </c>
    </row>
    <row r="139" spans="1:5" x14ac:dyDescent="0.3">
      <c r="A139" t="s">
        <v>20</v>
      </c>
      <c r="B139">
        <v>2551</v>
      </c>
      <c r="D139" t="s">
        <v>14</v>
      </c>
      <c r="E139">
        <v>127</v>
      </c>
    </row>
    <row r="140" spans="1:5" x14ac:dyDescent="0.3">
      <c r="A140" t="s">
        <v>20</v>
      </c>
      <c r="B140">
        <v>101</v>
      </c>
      <c r="D140" t="s">
        <v>14</v>
      </c>
      <c r="E140">
        <v>355</v>
      </c>
    </row>
    <row r="141" spans="1:5" x14ac:dyDescent="0.3">
      <c r="A141" t="s">
        <v>20</v>
      </c>
      <c r="B141">
        <v>92</v>
      </c>
      <c r="D141" t="s">
        <v>14</v>
      </c>
      <c r="E141">
        <v>44</v>
      </c>
    </row>
    <row r="142" spans="1:5" x14ac:dyDescent="0.3">
      <c r="A142" t="s">
        <v>20</v>
      </c>
      <c r="B142">
        <v>62</v>
      </c>
      <c r="D142" t="s">
        <v>14</v>
      </c>
      <c r="E142">
        <v>67</v>
      </c>
    </row>
    <row r="143" spans="1:5" x14ac:dyDescent="0.3">
      <c r="A143" t="s">
        <v>20</v>
      </c>
      <c r="B143">
        <v>149</v>
      </c>
      <c r="D143" t="s">
        <v>14</v>
      </c>
      <c r="E143">
        <v>1068</v>
      </c>
    </row>
    <row r="144" spans="1:5" x14ac:dyDescent="0.3">
      <c r="A144" t="s">
        <v>20</v>
      </c>
      <c r="B144">
        <v>329</v>
      </c>
      <c r="D144" t="s">
        <v>14</v>
      </c>
      <c r="E144">
        <v>424</v>
      </c>
    </row>
    <row r="145" spans="1:5" x14ac:dyDescent="0.3">
      <c r="A145" t="s">
        <v>20</v>
      </c>
      <c r="B145">
        <v>97</v>
      </c>
      <c r="D145" t="s">
        <v>14</v>
      </c>
      <c r="E145">
        <v>151</v>
      </c>
    </row>
    <row r="146" spans="1:5" x14ac:dyDescent="0.3">
      <c r="A146" t="s">
        <v>20</v>
      </c>
      <c r="B146">
        <v>1784</v>
      </c>
      <c r="D146" t="s">
        <v>14</v>
      </c>
      <c r="E146">
        <v>1608</v>
      </c>
    </row>
    <row r="147" spans="1:5" x14ac:dyDescent="0.3">
      <c r="A147" t="s">
        <v>20</v>
      </c>
      <c r="B147">
        <v>1684</v>
      </c>
      <c r="D147" t="s">
        <v>14</v>
      </c>
      <c r="E147">
        <v>941</v>
      </c>
    </row>
    <row r="148" spans="1:5" x14ac:dyDescent="0.3">
      <c r="A148" t="s">
        <v>20</v>
      </c>
      <c r="B148">
        <v>250</v>
      </c>
      <c r="D148" t="s">
        <v>14</v>
      </c>
      <c r="E148">
        <v>1</v>
      </c>
    </row>
    <row r="149" spans="1:5" x14ac:dyDescent="0.3">
      <c r="A149" t="s">
        <v>20</v>
      </c>
      <c r="B149">
        <v>238</v>
      </c>
      <c r="D149" t="s">
        <v>14</v>
      </c>
      <c r="E149">
        <v>40</v>
      </c>
    </row>
    <row r="150" spans="1:5" x14ac:dyDescent="0.3">
      <c r="A150" t="s">
        <v>20</v>
      </c>
      <c r="B150">
        <v>53</v>
      </c>
      <c r="D150" t="s">
        <v>14</v>
      </c>
      <c r="E150">
        <v>3015</v>
      </c>
    </row>
    <row r="151" spans="1:5" x14ac:dyDescent="0.3">
      <c r="A151" t="s">
        <v>20</v>
      </c>
      <c r="B151">
        <v>214</v>
      </c>
      <c r="D151" t="s">
        <v>14</v>
      </c>
      <c r="E151">
        <v>435</v>
      </c>
    </row>
    <row r="152" spans="1:5" x14ac:dyDescent="0.3">
      <c r="A152" t="s">
        <v>20</v>
      </c>
      <c r="B152">
        <v>222</v>
      </c>
      <c r="D152" t="s">
        <v>14</v>
      </c>
      <c r="E152">
        <v>714</v>
      </c>
    </row>
    <row r="153" spans="1:5" x14ac:dyDescent="0.3">
      <c r="A153" t="s">
        <v>20</v>
      </c>
      <c r="B153">
        <v>1884</v>
      </c>
      <c r="D153" t="s">
        <v>14</v>
      </c>
      <c r="E153">
        <v>5497</v>
      </c>
    </row>
    <row r="154" spans="1:5" x14ac:dyDescent="0.3">
      <c r="A154" t="s">
        <v>20</v>
      </c>
      <c r="B154">
        <v>218</v>
      </c>
      <c r="D154" t="s">
        <v>14</v>
      </c>
      <c r="E154">
        <v>418</v>
      </c>
    </row>
    <row r="155" spans="1:5" x14ac:dyDescent="0.3">
      <c r="A155" t="s">
        <v>20</v>
      </c>
      <c r="B155">
        <v>6465</v>
      </c>
      <c r="D155" t="s">
        <v>14</v>
      </c>
      <c r="E155">
        <v>1439</v>
      </c>
    </row>
    <row r="156" spans="1:5" x14ac:dyDescent="0.3">
      <c r="A156" t="s">
        <v>20</v>
      </c>
      <c r="B156">
        <v>59</v>
      </c>
      <c r="D156" t="s">
        <v>14</v>
      </c>
      <c r="E156">
        <v>15</v>
      </c>
    </row>
    <row r="157" spans="1:5" x14ac:dyDescent="0.3">
      <c r="A157" t="s">
        <v>20</v>
      </c>
      <c r="B157">
        <v>88</v>
      </c>
      <c r="D157" t="s">
        <v>14</v>
      </c>
      <c r="E157">
        <v>1999</v>
      </c>
    </row>
    <row r="158" spans="1:5" x14ac:dyDescent="0.3">
      <c r="A158" t="s">
        <v>20</v>
      </c>
      <c r="B158">
        <v>1697</v>
      </c>
      <c r="D158" t="s">
        <v>14</v>
      </c>
      <c r="E158">
        <v>118</v>
      </c>
    </row>
    <row r="159" spans="1:5" x14ac:dyDescent="0.3">
      <c r="A159" t="s">
        <v>20</v>
      </c>
      <c r="B159">
        <v>92</v>
      </c>
      <c r="D159" t="s">
        <v>14</v>
      </c>
      <c r="E159">
        <v>162</v>
      </c>
    </row>
    <row r="160" spans="1:5" x14ac:dyDescent="0.3">
      <c r="A160" t="s">
        <v>20</v>
      </c>
      <c r="B160">
        <v>186</v>
      </c>
      <c r="D160" t="s">
        <v>14</v>
      </c>
      <c r="E160">
        <v>83</v>
      </c>
    </row>
    <row r="161" spans="1:5" x14ac:dyDescent="0.3">
      <c r="A161" t="s">
        <v>20</v>
      </c>
      <c r="B161">
        <v>138</v>
      </c>
      <c r="D161" t="s">
        <v>14</v>
      </c>
      <c r="E161">
        <v>747</v>
      </c>
    </row>
    <row r="162" spans="1:5" x14ac:dyDescent="0.3">
      <c r="A162" t="s">
        <v>20</v>
      </c>
      <c r="B162">
        <v>261</v>
      </c>
      <c r="D162" t="s">
        <v>14</v>
      </c>
      <c r="E162">
        <v>84</v>
      </c>
    </row>
    <row r="163" spans="1:5" x14ac:dyDescent="0.3">
      <c r="A163" t="s">
        <v>20</v>
      </c>
      <c r="B163">
        <v>107</v>
      </c>
      <c r="D163" t="s">
        <v>14</v>
      </c>
      <c r="E163">
        <v>91</v>
      </c>
    </row>
    <row r="164" spans="1:5" x14ac:dyDescent="0.3">
      <c r="A164" t="s">
        <v>20</v>
      </c>
      <c r="B164">
        <v>199</v>
      </c>
      <c r="D164" t="s">
        <v>14</v>
      </c>
      <c r="E164">
        <v>792</v>
      </c>
    </row>
    <row r="165" spans="1:5" x14ac:dyDescent="0.3">
      <c r="A165" t="s">
        <v>20</v>
      </c>
      <c r="B165">
        <v>5512</v>
      </c>
      <c r="D165" t="s">
        <v>14</v>
      </c>
      <c r="E165">
        <v>32</v>
      </c>
    </row>
    <row r="166" spans="1:5" x14ac:dyDescent="0.3">
      <c r="A166" t="s">
        <v>20</v>
      </c>
      <c r="B166">
        <v>86</v>
      </c>
      <c r="D166" t="s">
        <v>14</v>
      </c>
      <c r="E166">
        <v>186</v>
      </c>
    </row>
    <row r="167" spans="1:5" x14ac:dyDescent="0.3">
      <c r="A167" t="s">
        <v>20</v>
      </c>
      <c r="B167">
        <v>2768</v>
      </c>
      <c r="D167" t="s">
        <v>14</v>
      </c>
      <c r="E167">
        <v>605</v>
      </c>
    </row>
    <row r="168" spans="1:5" x14ac:dyDescent="0.3">
      <c r="A168" t="s">
        <v>20</v>
      </c>
      <c r="B168">
        <v>48</v>
      </c>
      <c r="D168" t="s">
        <v>14</v>
      </c>
      <c r="E168">
        <v>1</v>
      </c>
    </row>
    <row r="169" spans="1:5" x14ac:dyDescent="0.3">
      <c r="A169" t="s">
        <v>20</v>
      </c>
      <c r="B169">
        <v>87</v>
      </c>
      <c r="D169" t="s">
        <v>14</v>
      </c>
      <c r="E169">
        <v>31</v>
      </c>
    </row>
    <row r="170" spans="1:5" x14ac:dyDescent="0.3">
      <c r="A170" t="s">
        <v>20</v>
      </c>
      <c r="B170">
        <v>1894</v>
      </c>
      <c r="D170" t="s">
        <v>14</v>
      </c>
      <c r="E170">
        <v>1181</v>
      </c>
    </row>
    <row r="171" spans="1:5" x14ac:dyDescent="0.3">
      <c r="A171" t="s">
        <v>20</v>
      </c>
      <c r="B171">
        <v>282</v>
      </c>
      <c r="D171" t="s">
        <v>14</v>
      </c>
      <c r="E171">
        <v>39</v>
      </c>
    </row>
    <row r="172" spans="1:5" x14ac:dyDescent="0.3">
      <c r="A172" t="s">
        <v>20</v>
      </c>
      <c r="B172">
        <v>116</v>
      </c>
      <c r="D172" t="s">
        <v>14</v>
      </c>
      <c r="E172">
        <v>46</v>
      </c>
    </row>
    <row r="173" spans="1:5" x14ac:dyDescent="0.3">
      <c r="A173" t="s">
        <v>20</v>
      </c>
      <c r="B173">
        <v>83</v>
      </c>
      <c r="D173" t="s">
        <v>14</v>
      </c>
      <c r="E173">
        <v>105</v>
      </c>
    </row>
    <row r="174" spans="1:5" x14ac:dyDescent="0.3">
      <c r="A174" t="s">
        <v>20</v>
      </c>
      <c r="B174">
        <v>91</v>
      </c>
      <c r="D174" t="s">
        <v>14</v>
      </c>
      <c r="E174">
        <v>535</v>
      </c>
    </row>
    <row r="175" spans="1:5" x14ac:dyDescent="0.3">
      <c r="A175" t="s">
        <v>20</v>
      </c>
      <c r="B175">
        <v>546</v>
      </c>
      <c r="D175" t="s">
        <v>14</v>
      </c>
      <c r="E175">
        <v>16</v>
      </c>
    </row>
    <row r="176" spans="1:5" x14ac:dyDescent="0.3">
      <c r="A176" t="s">
        <v>20</v>
      </c>
      <c r="B176">
        <v>393</v>
      </c>
      <c r="D176" t="s">
        <v>14</v>
      </c>
      <c r="E176">
        <v>575</v>
      </c>
    </row>
    <row r="177" spans="1:5" x14ac:dyDescent="0.3">
      <c r="A177" t="s">
        <v>20</v>
      </c>
      <c r="B177">
        <v>133</v>
      </c>
      <c r="D177" t="s">
        <v>14</v>
      </c>
      <c r="E177">
        <v>1120</v>
      </c>
    </row>
    <row r="178" spans="1:5" x14ac:dyDescent="0.3">
      <c r="A178" t="s">
        <v>20</v>
      </c>
      <c r="B178">
        <v>254</v>
      </c>
      <c r="D178" t="s">
        <v>14</v>
      </c>
      <c r="E178">
        <v>113</v>
      </c>
    </row>
    <row r="179" spans="1:5" x14ac:dyDescent="0.3">
      <c r="A179" t="s">
        <v>20</v>
      </c>
      <c r="B179">
        <v>176</v>
      </c>
      <c r="D179" t="s">
        <v>14</v>
      </c>
      <c r="E179">
        <v>1538</v>
      </c>
    </row>
    <row r="180" spans="1:5" x14ac:dyDescent="0.3">
      <c r="A180" t="s">
        <v>20</v>
      </c>
      <c r="B180">
        <v>337</v>
      </c>
      <c r="D180" t="s">
        <v>14</v>
      </c>
      <c r="E180">
        <v>9</v>
      </c>
    </row>
    <row r="181" spans="1:5" x14ac:dyDescent="0.3">
      <c r="A181" t="s">
        <v>20</v>
      </c>
      <c r="B181">
        <v>107</v>
      </c>
      <c r="D181" t="s">
        <v>14</v>
      </c>
      <c r="E181">
        <v>554</v>
      </c>
    </row>
    <row r="182" spans="1:5" x14ac:dyDescent="0.3">
      <c r="A182" t="s">
        <v>20</v>
      </c>
      <c r="B182">
        <v>183</v>
      </c>
      <c r="D182" t="s">
        <v>14</v>
      </c>
      <c r="E182">
        <v>648</v>
      </c>
    </row>
    <row r="183" spans="1:5" x14ac:dyDescent="0.3">
      <c r="A183" t="s">
        <v>20</v>
      </c>
      <c r="B183">
        <v>72</v>
      </c>
      <c r="D183" t="s">
        <v>14</v>
      </c>
      <c r="E183">
        <v>21</v>
      </c>
    </row>
    <row r="184" spans="1:5" x14ac:dyDescent="0.3">
      <c r="A184" t="s">
        <v>20</v>
      </c>
      <c r="B184">
        <v>295</v>
      </c>
      <c r="D184" t="s">
        <v>14</v>
      </c>
      <c r="E184">
        <v>54</v>
      </c>
    </row>
    <row r="185" spans="1:5" x14ac:dyDescent="0.3">
      <c r="A185" t="s">
        <v>20</v>
      </c>
      <c r="B185">
        <v>142</v>
      </c>
      <c r="D185" t="s">
        <v>14</v>
      </c>
      <c r="E185">
        <v>120</v>
      </c>
    </row>
    <row r="186" spans="1:5" x14ac:dyDescent="0.3">
      <c r="A186" t="s">
        <v>20</v>
      </c>
      <c r="B186">
        <v>85</v>
      </c>
      <c r="D186" t="s">
        <v>14</v>
      </c>
      <c r="E186">
        <v>579</v>
      </c>
    </row>
    <row r="187" spans="1:5" x14ac:dyDescent="0.3">
      <c r="A187" t="s">
        <v>20</v>
      </c>
      <c r="B187">
        <v>659</v>
      </c>
      <c r="D187" t="s">
        <v>14</v>
      </c>
      <c r="E187">
        <v>2072</v>
      </c>
    </row>
    <row r="188" spans="1:5" x14ac:dyDescent="0.3">
      <c r="A188" t="s">
        <v>20</v>
      </c>
      <c r="B188">
        <v>121</v>
      </c>
      <c r="D188" t="s">
        <v>14</v>
      </c>
      <c r="E188">
        <v>0</v>
      </c>
    </row>
    <row r="189" spans="1:5" x14ac:dyDescent="0.3">
      <c r="A189" t="s">
        <v>20</v>
      </c>
      <c r="B189">
        <v>3742</v>
      </c>
      <c r="D189" t="s">
        <v>14</v>
      </c>
      <c r="E189">
        <v>1796</v>
      </c>
    </row>
    <row r="190" spans="1:5" x14ac:dyDescent="0.3">
      <c r="A190" t="s">
        <v>20</v>
      </c>
      <c r="B190">
        <v>223</v>
      </c>
      <c r="D190" t="s">
        <v>14</v>
      </c>
      <c r="E190">
        <v>62</v>
      </c>
    </row>
    <row r="191" spans="1:5" x14ac:dyDescent="0.3">
      <c r="A191" t="s">
        <v>20</v>
      </c>
      <c r="B191">
        <v>133</v>
      </c>
      <c r="D191" t="s">
        <v>14</v>
      </c>
      <c r="E191">
        <v>347</v>
      </c>
    </row>
    <row r="192" spans="1:5" x14ac:dyDescent="0.3">
      <c r="A192" t="s">
        <v>20</v>
      </c>
      <c r="B192">
        <v>5168</v>
      </c>
      <c r="D192" t="s">
        <v>14</v>
      </c>
      <c r="E192">
        <v>19</v>
      </c>
    </row>
    <row r="193" spans="1:5" x14ac:dyDescent="0.3">
      <c r="A193" t="s">
        <v>20</v>
      </c>
      <c r="B193">
        <v>307</v>
      </c>
      <c r="D193" t="s">
        <v>14</v>
      </c>
      <c r="E193">
        <v>1258</v>
      </c>
    </row>
    <row r="194" spans="1:5" x14ac:dyDescent="0.3">
      <c r="A194" t="s">
        <v>20</v>
      </c>
      <c r="B194">
        <v>2441</v>
      </c>
      <c r="D194" t="s">
        <v>14</v>
      </c>
      <c r="E194">
        <v>362</v>
      </c>
    </row>
    <row r="195" spans="1:5" x14ac:dyDescent="0.3">
      <c r="A195" t="s">
        <v>20</v>
      </c>
      <c r="B195">
        <v>1385</v>
      </c>
      <c r="D195" t="s">
        <v>14</v>
      </c>
      <c r="E195">
        <v>133</v>
      </c>
    </row>
    <row r="196" spans="1:5" x14ac:dyDescent="0.3">
      <c r="A196" t="s">
        <v>20</v>
      </c>
      <c r="B196">
        <v>190</v>
      </c>
      <c r="D196" t="s">
        <v>14</v>
      </c>
      <c r="E196">
        <v>846</v>
      </c>
    </row>
    <row r="197" spans="1:5" x14ac:dyDescent="0.3">
      <c r="A197" t="s">
        <v>20</v>
      </c>
      <c r="B197">
        <v>470</v>
      </c>
      <c r="D197" t="s">
        <v>14</v>
      </c>
      <c r="E197">
        <v>10</v>
      </c>
    </row>
    <row r="198" spans="1:5" x14ac:dyDescent="0.3">
      <c r="A198" t="s">
        <v>20</v>
      </c>
      <c r="B198">
        <v>253</v>
      </c>
      <c r="D198" t="s">
        <v>14</v>
      </c>
      <c r="E198">
        <v>191</v>
      </c>
    </row>
    <row r="199" spans="1:5" x14ac:dyDescent="0.3">
      <c r="A199" t="s">
        <v>20</v>
      </c>
      <c r="B199">
        <v>1113</v>
      </c>
      <c r="D199" t="s">
        <v>14</v>
      </c>
      <c r="E199">
        <v>1979</v>
      </c>
    </row>
    <row r="200" spans="1:5" x14ac:dyDescent="0.3">
      <c r="A200" t="s">
        <v>20</v>
      </c>
      <c r="B200">
        <v>2283</v>
      </c>
      <c r="D200" t="s">
        <v>14</v>
      </c>
      <c r="E200">
        <v>63</v>
      </c>
    </row>
    <row r="201" spans="1:5" x14ac:dyDescent="0.3">
      <c r="A201" t="s">
        <v>20</v>
      </c>
      <c r="B201">
        <v>1095</v>
      </c>
      <c r="D201" t="s">
        <v>14</v>
      </c>
      <c r="E201">
        <v>6080</v>
      </c>
    </row>
    <row r="202" spans="1:5" x14ac:dyDescent="0.3">
      <c r="A202" t="s">
        <v>20</v>
      </c>
      <c r="B202">
        <v>1690</v>
      </c>
      <c r="D202" t="s">
        <v>14</v>
      </c>
      <c r="E202">
        <v>80</v>
      </c>
    </row>
    <row r="203" spans="1:5" x14ac:dyDescent="0.3">
      <c r="A203" t="s">
        <v>20</v>
      </c>
      <c r="B203">
        <v>191</v>
      </c>
      <c r="D203" t="s">
        <v>14</v>
      </c>
      <c r="E203">
        <v>9</v>
      </c>
    </row>
    <row r="204" spans="1:5" x14ac:dyDescent="0.3">
      <c r="A204" t="s">
        <v>20</v>
      </c>
      <c r="B204">
        <v>2013</v>
      </c>
      <c r="D204" t="s">
        <v>14</v>
      </c>
      <c r="E204">
        <v>1784</v>
      </c>
    </row>
    <row r="205" spans="1:5" x14ac:dyDescent="0.3">
      <c r="A205" t="s">
        <v>20</v>
      </c>
      <c r="B205">
        <v>1703</v>
      </c>
      <c r="D205" t="s">
        <v>14</v>
      </c>
      <c r="E205">
        <v>243</v>
      </c>
    </row>
    <row r="206" spans="1:5" x14ac:dyDescent="0.3">
      <c r="A206" t="s">
        <v>20</v>
      </c>
      <c r="B206">
        <v>80</v>
      </c>
      <c r="D206" t="s">
        <v>14</v>
      </c>
      <c r="E206">
        <v>1296</v>
      </c>
    </row>
    <row r="207" spans="1:5" x14ac:dyDescent="0.3">
      <c r="A207" t="s">
        <v>20</v>
      </c>
      <c r="B207">
        <v>41</v>
      </c>
      <c r="D207" t="s">
        <v>14</v>
      </c>
      <c r="E207">
        <v>77</v>
      </c>
    </row>
    <row r="208" spans="1:5" x14ac:dyDescent="0.3">
      <c r="A208" t="s">
        <v>20</v>
      </c>
      <c r="B208">
        <v>187</v>
      </c>
      <c r="D208" t="s">
        <v>14</v>
      </c>
      <c r="E208">
        <v>395</v>
      </c>
    </row>
    <row r="209" spans="1:5" x14ac:dyDescent="0.3">
      <c r="A209" t="s">
        <v>20</v>
      </c>
      <c r="B209">
        <v>2875</v>
      </c>
      <c r="D209" t="s">
        <v>14</v>
      </c>
      <c r="E209">
        <v>49</v>
      </c>
    </row>
    <row r="210" spans="1:5" x14ac:dyDescent="0.3">
      <c r="A210" t="s">
        <v>20</v>
      </c>
      <c r="B210">
        <v>88</v>
      </c>
      <c r="D210" t="s">
        <v>14</v>
      </c>
      <c r="E210">
        <v>180</v>
      </c>
    </row>
    <row r="211" spans="1:5" x14ac:dyDescent="0.3">
      <c r="A211" t="s">
        <v>20</v>
      </c>
      <c r="B211">
        <v>191</v>
      </c>
      <c r="D211" t="s">
        <v>14</v>
      </c>
      <c r="E211">
        <v>2690</v>
      </c>
    </row>
    <row r="212" spans="1:5" x14ac:dyDescent="0.3">
      <c r="A212" t="s">
        <v>20</v>
      </c>
      <c r="B212">
        <v>139</v>
      </c>
      <c r="D212" t="s">
        <v>14</v>
      </c>
      <c r="E212">
        <v>2779</v>
      </c>
    </row>
    <row r="213" spans="1:5" x14ac:dyDescent="0.3">
      <c r="A213" t="s">
        <v>20</v>
      </c>
      <c r="B213">
        <v>186</v>
      </c>
      <c r="D213" t="s">
        <v>14</v>
      </c>
      <c r="E213">
        <v>92</v>
      </c>
    </row>
    <row r="214" spans="1:5" x14ac:dyDescent="0.3">
      <c r="A214" t="s">
        <v>20</v>
      </c>
      <c r="B214">
        <v>112</v>
      </c>
      <c r="D214" t="s">
        <v>14</v>
      </c>
      <c r="E214">
        <v>1028</v>
      </c>
    </row>
    <row r="215" spans="1:5" x14ac:dyDescent="0.3">
      <c r="A215" t="s">
        <v>20</v>
      </c>
      <c r="B215">
        <v>101</v>
      </c>
      <c r="D215" t="s">
        <v>14</v>
      </c>
      <c r="E215">
        <v>26</v>
      </c>
    </row>
    <row r="216" spans="1:5" x14ac:dyDescent="0.3">
      <c r="A216" t="s">
        <v>20</v>
      </c>
      <c r="B216">
        <v>206</v>
      </c>
      <c r="D216" t="s">
        <v>14</v>
      </c>
      <c r="E216">
        <v>1790</v>
      </c>
    </row>
    <row r="217" spans="1:5" x14ac:dyDescent="0.3">
      <c r="A217" t="s">
        <v>20</v>
      </c>
      <c r="B217">
        <v>154</v>
      </c>
      <c r="D217" t="s">
        <v>14</v>
      </c>
      <c r="E217">
        <v>37</v>
      </c>
    </row>
    <row r="218" spans="1:5" x14ac:dyDescent="0.3">
      <c r="A218" t="s">
        <v>20</v>
      </c>
      <c r="B218">
        <v>5966</v>
      </c>
      <c r="D218" t="s">
        <v>14</v>
      </c>
      <c r="E218">
        <v>35</v>
      </c>
    </row>
    <row r="219" spans="1:5" x14ac:dyDescent="0.3">
      <c r="A219" t="s">
        <v>20</v>
      </c>
      <c r="B219">
        <v>169</v>
      </c>
      <c r="D219" t="s">
        <v>14</v>
      </c>
      <c r="E219">
        <v>558</v>
      </c>
    </row>
    <row r="220" spans="1:5" x14ac:dyDescent="0.3">
      <c r="A220" t="s">
        <v>20</v>
      </c>
      <c r="B220">
        <v>2106</v>
      </c>
      <c r="D220" t="s">
        <v>14</v>
      </c>
      <c r="E220">
        <v>64</v>
      </c>
    </row>
    <row r="221" spans="1:5" x14ac:dyDescent="0.3">
      <c r="A221" t="s">
        <v>20</v>
      </c>
      <c r="B221">
        <v>131</v>
      </c>
      <c r="D221" t="s">
        <v>14</v>
      </c>
      <c r="E221">
        <v>245</v>
      </c>
    </row>
    <row r="222" spans="1:5" x14ac:dyDescent="0.3">
      <c r="A222" t="s">
        <v>20</v>
      </c>
      <c r="B222">
        <v>84</v>
      </c>
      <c r="D222" t="s">
        <v>14</v>
      </c>
      <c r="E222">
        <v>71</v>
      </c>
    </row>
    <row r="223" spans="1:5" x14ac:dyDescent="0.3">
      <c r="A223" t="s">
        <v>20</v>
      </c>
      <c r="B223">
        <v>155</v>
      </c>
      <c r="D223" t="s">
        <v>14</v>
      </c>
      <c r="E223">
        <v>42</v>
      </c>
    </row>
    <row r="224" spans="1:5" x14ac:dyDescent="0.3">
      <c r="A224" t="s">
        <v>20</v>
      </c>
      <c r="B224">
        <v>189</v>
      </c>
      <c r="D224" t="s">
        <v>14</v>
      </c>
      <c r="E224">
        <v>156</v>
      </c>
    </row>
    <row r="225" spans="1:5" x14ac:dyDescent="0.3">
      <c r="A225" t="s">
        <v>20</v>
      </c>
      <c r="B225">
        <v>4799</v>
      </c>
      <c r="D225" t="s">
        <v>14</v>
      </c>
      <c r="E225">
        <v>1368</v>
      </c>
    </row>
    <row r="226" spans="1:5" x14ac:dyDescent="0.3">
      <c r="A226" t="s">
        <v>20</v>
      </c>
      <c r="B226">
        <v>1137</v>
      </c>
      <c r="D226" t="s">
        <v>14</v>
      </c>
      <c r="E226">
        <v>102</v>
      </c>
    </row>
    <row r="227" spans="1:5" x14ac:dyDescent="0.3">
      <c r="A227" t="s">
        <v>20</v>
      </c>
      <c r="B227">
        <v>1152</v>
      </c>
      <c r="D227" t="s">
        <v>14</v>
      </c>
      <c r="E227">
        <v>86</v>
      </c>
    </row>
    <row r="228" spans="1:5" x14ac:dyDescent="0.3">
      <c r="A228" t="s">
        <v>20</v>
      </c>
      <c r="B228">
        <v>50</v>
      </c>
      <c r="D228" t="s">
        <v>14</v>
      </c>
      <c r="E228">
        <v>253</v>
      </c>
    </row>
    <row r="229" spans="1:5" x14ac:dyDescent="0.3">
      <c r="A229" t="s">
        <v>20</v>
      </c>
      <c r="B229">
        <v>3059</v>
      </c>
      <c r="D229" t="s">
        <v>14</v>
      </c>
      <c r="E229">
        <v>157</v>
      </c>
    </row>
    <row r="230" spans="1:5" x14ac:dyDescent="0.3">
      <c r="A230" t="s">
        <v>20</v>
      </c>
      <c r="B230">
        <v>34</v>
      </c>
      <c r="D230" t="s">
        <v>14</v>
      </c>
      <c r="E230">
        <v>183</v>
      </c>
    </row>
    <row r="231" spans="1:5" x14ac:dyDescent="0.3">
      <c r="A231" t="s">
        <v>20</v>
      </c>
      <c r="B231">
        <v>220</v>
      </c>
      <c r="D231" t="s">
        <v>14</v>
      </c>
      <c r="E231">
        <v>82</v>
      </c>
    </row>
    <row r="232" spans="1:5" x14ac:dyDescent="0.3">
      <c r="A232" t="s">
        <v>20</v>
      </c>
      <c r="B232">
        <v>1604</v>
      </c>
      <c r="D232" t="s">
        <v>14</v>
      </c>
      <c r="E232">
        <v>1</v>
      </c>
    </row>
    <row r="233" spans="1:5" x14ac:dyDescent="0.3">
      <c r="A233" t="s">
        <v>20</v>
      </c>
      <c r="B233">
        <v>454</v>
      </c>
      <c r="D233" t="s">
        <v>14</v>
      </c>
      <c r="E233">
        <v>1198</v>
      </c>
    </row>
    <row r="234" spans="1:5" x14ac:dyDescent="0.3">
      <c r="A234" t="s">
        <v>20</v>
      </c>
      <c r="B234">
        <v>123</v>
      </c>
      <c r="D234" t="s">
        <v>14</v>
      </c>
      <c r="E234">
        <v>648</v>
      </c>
    </row>
    <row r="235" spans="1:5" x14ac:dyDescent="0.3">
      <c r="A235" t="s">
        <v>20</v>
      </c>
      <c r="B235">
        <v>299</v>
      </c>
      <c r="D235" t="s">
        <v>14</v>
      </c>
      <c r="E235">
        <v>64</v>
      </c>
    </row>
    <row r="236" spans="1:5" x14ac:dyDescent="0.3">
      <c r="A236" t="s">
        <v>20</v>
      </c>
      <c r="B236">
        <v>2237</v>
      </c>
      <c r="D236" t="s">
        <v>14</v>
      </c>
      <c r="E236">
        <v>62</v>
      </c>
    </row>
    <row r="237" spans="1:5" x14ac:dyDescent="0.3">
      <c r="A237" t="s">
        <v>20</v>
      </c>
      <c r="B237">
        <v>645</v>
      </c>
      <c r="D237" t="s">
        <v>14</v>
      </c>
      <c r="E237">
        <v>750</v>
      </c>
    </row>
    <row r="238" spans="1:5" x14ac:dyDescent="0.3">
      <c r="A238" t="s">
        <v>20</v>
      </c>
      <c r="B238">
        <v>484</v>
      </c>
      <c r="D238" t="s">
        <v>14</v>
      </c>
      <c r="E238">
        <v>105</v>
      </c>
    </row>
    <row r="239" spans="1:5" x14ac:dyDescent="0.3">
      <c r="A239" t="s">
        <v>20</v>
      </c>
      <c r="B239">
        <v>154</v>
      </c>
      <c r="D239" t="s">
        <v>14</v>
      </c>
      <c r="E239">
        <v>2604</v>
      </c>
    </row>
    <row r="240" spans="1:5" x14ac:dyDescent="0.3">
      <c r="A240" t="s">
        <v>20</v>
      </c>
      <c r="B240">
        <v>82</v>
      </c>
      <c r="D240" t="s">
        <v>14</v>
      </c>
      <c r="E240">
        <v>65</v>
      </c>
    </row>
    <row r="241" spans="1:5" x14ac:dyDescent="0.3">
      <c r="A241" t="s">
        <v>20</v>
      </c>
      <c r="B241">
        <v>134</v>
      </c>
      <c r="D241" t="s">
        <v>14</v>
      </c>
      <c r="E241">
        <v>94</v>
      </c>
    </row>
    <row r="242" spans="1:5" x14ac:dyDescent="0.3">
      <c r="A242" t="s">
        <v>20</v>
      </c>
      <c r="B242">
        <v>5203</v>
      </c>
      <c r="D242" t="s">
        <v>14</v>
      </c>
      <c r="E242">
        <v>257</v>
      </c>
    </row>
    <row r="243" spans="1:5" x14ac:dyDescent="0.3">
      <c r="A243" t="s">
        <v>20</v>
      </c>
      <c r="B243">
        <v>94</v>
      </c>
      <c r="D243" t="s">
        <v>14</v>
      </c>
      <c r="E243">
        <v>2928</v>
      </c>
    </row>
    <row r="244" spans="1:5" x14ac:dyDescent="0.3">
      <c r="A244" t="s">
        <v>20</v>
      </c>
      <c r="B244">
        <v>205</v>
      </c>
      <c r="D244" t="s">
        <v>14</v>
      </c>
      <c r="E244">
        <v>4697</v>
      </c>
    </row>
    <row r="245" spans="1:5" x14ac:dyDescent="0.3">
      <c r="A245" t="s">
        <v>20</v>
      </c>
      <c r="B245">
        <v>92</v>
      </c>
      <c r="D245" t="s">
        <v>14</v>
      </c>
      <c r="E245">
        <v>2915</v>
      </c>
    </row>
    <row r="246" spans="1:5" x14ac:dyDescent="0.3">
      <c r="A246" t="s">
        <v>20</v>
      </c>
      <c r="B246">
        <v>219</v>
      </c>
      <c r="D246" t="s">
        <v>14</v>
      </c>
      <c r="E246">
        <v>18</v>
      </c>
    </row>
    <row r="247" spans="1:5" x14ac:dyDescent="0.3">
      <c r="A247" t="s">
        <v>20</v>
      </c>
      <c r="B247">
        <v>2526</v>
      </c>
      <c r="D247" t="s">
        <v>14</v>
      </c>
      <c r="E247">
        <v>602</v>
      </c>
    </row>
    <row r="248" spans="1:5" x14ac:dyDescent="0.3">
      <c r="A248" t="s">
        <v>20</v>
      </c>
      <c r="B248">
        <v>94</v>
      </c>
      <c r="D248" t="s">
        <v>14</v>
      </c>
      <c r="E248">
        <v>1</v>
      </c>
    </row>
    <row r="249" spans="1:5" x14ac:dyDescent="0.3">
      <c r="A249" t="s">
        <v>20</v>
      </c>
      <c r="B249">
        <v>1713</v>
      </c>
      <c r="D249" t="s">
        <v>14</v>
      </c>
      <c r="E249">
        <v>3868</v>
      </c>
    </row>
    <row r="250" spans="1:5" x14ac:dyDescent="0.3">
      <c r="A250" t="s">
        <v>20</v>
      </c>
      <c r="B250">
        <v>249</v>
      </c>
      <c r="D250" t="s">
        <v>14</v>
      </c>
      <c r="E250">
        <v>504</v>
      </c>
    </row>
    <row r="251" spans="1:5" x14ac:dyDescent="0.3">
      <c r="A251" t="s">
        <v>20</v>
      </c>
      <c r="B251">
        <v>192</v>
      </c>
      <c r="D251" t="s">
        <v>14</v>
      </c>
      <c r="E251">
        <v>14</v>
      </c>
    </row>
    <row r="252" spans="1:5" x14ac:dyDescent="0.3">
      <c r="A252" t="s">
        <v>20</v>
      </c>
      <c r="B252">
        <v>247</v>
      </c>
      <c r="D252" t="s">
        <v>14</v>
      </c>
      <c r="E252">
        <v>750</v>
      </c>
    </row>
    <row r="253" spans="1:5" x14ac:dyDescent="0.3">
      <c r="A253" t="s">
        <v>20</v>
      </c>
      <c r="B253">
        <v>2293</v>
      </c>
      <c r="D253" t="s">
        <v>14</v>
      </c>
      <c r="E253">
        <v>77</v>
      </c>
    </row>
    <row r="254" spans="1:5" x14ac:dyDescent="0.3">
      <c r="A254" t="s">
        <v>20</v>
      </c>
      <c r="B254">
        <v>3131</v>
      </c>
      <c r="D254" t="s">
        <v>14</v>
      </c>
      <c r="E254">
        <v>752</v>
      </c>
    </row>
    <row r="255" spans="1:5" x14ac:dyDescent="0.3">
      <c r="A255" t="s">
        <v>20</v>
      </c>
      <c r="B255">
        <v>143</v>
      </c>
      <c r="D255" t="s">
        <v>14</v>
      </c>
      <c r="E255">
        <v>131</v>
      </c>
    </row>
    <row r="256" spans="1:5" x14ac:dyDescent="0.3">
      <c r="A256" t="s">
        <v>20</v>
      </c>
      <c r="B256">
        <v>296</v>
      </c>
      <c r="D256" t="s">
        <v>14</v>
      </c>
      <c r="E256">
        <v>87</v>
      </c>
    </row>
    <row r="257" spans="1:5" x14ac:dyDescent="0.3">
      <c r="A257" t="s">
        <v>20</v>
      </c>
      <c r="B257">
        <v>170</v>
      </c>
      <c r="D257" t="s">
        <v>14</v>
      </c>
      <c r="E257">
        <v>1063</v>
      </c>
    </row>
    <row r="258" spans="1:5" x14ac:dyDescent="0.3">
      <c r="A258" t="s">
        <v>20</v>
      </c>
      <c r="B258">
        <v>86</v>
      </c>
      <c r="D258" t="s">
        <v>14</v>
      </c>
      <c r="E258">
        <v>76</v>
      </c>
    </row>
    <row r="259" spans="1:5" x14ac:dyDescent="0.3">
      <c r="A259" t="s">
        <v>20</v>
      </c>
      <c r="B259">
        <v>6286</v>
      </c>
      <c r="D259" t="s">
        <v>14</v>
      </c>
      <c r="E259">
        <v>4428</v>
      </c>
    </row>
    <row r="260" spans="1:5" x14ac:dyDescent="0.3">
      <c r="A260" t="s">
        <v>20</v>
      </c>
      <c r="B260">
        <v>3727</v>
      </c>
      <c r="D260" t="s">
        <v>14</v>
      </c>
      <c r="E260">
        <v>58</v>
      </c>
    </row>
    <row r="261" spans="1:5" x14ac:dyDescent="0.3">
      <c r="A261" t="s">
        <v>20</v>
      </c>
      <c r="B261">
        <v>1605</v>
      </c>
      <c r="D261" t="s">
        <v>14</v>
      </c>
      <c r="E261">
        <v>111</v>
      </c>
    </row>
    <row r="262" spans="1:5" x14ac:dyDescent="0.3">
      <c r="A262" t="s">
        <v>20</v>
      </c>
      <c r="B262">
        <v>2120</v>
      </c>
      <c r="D262" t="s">
        <v>14</v>
      </c>
      <c r="E262">
        <v>2955</v>
      </c>
    </row>
    <row r="263" spans="1:5" x14ac:dyDescent="0.3">
      <c r="A263" t="s">
        <v>20</v>
      </c>
      <c r="B263">
        <v>50</v>
      </c>
      <c r="D263" t="s">
        <v>14</v>
      </c>
      <c r="E263">
        <v>1657</v>
      </c>
    </row>
    <row r="264" spans="1:5" x14ac:dyDescent="0.3">
      <c r="A264" t="s">
        <v>20</v>
      </c>
      <c r="B264">
        <v>2080</v>
      </c>
      <c r="D264" t="s">
        <v>14</v>
      </c>
      <c r="E264">
        <v>926</v>
      </c>
    </row>
    <row r="265" spans="1:5" x14ac:dyDescent="0.3">
      <c r="A265" t="s">
        <v>20</v>
      </c>
      <c r="B265">
        <v>2105</v>
      </c>
      <c r="D265" t="s">
        <v>14</v>
      </c>
      <c r="E265">
        <v>77</v>
      </c>
    </row>
    <row r="266" spans="1:5" x14ac:dyDescent="0.3">
      <c r="A266" t="s">
        <v>20</v>
      </c>
      <c r="B266">
        <v>2436</v>
      </c>
      <c r="D266" t="s">
        <v>14</v>
      </c>
      <c r="E266">
        <v>1748</v>
      </c>
    </row>
    <row r="267" spans="1:5" x14ac:dyDescent="0.3">
      <c r="A267" t="s">
        <v>20</v>
      </c>
      <c r="B267">
        <v>80</v>
      </c>
      <c r="D267" t="s">
        <v>14</v>
      </c>
      <c r="E267">
        <v>79</v>
      </c>
    </row>
    <row r="268" spans="1:5" x14ac:dyDescent="0.3">
      <c r="A268" t="s">
        <v>20</v>
      </c>
      <c r="B268">
        <v>42</v>
      </c>
      <c r="D268" t="s">
        <v>14</v>
      </c>
      <c r="E268">
        <v>889</v>
      </c>
    </row>
    <row r="269" spans="1:5" x14ac:dyDescent="0.3">
      <c r="A269" t="s">
        <v>20</v>
      </c>
      <c r="B269">
        <v>139</v>
      </c>
      <c r="D269" t="s">
        <v>14</v>
      </c>
      <c r="E269">
        <v>56</v>
      </c>
    </row>
    <row r="270" spans="1:5" x14ac:dyDescent="0.3">
      <c r="A270" t="s">
        <v>20</v>
      </c>
      <c r="B270">
        <v>159</v>
      </c>
      <c r="D270" t="s">
        <v>14</v>
      </c>
      <c r="E270">
        <v>1</v>
      </c>
    </row>
    <row r="271" spans="1:5" x14ac:dyDescent="0.3">
      <c r="A271" t="s">
        <v>20</v>
      </c>
      <c r="B271">
        <v>381</v>
      </c>
      <c r="D271" t="s">
        <v>14</v>
      </c>
      <c r="E271">
        <v>83</v>
      </c>
    </row>
    <row r="272" spans="1:5" x14ac:dyDescent="0.3">
      <c r="A272" t="s">
        <v>20</v>
      </c>
      <c r="B272">
        <v>194</v>
      </c>
      <c r="D272" t="s">
        <v>14</v>
      </c>
      <c r="E272">
        <v>2025</v>
      </c>
    </row>
    <row r="273" spans="1:5" x14ac:dyDescent="0.3">
      <c r="A273" t="s">
        <v>20</v>
      </c>
      <c r="B273">
        <v>106</v>
      </c>
      <c r="D273" t="s">
        <v>14</v>
      </c>
      <c r="E273">
        <v>14</v>
      </c>
    </row>
    <row r="274" spans="1:5" x14ac:dyDescent="0.3">
      <c r="A274" t="s">
        <v>20</v>
      </c>
      <c r="B274">
        <v>142</v>
      </c>
      <c r="D274" t="s">
        <v>14</v>
      </c>
      <c r="E274">
        <v>656</v>
      </c>
    </row>
    <row r="275" spans="1:5" x14ac:dyDescent="0.3">
      <c r="A275" t="s">
        <v>20</v>
      </c>
      <c r="B275">
        <v>211</v>
      </c>
      <c r="D275" t="s">
        <v>14</v>
      </c>
      <c r="E275">
        <v>1596</v>
      </c>
    </row>
    <row r="276" spans="1:5" x14ac:dyDescent="0.3">
      <c r="A276" t="s">
        <v>20</v>
      </c>
      <c r="B276">
        <v>2756</v>
      </c>
      <c r="D276" t="s">
        <v>14</v>
      </c>
      <c r="E276">
        <v>10</v>
      </c>
    </row>
    <row r="277" spans="1:5" x14ac:dyDescent="0.3">
      <c r="A277" t="s">
        <v>20</v>
      </c>
      <c r="B277">
        <v>173</v>
      </c>
      <c r="D277" t="s">
        <v>14</v>
      </c>
      <c r="E277">
        <v>1121</v>
      </c>
    </row>
    <row r="278" spans="1:5" x14ac:dyDescent="0.3">
      <c r="A278" t="s">
        <v>20</v>
      </c>
      <c r="B278">
        <v>87</v>
      </c>
      <c r="D278" t="s">
        <v>14</v>
      </c>
      <c r="E278">
        <v>15</v>
      </c>
    </row>
    <row r="279" spans="1:5" x14ac:dyDescent="0.3">
      <c r="A279" t="s">
        <v>20</v>
      </c>
      <c r="B279">
        <v>1572</v>
      </c>
      <c r="D279" t="s">
        <v>14</v>
      </c>
      <c r="E279">
        <v>191</v>
      </c>
    </row>
    <row r="280" spans="1:5" x14ac:dyDescent="0.3">
      <c r="A280" t="s">
        <v>20</v>
      </c>
      <c r="B280">
        <v>2346</v>
      </c>
      <c r="D280" t="s">
        <v>14</v>
      </c>
      <c r="E280">
        <v>16</v>
      </c>
    </row>
    <row r="281" spans="1:5" x14ac:dyDescent="0.3">
      <c r="A281" t="s">
        <v>20</v>
      </c>
      <c r="B281">
        <v>115</v>
      </c>
      <c r="D281" t="s">
        <v>14</v>
      </c>
      <c r="E281">
        <v>17</v>
      </c>
    </row>
    <row r="282" spans="1:5" x14ac:dyDescent="0.3">
      <c r="A282" t="s">
        <v>20</v>
      </c>
      <c r="B282">
        <v>85</v>
      </c>
      <c r="D282" t="s">
        <v>14</v>
      </c>
      <c r="E282">
        <v>34</v>
      </c>
    </row>
    <row r="283" spans="1:5" x14ac:dyDescent="0.3">
      <c r="A283" t="s">
        <v>20</v>
      </c>
      <c r="B283">
        <v>144</v>
      </c>
      <c r="D283" t="s">
        <v>14</v>
      </c>
      <c r="E283">
        <v>1</v>
      </c>
    </row>
    <row r="284" spans="1:5" x14ac:dyDescent="0.3">
      <c r="A284" t="s">
        <v>20</v>
      </c>
      <c r="B284">
        <v>2443</v>
      </c>
      <c r="D284" t="s">
        <v>14</v>
      </c>
      <c r="E284">
        <v>1274</v>
      </c>
    </row>
    <row r="285" spans="1:5" x14ac:dyDescent="0.3">
      <c r="A285" t="s">
        <v>20</v>
      </c>
      <c r="B285">
        <v>64</v>
      </c>
      <c r="D285" t="s">
        <v>14</v>
      </c>
      <c r="E285">
        <v>210</v>
      </c>
    </row>
    <row r="286" spans="1:5" x14ac:dyDescent="0.3">
      <c r="A286" t="s">
        <v>20</v>
      </c>
      <c r="B286">
        <v>268</v>
      </c>
      <c r="D286" t="s">
        <v>14</v>
      </c>
      <c r="E286">
        <v>248</v>
      </c>
    </row>
    <row r="287" spans="1:5" x14ac:dyDescent="0.3">
      <c r="A287" t="s">
        <v>20</v>
      </c>
      <c r="B287">
        <v>195</v>
      </c>
      <c r="D287" t="s">
        <v>14</v>
      </c>
      <c r="E287">
        <v>513</v>
      </c>
    </row>
    <row r="288" spans="1:5" x14ac:dyDescent="0.3">
      <c r="A288" t="s">
        <v>20</v>
      </c>
      <c r="B288">
        <v>186</v>
      </c>
      <c r="D288" t="s">
        <v>14</v>
      </c>
      <c r="E288">
        <v>3410</v>
      </c>
    </row>
    <row r="289" spans="1:5" x14ac:dyDescent="0.3">
      <c r="A289" t="s">
        <v>20</v>
      </c>
      <c r="B289">
        <v>460</v>
      </c>
      <c r="D289" t="s">
        <v>14</v>
      </c>
      <c r="E289">
        <v>10</v>
      </c>
    </row>
    <row r="290" spans="1:5" x14ac:dyDescent="0.3">
      <c r="A290" t="s">
        <v>20</v>
      </c>
      <c r="B290">
        <v>2528</v>
      </c>
      <c r="D290" t="s">
        <v>14</v>
      </c>
      <c r="E290">
        <v>2201</v>
      </c>
    </row>
    <row r="291" spans="1:5" x14ac:dyDescent="0.3">
      <c r="A291" t="s">
        <v>20</v>
      </c>
      <c r="B291">
        <v>3657</v>
      </c>
      <c r="D291" t="s">
        <v>14</v>
      </c>
      <c r="E291">
        <v>676</v>
      </c>
    </row>
    <row r="292" spans="1:5" x14ac:dyDescent="0.3">
      <c r="A292" t="s">
        <v>20</v>
      </c>
      <c r="B292">
        <v>131</v>
      </c>
      <c r="D292" t="s">
        <v>14</v>
      </c>
      <c r="E292">
        <v>831</v>
      </c>
    </row>
    <row r="293" spans="1:5" x14ac:dyDescent="0.3">
      <c r="A293" t="s">
        <v>20</v>
      </c>
      <c r="B293">
        <v>239</v>
      </c>
      <c r="D293" t="s">
        <v>14</v>
      </c>
      <c r="E293">
        <v>859</v>
      </c>
    </row>
    <row r="294" spans="1:5" x14ac:dyDescent="0.3">
      <c r="A294" t="s">
        <v>20</v>
      </c>
      <c r="B294">
        <v>78</v>
      </c>
      <c r="D294" t="s">
        <v>14</v>
      </c>
      <c r="E294">
        <v>45</v>
      </c>
    </row>
    <row r="295" spans="1:5" x14ac:dyDescent="0.3">
      <c r="A295" t="s">
        <v>20</v>
      </c>
      <c r="B295">
        <v>1773</v>
      </c>
      <c r="D295" t="s">
        <v>14</v>
      </c>
      <c r="E295">
        <v>6</v>
      </c>
    </row>
    <row r="296" spans="1:5" x14ac:dyDescent="0.3">
      <c r="A296" t="s">
        <v>20</v>
      </c>
      <c r="B296">
        <v>32</v>
      </c>
      <c r="D296" t="s">
        <v>14</v>
      </c>
      <c r="E296">
        <v>7</v>
      </c>
    </row>
    <row r="297" spans="1:5" x14ac:dyDescent="0.3">
      <c r="A297" t="s">
        <v>20</v>
      </c>
      <c r="B297">
        <v>369</v>
      </c>
      <c r="D297" t="s">
        <v>14</v>
      </c>
      <c r="E297">
        <v>31</v>
      </c>
    </row>
    <row r="298" spans="1:5" x14ac:dyDescent="0.3">
      <c r="A298" t="s">
        <v>20</v>
      </c>
      <c r="B298">
        <v>89</v>
      </c>
      <c r="D298" t="s">
        <v>14</v>
      </c>
      <c r="E298">
        <v>78</v>
      </c>
    </row>
    <row r="299" spans="1:5" x14ac:dyDescent="0.3">
      <c r="A299" t="s">
        <v>20</v>
      </c>
      <c r="B299">
        <v>147</v>
      </c>
      <c r="D299" t="s">
        <v>14</v>
      </c>
      <c r="E299">
        <v>1225</v>
      </c>
    </row>
    <row r="300" spans="1:5" x14ac:dyDescent="0.3">
      <c r="A300" t="s">
        <v>20</v>
      </c>
      <c r="B300">
        <v>126</v>
      </c>
      <c r="D300" t="s">
        <v>14</v>
      </c>
      <c r="E300">
        <v>1</v>
      </c>
    </row>
    <row r="301" spans="1:5" x14ac:dyDescent="0.3">
      <c r="A301" t="s">
        <v>20</v>
      </c>
      <c r="B301">
        <v>2218</v>
      </c>
      <c r="D301" t="s">
        <v>14</v>
      </c>
      <c r="E301">
        <v>67</v>
      </c>
    </row>
    <row r="302" spans="1:5" x14ac:dyDescent="0.3">
      <c r="A302" t="s">
        <v>20</v>
      </c>
      <c r="B302">
        <v>202</v>
      </c>
      <c r="D302" t="s">
        <v>14</v>
      </c>
      <c r="E302">
        <v>19</v>
      </c>
    </row>
    <row r="303" spans="1:5" x14ac:dyDescent="0.3">
      <c r="A303" t="s">
        <v>20</v>
      </c>
      <c r="B303">
        <v>140</v>
      </c>
      <c r="D303" t="s">
        <v>14</v>
      </c>
      <c r="E303">
        <v>2108</v>
      </c>
    </row>
    <row r="304" spans="1:5" x14ac:dyDescent="0.3">
      <c r="A304" t="s">
        <v>20</v>
      </c>
      <c r="B304">
        <v>1052</v>
      </c>
      <c r="D304" t="s">
        <v>14</v>
      </c>
      <c r="E304">
        <v>679</v>
      </c>
    </row>
    <row r="305" spans="1:5" x14ac:dyDescent="0.3">
      <c r="A305" t="s">
        <v>20</v>
      </c>
      <c r="B305">
        <v>247</v>
      </c>
      <c r="D305" t="s">
        <v>14</v>
      </c>
      <c r="E305">
        <v>36</v>
      </c>
    </row>
    <row r="306" spans="1:5" x14ac:dyDescent="0.3">
      <c r="A306" t="s">
        <v>20</v>
      </c>
      <c r="B306">
        <v>84</v>
      </c>
      <c r="D306" t="s">
        <v>14</v>
      </c>
      <c r="E306">
        <v>47</v>
      </c>
    </row>
    <row r="307" spans="1:5" x14ac:dyDescent="0.3">
      <c r="A307" t="s">
        <v>20</v>
      </c>
      <c r="B307">
        <v>88</v>
      </c>
      <c r="D307" t="s">
        <v>14</v>
      </c>
      <c r="E307">
        <v>70</v>
      </c>
    </row>
    <row r="308" spans="1:5" x14ac:dyDescent="0.3">
      <c r="A308" t="s">
        <v>20</v>
      </c>
      <c r="B308">
        <v>156</v>
      </c>
      <c r="D308" t="s">
        <v>14</v>
      </c>
      <c r="E308">
        <v>154</v>
      </c>
    </row>
    <row r="309" spans="1:5" x14ac:dyDescent="0.3">
      <c r="A309" t="s">
        <v>20</v>
      </c>
      <c r="B309">
        <v>2985</v>
      </c>
      <c r="D309" t="s">
        <v>14</v>
      </c>
      <c r="E309">
        <v>22</v>
      </c>
    </row>
    <row r="310" spans="1:5" x14ac:dyDescent="0.3">
      <c r="A310" t="s">
        <v>20</v>
      </c>
      <c r="B310">
        <v>762</v>
      </c>
      <c r="D310" t="s">
        <v>14</v>
      </c>
      <c r="E310">
        <v>1758</v>
      </c>
    </row>
    <row r="311" spans="1:5" x14ac:dyDescent="0.3">
      <c r="A311" t="s">
        <v>20</v>
      </c>
      <c r="B311">
        <v>554</v>
      </c>
      <c r="D311" t="s">
        <v>14</v>
      </c>
      <c r="E311">
        <v>94</v>
      </c>
    </row>
    <row r="312" spans="1:5" x14ac:dyDescent="0.3">
      <c r="A312" t="s">
        <v>20</v>
      </c>
      <c r="B312">
        <v>135</v>
      </c>
      <c r="D312" t="s">
        <v>14</v>
      </c>
      <c r="E312">
        <v>33</v>
      </c>
    </row>
    <row r="313" spans="1:5" x14ac:dyDescent="0.3">
      <c r="A313" t="s">
        <v>20</v>
      </c>
      <c r="B313">
        <v>122</v>
      </c>
      <c r="D313" t="s">
        <v>14</v>
      </c>
      <c r="E313">
        <v>1</v>
      </c>
    </row>
    <row r="314" spans="1:5" x14ac:dyDescent="0.3">
      <c r="A314" t="s">
        <v>20</v>
      </c>
      <c r="B314">
        <v>221</v>
      </c>
      <c r="D314" t="s">
        <v>14</v>
      </c>
      <c r="E314">
        <v>31</v>
      </c>
    </row>
    <row r="315" spans="1:5" x14ac:dyDescent="0.3">
      <c r="A315" t="s">
        <v>20</v>
      </c>
      <c r="B315">
        <v>126</v>
      </c>
      <c r="D315" t="s">
        <v>14</v>
      </c>
      <c r="E315">
        <v>35</v>
      </c>
    </row>
    <row r="316" spans="1:5" x14ac:dyDescent="0.3">
      <c r="A316" t="s">
        <v>20</v>
      </c>
      <c r="B316">
        <v>1022</v>
      </c>
      <c r="D316" t="s">
        <v>14</v>
      </c>
      <c r="E316">
        <v>63</v>
      </c>
    </row>
    <row r="317" spans="1:5" x14ac:dyDescent="0.3">
      <c r="A317" t="s">
        <v>20</v>
      </c>
      <c r="B317">
        <v>3177</v>
      </c>
      <c r="D317" t="s">
        <v>14</v>
      </c>
      <c r="E317">
        <v>526</v>
      </c>
    </row>
    <row r="318" spans="1:5" x14ac:dyDescent="0.3">
      <c r="A318" t="s">
        <v>20</v>
      </c>
      <c r="B318">
        <v>198</v>
      </c>
      <c r="D318" t="s">
        <v>14</v>
      </c>
      <c r="E318">
        <v>121</v>
      </c>
    </row>
    <row r="319" spans="1:5" x14ac:dyDescent="0.3">
      <c r="A319" t="s">
        <v>20</v>
      </c>
      <c r="B319">
        <v>85</v>
      </c>
      <c r="D319" t="s">
        <v>14</v>
      </c>
      <c r="E319">
        <v>67</v>
      </c>
    </row>
    <row r="320" spans="1:5" x14ac:dyDescent="0.3">
      <c r="A320" t="s">
        <v>20</v>
      </c>
      <c r="B320">
        <v>3596</v>
      </c>
      <c r="D320" t="s">
        <v>14</v>
      </c>
      <c r="E320">
        <v>57</v>
      </c>
    </row>
    <row r="321" spans="1:5" x14ac:dyDescent="0.3">
      <c r="A321" t="s">
        <v>20</v>
      </c>
      <c r="B321">
        <v>244</v>
      </c>
      <c r="D321" t="s">
        <v>14</v>
      </c>
      <c r="E321">
        <v>1229</v>
      </c>
    </row>
    <row r="322" spans="1:5" x14ac:dyDescent="0.3">
      <c r="A322" t="s">
        <v>20</v>
      </c>
      <c r="B322">
        <v>5180</v>
      </c>
      <c r="D322" t="s">
        <v>14</v>
      </c>
      <c r="E322">
        <v>12</v>
      </c>
    </row>
    <row r="323" spans="1:5" x14ac:dyDescent="0.3">
      <c r="A323" t="s">
        <v>20</v>
      </c>
      <c r="B323">
        <v>589</v>
      </c>
      <c r="D323" t="s">
        <v>14</v>
      </c>
      <c r="E323">
        <v>452</v>
      </c>
    </row>
    <row r="324" spans="1:5" x14ac:dyDescent="0.3">
      <c r="A324" t="s">
        <v>20</v>
      </c>
      <c r="B324">
        <v>2725</v>
      </c>
      <c r="D324" t="s">
        <v>14</v>
      </c>
      <c r="E324">
        <v>1886</v>
      </c>
    </row>
    <row r="325" spans="1:5" x14ac:dyDescent="0.3">
      <c r="A325" t="s">
        <v>20</v>
      </c>
      <c r="B325">
        <v>300</v>
      </c>
      <c r="D325" t="s">
        <v>14</v>
      </c>
      <c r="E325">
        <v>1825</v>
      </c>
    </row>
    <row r="326" spans="1:5" x14ac:dyDescent="0.3">
      <c r="A326" t="s">
        <v>20</v>
      </c>
      <c r="B326">
        <v>144</v>
      </c>
      <c r="D326" t="s">
        <v>14</v>
      </c>
      <c r="E326">
        <v>31</v>
      </c>
    </row>
    <row r="327" spans="1:5" x14ac:dyDescent="0.3">
      <c r="A327" t="s">
        <v>20</v>
      </c>
      <c r="B327">
        <v>87</v>
      </c>
      <c r="D327" t="s">
        <v>14</v>
      </c>
      <c r="E327">
        <v>107</v>
      </c>
    </row>
    <row r="328" spans="1:5" x14ac:dyDescent="0.3">
      <c r="A328" t="s">
        <v>20</v>
      </c>
      <c r="B328">
        <v>3116</v>
      </c>
      <c r="D328" t="s">
        <v>14</v>
      </c>
      <c r="E328">
        <v>27</v>
      </c>
    </row>
    <row r="329" spans="1:5" x14ac:dyDescent="0.3">
      <c r="A329" t="s">
        <v>20</v>
      </c>
      <c r="B329">
        <v>909</v>
      </c>
      <c r="D329" t="s">
        <v>14</v>
      </c>
      <c r="E329">
        <v>1221</v>
      </c>
    </row>
    <row r="330" spans="1:5" x14ac:dyDescent="0.3">
      <c r="A330" t="s">
        <v>20</v>
      </c>
      <c r="B330">
        <v>1613</v>
      </c>
      <c r="D330" t="s">
        <v>14</v>
      </c>
      <c r="E330">
        <v>1</v>
      </c>
    </row>
    <row r="331" spans="1:5" x14ac:dyDescent="0.3">
      <c r="A331" t="s">
        <v>20</v>
      </c>
      <c r="B331">
        <v>136</v>
      </c>
      <c r="D331" t="s">
        <v>14</v>
      </c>
      <c r="E331">
        <v>16</v>
      </c>
    </row>
    <row r="332" spans="1:5" x14ac:dyDescent="0.3">
      <c r="A332" t="s">
        <v>20</v>
      </c>
      <c r="B332">
        <v>130</v>
      </c>
      <c r="D332" t="s">
        <v>14</v>
      </c>
      <c r="E332">
        <v>41</v>
      </c>
    </row>
    <row r="333" spans="1:5" x14ac:dyDescent="0.3">
      <c r="A333" t="s">
        <v>20</v>
      </c>
      <c r="B333">
        <v>102</v>
      </c>
      <c r="D333" t="s">
        <v>14</v>
      </c>
      <c r="E333">
        <v>523</v>
      </c>
    </row>
    <row r="334" spans="1:5" x14ac:dyDescent="0.3">
      <c r="A334" t="s">
        <v>20</v>
      </c>
      <c r="B334">
        <v>4006</v>
      </c>
      <c r="D334" t="s">
        <v>14</v>
      </c>
      <c r="E334">
        <v>141</v>
      </c>
    </row>
    <row r="335" spans="1:5" x14ac:dyDescent="0.3">
      <c r="A335" t="s">
        <v>20</v>
      </c>
      <c r="B335">
        <v>1629</v>
      </c>
      <c r="D335" t="s">
        <v>14</v>
      </c>
      <c r="E335">
        <v>52</v>
      </c>
    </row>
    <row r="336" spans="1:5" x14ac:dyDescent="0.3">
      <c r="A336" t="s">
        <v>20</v>
      </c>
      <c r="B336">
        <v>2188</v>
      </c>
      <c r="D336" t="s">
        <v>14</v>
      </c>
      <c r="E336">
        <v>225</v>
      </c>
    </row>
    <row r="337" spans="1:5" x14ac:dyDescent="0.3">
      <c r="A337" t="s">
        <v>20</v>
      </c>
      <c r="B337">
        <v>2409</v>
      </c>
      <c r="D337" t="s">
        <v>14</v>
      </c>
      <c r="E337">
        <v>38</v>
      </c>
    </row>
    <row r="338" spans="1:5" x14ac:dyDescent="0.3">
      <c r="A338" t="s">
        <v>20</v>
      </c>
      <c r="B338">
        <v>194</v>
      </c>
      <c r="D338" t="s">
        <v>14</v>
      </c>
      <c r="E338">
        <v>15</v>
      </c>
    </row>
    <row r="339" spans="1:5" x14ac:dyDescent="0.3">
      <c r="A339" t="s">
        <v>20</v>
      </c>
      <c r="B339">
        <v>1140</v>
      </c>
      <c r="D339" t="s">
        <v>14</v>
      </c>
      <c r="E339">
        <v>37</v>
      </c>
    </row>
    <row r="340" spans="1:5" x14ac:dyDescent="0.3">
      <c r="A340" t="s">
        <v>20</v>
      </c>
      <c r="B340">
        <v>102</v>
      </c>
      <c r="D340" t="s">
        <v>14</v>
      </c>
      <c r="E340">
        <v>112</v>
      </c>
    </row>
    <row r="341" spans="1:5" x14ac:dyDescent="0.3">
      <c r="A341" t="s">
        <v>20</v>
      </c>
      <c r="B341">
        <v>2857</v>
      </c>
      <c r="D341" t="s">
        <v>14</v>
      </c>
      <c r="E341">
        <v>21</v>
      </c>
    </row>
    <row r="342" spans="1:5" x14ac:dyDescent="0.3">
      <c r="A342" t="s">
        <v>20</v>
      </c>
      <c r="B342">
        <v>107</v>
      </c>
      <c r="D342" t="s">
        <v>14</v>
      </c>
      <c r="E342">
        <v>67</v>
      </c>
    </row>
    <row r="343" spans="1:5" x14ac:dyDescent="0.3">
      <c r="A343" t="s">
        <v>20</v>
      </c>
      <c r="B343">
        <v>160</v>
      </c>
      <c r="D343" t="s">
        <v>14</v>
      </c>
      <c r="E343">
        <v>78</v>
      </c>
    </row>
    <row r="344" spans="1:5" x14ac:dyDescent="0.3">
      <c r="A344" t="s">
        <v>20</v>
      </c>
      <c r="B344">
        <v>2230</v>
      </c>
      <c r="D344" t="s">
        <v>14</v>
      </c>
      <c r="E344">
        <v>67</v>
      </c>
    </row>
    <row r="345" spans="1:5" x14ac:dyDescent="0.3">
      <c r="A345" t="s">
        <v>20</v>
      </c>
      <c r="B345">
        <v>316</v>
      </c>
      <c r="D345" t="s">
        <v>14</v>
      </c>
      <c r="E345">
        <v>263</v>
      </c>
    </row>
    <row r="346" spans="1:5" x14ac:dyDescent="0.3">
      <c r="A346" t="s">
        <v>20</v>
      </c>
      <c r="B346">
        <v>117</v>
      </c>
      <c r="D346" t="s">
        <v>14</v>
      </c>
      <c r="E346">
        <v>1691</v>
      </c>
    </row>
    <row r="347" spans="1:5" x14ac:dyDescent="0.3">
      <c r="A347" t="s">
        <v>20</v>
      </c>
      <c r="B347">
        <v>6406</v>
      </c>
      <c r="D347" t="s">
        <v>14</v>
      </c>
      <c r="E347">
        <v>181</v>
      </c>
    </row>
    <row r="348" spans="1:5" x14ac:dyDescent="0.3">
      <c r="A348" t="s">
        <v>20</v>
      </c>
      <c r="B348">
        <v>192</v>
      </c>
      <c r="D348" t="s">
        <v>14</v>
      </c>
      <c r="E348">
        <v>13</v>
      </c>
    </row>
    <row r="349" spans="1:5" x14ac:dyDescent="0.3">
      <c r="A349" t="s">
        <v>20</v>
      </c>
      <c r="B349">
        <v>26</v>
      </c>
      <c r="D349" t="s">
        <v>14</v>
      </c>
      <c r="E349">
        <v>1</v>
      </c>
    </row>
    <row r="350" spans="1:5" x14ac:dyDescent="0.3">
      <c r="A350" t="s">
        <v>20</v>
      </c>
      <c r="B350">
        <v>723</v>
      </c>
      <c r="D350" t="s">
        <v>14</v>
      </c>
      <c r="E350">
        <v>21</v>
      </c>
    </row>
    <row r="351" spans="1:5" x14ac:dyDescent="0.3">
      <c r="A351" t="s">
        <v>20</v>
      </c>
      <c r="B351">
        <v>170</v>
      </c>
      <c r="D351" t="s">
        <v>14</v>
      </c>
      <c r="E351">
        <v>830</v>
      </c>
    </row>
    <row r="352" spans="1:5" x14ac:dyDescent="0.3">
      <c r="A352" t="s">
        <v>20</v>
      </c>
      <c r="B352">
        <v>238</v>
      </c>
      <c r="D352" t="s">
        <v>14</v>
      </c>
      <c r="E352">
        <v>130</v>
      </c>
    </row>
    <row r="353" spans="1:5" x14ac:dyDescent="0.3">
      <c r="A353" t="s">
        <v>20</v>
      </c>
      <c r="B353">
        <v>55</v>
      </c>
      <c r="D353" t="s">
        <v>14</v>
      </c>
      <c r="E353">
        <v>55</v>
      </c>
    </row>
    <row r="354" spans="1:5" x14ac:dyDescent="0.3">
      <c r="A354" t="s">
        <v>20</v>
      </c>
      <c r="B354">
        <v>128</v>
      </c>
      <c r="D354" t="s">
        <v>14</v>
      </c>
      <c r="E354">
        <v>114</v>
      </c>
    </row>
    <row r="355" spans="1:5" x14ac:dyDescent="0.3">
      <c r="A355" t="s">
        <v>20</v>
      </c>
      <c r="B355">
        <v>2144</v>
      </c>
      <c r="D355" t="s">
        <v>14</v>
      </c>
      <c r="E355">
        <v>594</v>
      </c>
    </row>
    <row r="356" spans="1:5" x14ac:dyDescent="0.3">
      <c r="A356" t="s">
        <v>20</v>
      </c>
      <c r="B356">
        <v>2693</v>
      </c>
      <c r="D356" t="s">
        <v>14</v>
      </c>
      <c r="E356">
        <v>24</v>
      </c>
    </row>
    <row r="357" spans="1:5" x14ac:dyDescent="0.3">
      <c r="A357" t="s">
        <v>20</v>
      </c>
      <c r="B357">
        <v>432</v>
      </c>
      <c r="D357" t="s">
        <v>14</v>
      </c>
      <c r="E357">
        <v>252</v>
      </c>
    </row>
    <row r="358" spans="1:5" x14ac:dyDescent="0.3">
      <c r="A358" t="s">
        <v>20</v>
      </c>
      <c r="B358">
        <v>189</v>
      </c>
      <c r="D358" t="s">
        <v>14</v>
      </c>
      <c r="E358">
        <v>67</v>
      </c>
    </row>
    <row r="359" spans="1:5" x14ac:dyDescent="0.3">
      <c r="A359" t="s">
        <v>20</v>
      </c>
      <c r="B359">
        <v>154</v>
      </c>
      <c r="D359" t="s">
        <v>14</v>
      </c>
      <c r="E359">
        <v>742</v>
      </c>
    </row>
    <row r="360" spans="1:5" x14ac:dyDescent="0.3">
      <c r="A360" t="s">
        <v>20</v>
      </c>
      <c r="B360">
        <v>96</v>
      </c>
      <c r="D360" t="s">
        <v>14</v>
      </c>
      <c r="E360">
        <v>75</v>
      </c>
    </row>
    <row r="361" spans="1:5" x14ac:dyDescent="0.3">
      <c r="A361" t="s">
        <v>20</v>
      </c>
      <c r="B361">
        <v>3063</v>
      </c>
      <c r="D361" t="s">
        <v>14</v>
      </c>
      <c r="E361">
        <v>4405</v>
      </c>
    </row>
    <row r="362" spans="1:5" x14ac:dyDescent="0.3">
      <c r="A362" t="s">
        <v>20</v>
      </c>
      <c r="B362">
        <v>2266</v>
      </c>
      <c r="D362" t="s">
        <v>14</v>
      </c>
      <c r="E362">
        <v>92</v>
      </c>
    </row>
    <row r="363" spans="1:5" x14ac:dyDescent="0.3">
      <c r="A363" t="s">
        <v>20</v>
      </c>
      <c r="B363">
        <v>194</v>
      </c>
      <c r="D363" t="s">
        <v>14</v>
      </c>
      <c r="E363">
        <v>64</v>
      </c>
    </row>
    <row r="364" spans="1:5" x14ac:dyDescent="0.3">
      <c r="A364" t="s">
        <v>20</v>
      </c>
      <c r="B364">
        <v>129</v>
      </c>
      <c r="D364" t="s">
        <v>14</v>
      </c>
      <c r="E364">
        <v>64</v>
      </c>
    </row>
    <row r="365" spans="1:5" x14ac:dyDescent="0.3">
      <c r="A365" t="s">
        <v>20</v>
      </c>
      <c r="B365">
        <v>375</v>
      </c>
      <c r="D365" t="s">
        <v>14</v>
      </c>
      <c r="E365">
        <v>842</v>
      </c>
    </row>
    <row r="366" spans="1:5" x14ac:dyDescent="0.3">
      <c r="A366" t="s">
        <v>20</v>
      </c>
      <c r="B366">
        <v>409</v>
      </c>
      <c r="D366" t="s">
        <v>14</v>
      </c>
      <c r="E366">
        <v>112</v>
      </c>
    </row>
    <row r="367" spans="1:5" x14ac:dyDescent="0.3">
      <c r="A367" t="s">
        <v>20</v>
      </c>
      <c r="B367">
        <v>234</v>
      </c>
      <c r="D367" t="s">
        <v>14</v>
      </c>
      <c r="E367">
        <v>374</v>
      </c>
    </row>
    <row r="368" spans="1:5" x14ac:dyDescent="0.3">
      <c r="A368" t="s">
        <v>20</v>
      </c>
      <c r="B368">
        <v>3016</v>
      </c>
    </row>
    <row r="369" spans="1:5" x14ac:dyDescent="0.3">
      <c r="A369" t="s">
        <v>20</v>
      </c>
      <c r="B369">
        <v>264</v>
      </c>
      <c r="D369" t="s">
        <v>2099</v>
      </c>
      <c r="E369" s="5">
        <f>AVERAGE(E4:E367)</f>
        <v>585.61538461538464</v>
      </c>
    </row>
    <row r="370" spans="1:5" x14ac:dyDescent="0.3">
      <c r="A370" t="s">
        <v>20</v>
      </c>
      <c r="B370">
        <v>272</v>
      </c>
      <c r="D370" t="s">
        <v>2100</v>
      </c>
      <c r="E370" s="5">
        <f>MEDIAN(E4:E367)</f>
        <v>114.5</v>
      </c>
    </row>
    <row r="371" spans="1:5" x14ac:dyDescent="0.3">
      <c r="A371" t="s">
        <v>20</v>
      </c>
      <c r="B371">
        <v>419</v>
      </c>
      <c r="D371" t="s">
        <v>2102</v>
      </c>
      <c r="E371">
        <f>MIN(E4:E367)</f>
        <v>0</v>
      </c>
    </row>
    <row r="372" spans="1:5" x14ac:dyDescent="0.3">
      <c r="A372" t="s">
        <v>20</v>
      </c>
      <c r="B372">
        <v>1621</v>
      </c>
      <c r="D372" t="s">
        <v>2101</v>
      </c>
      <c r="E372">
        <f>MAX(E4:E367)</f>
        <v>6080</v>
      </c>
    </row>
    <row r="373" spans="1:5" x14ac:dyDescent="0.3">
      <c r="A373" t="s">
        <v>20</v>
      </c>
      <c r="B373">
        <v>1101</v>
      </c>
      <c r="D373" t="s">
        <v>2103</v>
      </c>
      <c r="E373" s="5">
        <f>_xlfn.VAR.S(E4:E367)</f>
        <v>924113.45496927318</v>
      </c>
    </row>
    <row r="374" spans="1:5" x14ac:dyDescent="0.3">
      <c r="A374" t="s">
        <v>20</v>
      </c>
      <c r="B374">
        <v>1073</v>
      </c>
      <c r="D374" t="s">
        <v>2104</v>
      </c>
      <c r="E374" s="5">
        <f>_xlfn.STDEV.P(E4:E367)</f>
        <v>959.98681331637863</v>
      </c>
    </row>
    <row r="375" spans="1:5" x14ac:dyDescent="0.3">
      <c r="A375" t="s">
        <v>20</v>
      </c>
      <c r="B375">
        <v>331</v>
      </c>
    </row>
    <row r="376" spans="1:5" x14ac:dyDescent="0.3">
      <c r="A376" t="s">
        <v>20</v>
      </c>
      <c r="B376">
        <v>1170</v>
      </c>
    </row>
    <row r="377" spans="1:5" x14ac:dyDescent="0.3">
      <c r="A377" t="s">
        <v>20</v>
      </c>
      <c r="B377">
        <v>363</v>
      </c>
    </row>
    <row r="378" spans="1:5" x14ac:dyDescent="0.3">
      <c r="A378" t="s">
        <v>20</v>
      </c>
      <c r="B378">
        <v>103</v>
      </c>
    </row>
    <row r="379" spans="1:5" x14ac:dyDescent="0.3">
      <c r="A379" t="s">
        <v>20</v>
      </c>
      <c r="B379">
        <v>147</v>
      </c>
    </row>
    <row r="380" spans="1:5" x14ac:dyDescent="0.3">
      <c r="A380" t="s">
        <v>20</v>
      </c>
      <c r="B380">
        <v>110</v>
      </c>
    </row>
    <row r="381" spans="1:5" x14ac:dyDescent="0.3">
      <c r="A381" t="s">
        <v>20</v>
      </c>
      <c r="B381">
        <v>134</v>
      </c>
    </row>
    <row r="382" spans="1:5" x14ac:dyDescent="0.3">
      <c r="A382" t="s">
        <v>20</v>
      </c>
      <c r="B382">
        <v>269</v>
      </c>
    </row>
    <row r="383" spans="1:5" x14ac:dyDescent="0.3">
      <c r="A383" t="s">
        <v>20</v>
      </c>
      <c r="B383">
        <v>175</v>
      </c>
    </row>
    <row r="384" spans="1:5" x14ac:dyDescent="0.3">
      <c r="A384" t="s">
        <v>20</v>
      </c>
      <c r="B384">
        <v>69</v>
      </c>
    </row>
    <row r="385" spans="1:2" x14ac:dyDescent="0.3">
      <c r="A385" t="s">
        <v>20</v>
      </c>
      <c r="B385">
        <v>190</v>
      </c>
    </row>
    <row r="386" spans="1:2" x14ac:dyDescent="0.3">
      <c r="A386" t="s">
        <v>20</v>
      </c>
      <c r="B386">
        <v>237</v>
      </c>
    </row>
    <row r="387" spans="1:2" x14ac:dyDescent="0.3">
      <c r="A387" t="s">
        <v>20</v>
      </c>
      <c r="B387">
        <v>196</v>
      </c>
    </row>
    <row r="388" spans="1:2" x14ac:dyDescent="0.3">
      <c r="A388" t="s">
        <v>20</v>
      </c>
      <c r="B388">
        <v>7295</v>
      </c>
    </row>
    <row r="389" spans="1:2" x14ac:dyDescent="0.3">
      <c r="A389" t="s">
        <v>20</v>
      </c>
      <c r="B389">
        <v>2893</v>
      </c>
    </row>
    <row r="390" spans="1:2" x14ac:dyDescent="0.3">
      <c r="A390" t="s">
        <v>20</v>
      </c>
      <c r="B390">
        <v>820</v>
      </c>
    </row>
    <row r="391" spans="1:2" x14ac:dyDescent="0.3">
      <c r="A391" t="s">
        <v>20</v>
      </c>
      <c r="B391">
        <v>2038</v>
      </c>
    </row>
    <row r="392" spans="1:2" x14ac:dyDescent="0.3">
      <c r="A392" t="s">
        <v>20</v>
      </c>
      <c r="B392">
        <v>116</v>
      </c>
    </row>
    <row r="393" spans="1:2" x14ac:dyDescent="0.3">
      <c r="A393" t="s">
        <v>20</v>
      </c>
      <c r="B393">
        <v>1345</v>
      </c>
    </row>
    <row r="394" spans="1:2" x14ac:dyDescent="0.3">
      <c r="A394" t="s">
        <v>20</v>
      </c>
      <c r="B394">
        <v>168</v>
      </c>
    </row>
    <row r="395" spans="1:2" x14ac:dyDescent="0.3">
      <c r="A395" t="s">
        <v>20</v>
      </c>
      <c r="B395">
        <v>137</v>
      </c>
    </row>
    <row r="396" spans="1:2" x14ac:dyDescent="0.3">
      <c r="A396" t="s">
        <v>20</v>
      </c>
      <c r="B396">
        <v>186</v>
      </c>
    </row>
    <row r="397" spans="1:2" x14ac:dyDescent="0.3">
      <c r="A397" t="s">
        <v>20</v>
      </c>
      <c r="B397">
        <v>125</v>
      </c>
    </row>
    <row r="398" spans="1:2" x14ac:dyDescent="0.3">
      <c r="A398" t="s">
        <v>20</v>
      </c>
      <c r="B398">
        <v>202</v>
      </c>
    </row>
    <row r="399" spans="1:2" x14ac:dyDescent="0.3">
      <c r="A399" t="s">
        <v>20</v>
      </c>
      <c r="B399">
        <v>103</v>
      </c>
    </row>
    <row r="400" spans="1:2" x14ac:dyDescent="0.3">
      <c r="A400" t="s">
        <v>20</v>
      </c>
      <c r="B400">
        <v>1785</v>
      </c>
    </row>
    <row r="401" spans="1:2" x14ac:dyDescent="0.3">
      <c r="A401" t="s">
        <v>20</v>
      </c>
      <c r="B401">
        <v>157</v>
      </c>
    </row>
    <row r="402" spans="1:2" x14ac:dyDescent="0.3">
      <c r="A402" t="s">
        <v>20</v>
      </c>
      <c r="B402">
        <v>555</v>
      </c>
    </row>
    <row r="403" spans="1:2" x14ac:dyDescent="0.3">
      <c r="A403" t="s">
        <v>20</v>
      </c>
      <c r="B403">
        <v>297</v>
      </c>
    </row>
    <row r="404" spans="1:2" x14ac:dyDescent="0.3">
      <c r="A404" t="s">
        <v>20</v>
      </c>
      <c r="B404">
        <v>123</v>
      </c>
    </row>
    <row r="405" spans="1:2" x14ac:dyDescent="0.3">
      <c r="A405" t="s">
        <v>20</v>
      </c>
      <c r="B405">
        <v>3036</v>
      </c>
    </row>
    <row r="406" spans="1:2" x14ac:dyDescent="0.3">
      <c r="A406" t="s">
        <v>20</v>
      </c>
      <c r="B406">
        <v>144</v>
      </c>
    </row>
    <row r="407" spans="1:2" x14ac:dyDescent="0.3">
      <c r="A407" t="s">
        <v>20</v>
      </c>
      <c r="B407">
        <v>121</v>
      </c>
    </row>
    <row r="408" spans="1:2" x14ac:dyDescent="0.3">
      <c r="A408" t="s">
        <v>20</v>
      </c>
      <c r="B408">
        <v>181</v>
      </c>
    </row>
    <row r="409" spans="1:2" x14ac:dyDescent="0.3">
      <c r="A409" t="s">
        <v>20</v>
      </c>
      <c r="B409">
        <v>122</v>
      </c>
    </row>
    <row r="410" spans="1:2" x14ac:dyDescent="0.3">
      <c r="A410" t="s">
        <v>20</v>
      </c>
      <c r="B410">
        <v>1071</v>
      </c>
    </row>
    <row r="411" spans="1:2" x14ac:dyDescent="0.3">
      <c r="A411" t="s">
        <v>20</v>
      </c>
      <c r="B411">
        <v>980</v>
      </c>
    </row>
    <row r="412" spans="1:2" x14ac:dyDescent="0.3">
      <c r="A412" t="s">
        <v>20</v>
      </c>
      <c r="B412">
        <v>536</v>
      </c>
    </row>
    <row r="413" spans="1:2" x14ac:dyDescent="0.3">
      <c r="A413" t="s">
        <v>20</v>
      </c>
      <c r="B413">
        <v>1991</v>
      </c>
    </row>
    <row r="414" spans="1:2" x14ac:dyDescent="0.3">
      <c r="A414" t="s">
        <v>20</v>
      </c>
      <c r="B414">
        <v>180</v>
      </c>
    </row>
    <row r="415" spans="1:2" x14ac:dyDescent="0.3">
      <c r="A415" t="s">
        <v>20</v>
      </c>
      <c r="B415">
        <v>130</v>
      </c>
    </row>
    <row r="416" spans="1:2" x14ac:dyDescent="0.3">
      <c r="A416" t="s">
        <v>20</v>
      </c>
      <c r="B416">
        <v>122</v>
      </c>
    </row>
    <row r="417" spans="1:2" x14ac:dyDescent="0.3">
      <c r="A417" t="s">
        <v>20</v>
      </c>
      <c r="B417">
        <v>140</v>
      </c>
    </row>
    <row r="418" spans="1:2" x14ac:dyDescent="0.3">
      <c r="A418" t="s">
        <v>20</v>
      </c>
      <c r="B418">
        <v>3388</v>
      </c>
    </row>
    <row r="419" spans="1:2" x14ac:dyDescent="0.3">
      <c r="A419" t="s">
        <v>20</v>
      </c>
      <c r="B419">
        <v>280</v>
      </c>
    </row>
    <row r="420" spans="1:2" x14ac:dyDescent="0.3">
      <c r="A420" t="s">
        <v>20</v>
      </c>
      <c r="B420">
        <v>366</v>
      </c>
    </row>
    <row r="421" spans="1:2" x14ac:dyDescent="0.3">
      <c r="A421" t="s">
        <v>20</v>
      </c>
      <c r="B421">
        <v>270</v>
      </c>
    </row>
    <row r="422" spans="1:2" x14ac:dyDescent="0.3">
      <c r="A422" t="s">
        <v>20</v>
      </c>
      <c r="B422">
        <v>137</v>
      </c>
    </row>
    <row r="423" spans="1:2" x14ac:dyDescent="0.3">
      <c r="A423" t="s">
        <v>20</v>
      </c>
      <c r="B423">
        <v>3205</v>
      </c>
    </row>
    <row r="424" spans="1:2" x14ac:dyDescent="0.3">
      <c r="A424" t="s">
        <v>20</v>
      </c>
      <c r="B424">
        <v>288</v>
      </c>
    </row>
    <row r="425" spans="1:2" x14ac:dyDescent="0.3">
      <c r="A425" t="s">
        <v>20</v>
      </c>
      <c r="B425">
        <v>148</v>
      </c>
    </row>
    <row r="426" spans="1:2" x14ac:dyDescent="0.3">
      <c r="A426" t="s">
        <v>20</v>
      </c>
      <c r="B426">
        <v>114</v>
      </c>
    </row>
    <row r="427" spans="1:2" x14ac:dyDescent="0.3">
      <c r="A427" t="s">
        <v>20</v>
      </c>
      <c r="B427">
        <v>1518</v>
      </c>
    </row>
    <row r="428" spans="1:2" x14ac:dyDescent="0.3">
      <c r="A428" t="s">
        <v>20</v>
      </c>
      <c r="B428">
        <v>166</v>
      </c>
    </row>
    <row r="429" spans="1:2" x14ac:dyDescent="0.3">
      <c r="A429" t="s">
        <v>20</v>
      </c>
      <c r="B429">
        <v>100</v>
      </c>
    </row>
    <row r="430" spans="1:2" x14ac:dyDescent="0.3">
      <c r="A430" t="s">
        <v>20</v>
      </c>
      <c r="B430">
        <v>235</v>
      </c>
    </row>
    <row r="431" spans="1:2" x14ac:dyDescent="0.3">
      <c r="A431" t="s">
        <v>20</v>
      </c>
      <c r="B431">
        <v>148</v>
      </c>
    </row>
    <row r="432" spans="1:2" x14ac:dyDescent="0.3">
      <c r="A432" t="s">
        <v>20</v>
      </c>
      <c r="B432">
        <v>198</v>
      </c>
    </row>
    <row r="433" spans="1:2" x14ac:dyDescent="0.3">
      <c r="A433" t="s">
        <v>20</v>
      </c>
      <c r="B433">
        <v>150</v>
      </c>
    </row>
    <row r="434" spans="1:2" x14ac:dyDescent="0.3">
      <c r="A434" t="s">
        <v>20</v>
      </c>
      <c r="B434">
        <v>216</v>
      </c>
    </row>
    <row r="435" spans="1:2" x14ac:dyDescent="0.3">
      <c r="A435" t="s">
        <v>20</v>
      </c>
      <c r="B435">
        <v>5139</v>
      </c>
    </row>
    <row r="436" spans="1:2" x14ac:dyDescent="0.3">
      <c r="A436" t="s">
        <v>20</v>
      </c>
      <c r="B436">
        <v>2353</v>
      </c>
    </row>
    <row r="437" spans="1:2" x14ac:dyDescent="0.3">
      <c r="A437" t="s">
        <v>20</v>
      </c>
      <c r="B437">
        <v>78</v>
      </c>
    </row>
    <row r="438" spans="1:2" x14ac:dyDescent="0.3">
      <c r="A438" t="s">
        <v>20</v>
      </c>
      <c r="B438">
        <v>174</v>
      </c>
    </row>
    <row r="439" spans="1:2" x14ac:dyDescent="0.3">
      <c r="A439" t="s">
        <v>20</v>
      </c>
      <c r="B439">
        <v>164</v>
      </c>
    </row>
    <row r="440" spans="1:2" x14ac:dyDescent="0.3">
      <c r="A440" t="s">
        <v>20</v>
      </c>
      <c r="B440">
        <v>161</v>
      </c>
    </row>
    <row r="441" spans="1:2" x14ac:dyDescent="0.3">
      <c r="A441" t="s">
        <v>20</v>
      </c>
      <c r="B441">
        <v>138</v>
      </c>
    </row>
    <row r="442" spans="1:2" x14ac:dyDescent="0.3">
      <c r="A442" t="s">
        <v>20</v>
      </c>
      <c r="B442">
        <v>3308</v>
      </c>
    </row>
    <row r="443" spans="1:2" x14ac:dyDescent="0.3">
      <c r="A443" t="s">
        <v>20</v>
      </c>
      <c r="B443">
        <v>127</v>
      </c>
    </row>
    <row r="444" spans="1:2" x14ac:dyDescent="0.3">
      <c r="A444" t="s">
        <v>20</v>
      </c>
      <c r="B444">
        <v>207</v>
      </c>
    </row>
    <row r="445" spans="1:2" x14ac:dyDescent="0.3">
      <c r="A445" t="s">
        <v>20</v>
      </c>
      <c r="B445">
        <v>181</v>
      </c>
    </row>
    <row r="446" spans="1:2" x14ac:dyDescent="0.3">
      <c r="A446" t="s">
        <v>20</v>
      </c>
      <c r="B446">
        <v>110</v>
      </c>
    </row>
    <row r="447" spans="1:2" x14ac:dyDescent="0.3">
      <c r="A447" t="s">
        <v>20</v>
      </c>
      <c r="B447">
        <v>185</v>
      </c>
    </row>
    <row r="448" spans="1:2" x14ac:dyDescent="0.3">
      <c r="A448" t="s">
        <v>20</v>
      </c>
      <c r="B448">
        <v>121</v>
      </c>
    </row>
    <row r="449" spans="1:2" x14ac:dyDescent="0.3">
      <c r="A449" t="s">
        <v>20</v>
      </c>
      <c r="B449">
        <v>106</v>
      </c>
    </row>
    <row r="450" spans="1:2" x14ac:dyDescent="0.3">
      <c r="A450" t="s">
        <v>20</v>
      </c>
      <c r="B450">
        <v>142</v>
      </c>
    </row>
    <row r="451" spans="1:2" x14ac:dyDescent="0.3">
      <c r="A451" t="s">
        <v>20</v>
      </c>
      <c r="B451">
        <v>233</v>
      </c>
    </row>
    <row r="452" spans="1:2" x14ac:dyDescent="0.3">
      <c r="A452" t="s">
        <v>20</v>
      </c>
      <c r="B452">
        <v>218</v>
      </c>
    </row>
    <row r="453" spans="1:2" x14ac:dyDescent="0.3">
      <c r="A453" t="s">
        <v>20</v>
      </c>
      <c r="B453">
        <v>76</v>
      </c>
    </row>
    <row r="454" spans="1:2" x14ac:dyDescent="0.3">
      <c r="A454" t="s">
        <v>20</v>
      </c>
      <c r="B454">
        <v>43</v>
      </c>
    </row>
    <row r="455" spans="1:2" x14ac:dyDescent="0.3">
      <c r="A455" t="s">
        <v>20</v>
      </c>
      <c r="B455">
        <v>221</v>
      </c>
    </row>
    <row r="456" spans="1:2" x14ac:dyDescent="0.3">
      <c r="A456" t="s">
        <v>20</v>
      </c>
      <c r="B456">
        <v>2805</v>
      </c>
    </row>
    <row r="457" spans="1:2" x14ac:dyDescent="0.3">
      <c r="A457" t="s">
        <v>20</v>
      </c>
      <c r="B457">
        <v>68</v>
      </c>
    </row>
    <row r="458" spans="1:2" x14ac:dyDescent="0.3">
      <c r="A458" t="s">
        <v>20</v>
      </c>
      <c r="B458">
        <v>183</v>
      </c>
    </row>
    <row r="459" spans="1:2" x14ac:dyDescent="0.3">
      <c r="A459" t="s">
        <v>20</v>
      </c>
      <c r="B459">
        <v>133</v>
      </c>
    </row>
    <row r="460" spans="1:2" x14ac:dyDescent="0.3">
      <c r="A460" t="s">
        <v>20</v>
      </c>
      <c r="B460">
        <v>2489</v>
      </c>
    </row>
    <row r="461" spans="1:2" x14ac:dyDescent="0.3">
      <c r="A461" t="s">
        <v>20</v>
      </c>
      <c r="B461">
        <v>69</v>
      </c>
    </row>
    <row r="462" spans="1:2" x14ac:dyDescent="0.3">
      <c r="A462" t="s">
        <v>20</v>
      </c>
      <c r="B462">
        <v>279</v>
      </c>
    </row>
    <row r="463" spans="1:2" x14ac:dyDescent="0.3">
      <c r="A463" t="s">
        <v>20</v>
      </c>
      <c r="B463">
        <v>210</v>
      </c>
    </row>
    <row r="464" spans="1:2" x14ac:dyDescent="0.3">
      <c r="A464" t="s">
        <v>20</v>
      </c>
      <c r="B464">
        <v>2100</v>
      </c>
    </row>
    <row r="465" spans="1:2" x14ac:dyDescent="0.3">
      <c r="A465" t="s">
        <v>20</v>
      </c>
      <c r="B465">
        <v>252</v>
      </c>
    </row>
    <row r="466" spans="1:2" x14ac:dyDescent="0.3">
      <c r="A466" t="s">
        <v>20</v>
      </c>
      <c r="B466">
        <v>1280</v>
      </c>
    </row>
    <row r="467" spans="1:2" x14ac:dyDescent="0.3">
      <c r="A467" t="s">
        <v>20</v>
      </c>
      <c r="B467">
        <v>157</v>
      </c>
    </row>
    <row r="468" spans="1:2" x14ac:dyDescent="0.3">
      <c r="A468" t="s">
        <v>20</v>
      </c>
      <c r="B468">
        <v>194</v>
      </c>
    </row>
    <row r="469" spans="1:2" x14ac:dyDescent="0.3">
      <c r="A469" t="s">
        <v>20</v>
      </c>
      <c r="B469">
        <v>82</v>
      </c>
    </row>
    <row r="470" spans="1:2" x14ac:dyDescent="0.3">
      <c r="A470" t="s">
        <v>20</v>
      </c>
      <c r="B470">
        <v>4233</v>
      </c>
    </row>
    <row r="471" spans="1:2" x14ac:dyDescent="0.3">
      <c r="A471" t="s">
        <v>20</v>
      </c>
      <c r="B471">
        <v>1297</v>
      </c>
    </row>
    <row r="472" spans="1:2" x14ac:dyDescent="0.3">
      <c r="A472" t="s">
        <v>20</v>
      </c>
      <c r="B472">
        <v>165</v>
      </c>
    </row>
    <row r="473" spans="1:2" x14ac:dyDescent="0.3">
      <c r="A473" t="s">
        <v>20</v>
      </c>
      <c r="B473">
        <v>119</v>
      </c>
    </row>
    <row r="474" spans="1:2" x14ac:dyDescent="0.3">
      <c r="A474" t="s">
        <v>20</v>
      </c>
      <c r="B474">
        <v>1797</v>
      </c>
    </row>
    <row r="475" spans="1:2" x14ac:dyDescent="0.3">
      <c r="A475" t="s">
        <v>20</v>
      </c>
      <c r="B475">
        <v>261</v>
      </c>
    </row>
    <row r="476" spans="1:2" x14ac:dyDescent="0.3">
      <c r="A476" t="s">
        <v>20</v>
      </c>
      <c r="B476">
        <v>157</v>
      </c>
    </row>
    <row r="477" spans="1:2" x14ac:dyDescent="0.3">
      <c r="A477" t="s">
        <v>20</v>
      </c>
      <c r="B477">
        <v>3533</v>
      </c>
    </row>
    <row r="478" spans="1:2" x14ac:dyDescent="0.3">
      <c r="A478" t="s">
        <v>20</v>
      </c>
      <c r="B478">
        <v>155</v>
      </c>
    </row>
    <row r="479" spans="1:2" x14ac:dyDescent="0.3">
      <c r="A479" t="s">
        <v>20</v>
      </c>
      <c r="B479">
        <v>132</v>
      </c>
    </row>
    <row r="480" spans="1:2" x14ac:dyDescent="0.3">
      <c r="A480" t="s">
        <v>20</v>
      </c>
      <c r="B480">
        <v>1354</v>
      </c>
    </row>
    <row r="481" spans="1:2" x14ac:dyDescent="0.3">
      <c r="A481" t="s">
        <v>20</v>
      </c>
      <c r="B481">
        <v>48</v>
      </c>
    </row>
    <row r="482" spans="1:2" x14ac:dyDescent="0.3">
      <c r="A482" t="s">
        <v>20</v>
      </c>
      <c r="B482">
        <v>110</v>
      </c>
    </row>
    <row r="483" spans="1:2" x14ac:dyDescent="0.3">
      <c r="A483" t="s">
        <v>20</v>
      </c>
      <c r="B483">
        <v>172</v>
      </c>
    </row>
    <row r="484" spans="1:2" x14ac:dyDescent="0.3">
      <c r="A484" t="s">
        <v>20</v>
      </c>
      <c r="B484">
        <v>307</v>
      </c>
    </row>
    <row r="485" spans="1:2" x14ac:dyDescent="0.3">
      <c r="A485" t="s">
        <v>20</v>
      </c>
      <c r="B485">
        <v>160</v>
      </c>
    </row>
    <row r="486" spans="1:2" x14ac:dyDescent="0.3">
      <c r="A486" t="s">
        <v>20</v>
      </c>
      <c r="B486">
        <v>1467</v>
      </c>
    </row>
    <row r="487" spans="1:2" x14ac:dyDescent="0.3">
      <c r="A487" t="s">
        <v>20</v>
      </c>
      <c r="B487">
        <v>2662</v>
      </c>
    </row>
    <row r="488" spans="1:2" x14ac:dyDescent="0.3">
      <c r="A488" t="s">
        <v>20</v>
      </c>
      <c r="B488">
        <v>452</v>
      </c>
    </row>
    <row r="489" spans="1:2" x14ac:dyDescent="0.3">
      <c r="A489" t="s">
        <v>20</v>
      </c>
      <c r="B489">
        <v>158</v>
      </c>
    </row>
    <row r="490" spans="1:2" x14ac:dyDescent="0.3">
      <c r="A490" t="s">
        <v>20</v>
      </c>
      <c r="B490">
        <v>225</v>
      </c>
    </row>
    <row r="491" spans="1:2" x14ac:dyDescent="0.3">
      <c r="A491" t="s">
        <v>20</v>
      </c>
      <c r="B491">
        <v>65</v>
      </c>
    </row>
    <row r="492" spans="1:2" x14ac:dyDescent="0.3">
      <c r="A492" t="s">
        <v>20</v>
      </c>
      <c r="B492">
        <v>163</v>
      </c>
    </row>
    <row r="493" spans="1:2" x14ac:dyDescent="0.3">
      <c r="A493" t="s">
        <v>20</v>
      </c>
      <c r="B493">
        <v>85</v>
      </c>
    </row>
    <row r="494" spans="1:2" x14ac:dyDescent="0.3">
      <c r="A494" t="s">
        <v>20</v>
      </c>
      <c r="B494">
        <v>217</v>
      </c>
    </row>
    <row r="495" spans="1:2" x14ac:dyDescent="0.3">
      <c r="A495" t="s">
        <v>20</v>
      </c>
      <c r="B495">
        <v>150</v>
      </c>
    </row>
    <row r="496" spans="1:2" x14ac:dyDescent="0.3">
      <c r="A496" t="s">
        <v>20</v>
      </c>
      <c r="B496">
        <v>3272</v>
      </c>
    </row>
    <row r="497" spans="1:2" x14ac:dyDescent="0.3">
      <c r="A497" t="s">
        <v>20</v>
      </c>
      <c r="B497">
        <v>300</v>
      </c>
    </row>
    <row r="498" spans="1:2" x14ac:dyDescent="0.3">
      <c r="A498" t="s">
        <v>20</v>
      </c>
      <c r="B498">
        <v>126</v>
      </c>
    </row>
    <row r="499" spans="1:2" x14ac:dyDescent="0.3">
      <c r="A499" t="s">
        <v>20</v>
      </c>
      <c r="B499">
        <v>2320</v>
      </c>
    </row>
    <row r="500" spans="1:2" x14ac:dyDescent="0.3">
      <c r="A500" t="s">
        <v>20</v>
      </c>
      <c r="B500">
        <v>81</v>
      </c>
    </row>
    <row r="501" spans="1:2" x14ac:dyDescent="0.3">
      <c r="A501" t="s">
        <v>20</v>
      </c>
      <c r="B501">
        <v>1887</v>
      </c>
    </row>
    <row r="502" spans="1:2" x14ac:dyDescent="0.3">
      <c r="A502" t="s">
        <v>20</v>
      </c>
      <c r="B502">
        <v>4358</v>
      </c>
    </row>
    <row r="503" spans="1:2" x14ac:dyDescent="0.3">
      <c r="A503" t="s">
        <v>20</v>
      </c>
      <c r="B503">
        <v>53</v>
      </c>
    </row>
    <row r="504" spans="1:2" x14ac:dyDescent="0.3">
      <c r="A504" t="s">
        <v>20</v>
      </c>
      <c r="B504">
        <v>2414</v>
      </c>
    </row>
    <row r="505" spans="1:2" x14ac:dyDescent="0.3">
      <c r="A505" t="s">
        <v>20</v>
      </c>
      <c r="B505">
        <v>80</v>
      </c>
    </row>
    <row r="506" spans="1:2" x14ac:dyDescent="0.3">
      <c r="A506" t="s">
        <v>20</v>
      </c>
      <c r="B506">
        <v>193</v>
      </c>
    </row>
    <row r="507" spans="1:2" x14ac:dyDescent="0.3">
      <c r="A507" t="s">
        <v>20</v>
      </c>
      <c r="B507">
        <v>52</v>
      </c>
    </row>
    <row r="508" spans="1:2" x14ac:dyDescent="0.3">
      <c r="A508" t="s">
        <v>20</v>
      </c>
      <c r="B508">
        <v>290</v>
      </c>
    </row>
    <row r="509" spans="1:2" x14ac:dyDescent="0.3">
      <c r="A509" t="s">
        <v>20</v>
      </c>
      <c r="B509">
        <v>122</v>
      </c>
    </row>
    <row r="510" spans="1:2" x14ac:dyDescent="0.3">
      <c r="A510" t="s">
        <v>20</v>
      </c>
      <c r="B510">
        <v>1470</v>
      </c>
    </row>
    <row r="511" spans="1:2" x14ac:dyDescent="0.3">
      <c r="A511" t="s">
        <v>20</v>
      </c>
      <c r="B511">
        <v>165</v>
      </c>
    </row>
    <row r="512" spans="1:2" x14ac:dyDescent="0.3">
      <c r="A512" t="s">
        <v>20</v>
      </c>
      <c r="B512">
        <v>182</v>
      </c>
    </row>
    <row r="513" spans="1:2" x14ac:dyDescent="0.3">
      <c r="A513" t="s">
        <v>20</v>
      </c>
      <c r="B513">
        <v>199</v>
      </c>
    </row>
    <row r="514" spans="1:2" x14ac:dyDescent="0.3">
      <c r="A514" t="s">
        <v>20</v>
      </c>
      <c r="B514">
        <v>56</v>
      </c>
    </row>
    <row r="515" spans="1:2" x14ac:dyDescent="0.3">
      <c r="A515" t="s">
        <v>20</v>
      </c>
      <c r="B515">
        <v>1460</v>
      </c>
    </row>
    <row r="516" spans="1:2" x14ac:dyDescent="0.3">
      <c r="A516" t="s">
        <v>20</v>
      </c>
      <c r="B516">
        <v>123</v>
      </c>
    </row>
    <row r="517" spans="1:2" x14ac:dyDescent="0.3">
      <c r="A517" t="s">
        <v>20</v>
      </c>
      <c r="B517">
        <v>159</v>
      </c>
    </row>
    <row r="518" spans="1:2" x14ac:dyDescent="0.3">
      <c r="A518" t="s">
        <v>20</v>
      </c>
      <c r="B518">
        <v>110</v>
      </c>
    </row>
    <row r="519" spans="1:2" x14ac:dyDescent="0.3">
      <c r="A519" t="s">
        <v>20</v>
      </c>
      <c r="B519">
        <v>236</v>
      </c>
    </row>
    <row r="520" spans="1:2" x14ac:dyDescent="0.3">
      <c r="A520" t="s">
        <v>20</v>
      </c>
      <c r="B520">
        <v>191</v>
      </c>
    </row>
    <row r="521" spans="1:2" x14ac:dyDescent="0.3">
      <c r="A521" t="s">
        <v>20</v>
      </c>
      <c r="B521">
        <v>3934</v>
      </c>
    </row>
    <row r="522" spans="1:2" x14ac:dyDescent="0.3">
      <c r="A522" t="s">
        <v>20</v>
      </c>
      <c r="B522">
        <v>80</v>
      </c>
    </row>
    <row r="523" spans="1:2" x14ac:dyDescent="0.3">
      <c r="A523" t="s">
        <v>20</v>
      </c>
      <c r="B523">
        <v>462</v>
      </c>
    </row>
    <row r="524" spans="1:2" x14ac:dyDescent="0.3">
      <c r="A524" t="s">
        <v>20</v>
      </c>
      <c r="B524">
        <v>179</v>
      </c>
    </row>
    <row r="525" spans="1:2" x14ac:dyDescent="0.3">
      <c r="A525" t="s">
        <v>20</v>
      </c>
      <c r="B525">
        <v>1866</v>
      </c>
    </row>
    <row r="526" spans="1:2" x14ac:dyDescent="0.3">
      <c r="A526" t="s">
        <v>20</v>
      </c>
      <c r="B526">
        <v>156</v>
      </c>
    </row>
    <row r="527" spans="1:2" x14ac:dyDescent="0.3">
      <c r="A527" t="s">
        <v>20</v>
      </c>
      <c r="B527">
        <v>255</v>
      </c>
    </row>
    <row r="528" spans="1:2" x14ac:dyDescent="0.3">
      <c r="A528" t="s">
        <v>20</v>
      </c>
      <c r="B528">
        <v>2261</v>
      </c>
    </row>
    <row r="529" spans="1:2" x14ac:dyDescent="0.3">
      <c r="A529" t="s">
        <v>20</v>
      </c>
      <c r="B529">
        <v>40</v>
      </c>
    </row>
    <row r="530" spans="1:2" x14ac:dyDescent="0.3">
      <c r="A530" t="s">
        <v>20</v>
      </c>
      <c r="B530">
        <v>2289</v>
      </c>
    </row>
    <row r="531" spans="1:2" x14ac:dyDescent="0.3">
      <c r="A531" t="s">
        <v>20</v>
      </c>
      <c r="B531">
        <v>65</v>
      </c>
    </row>
    <row r="532" spans="1:2" x14ac:dyDescent="0.3">
      <c r="A532" t="s">
        <v>20</v>
      </c>
      <c r="B532">
        <v>3777</v>
      </c>
    </row>
    <row r="533" spans="1:2" x14ac:dyDescent="0.3">
      <c r="A533" t="s">
        <v>20</v>
      </c>
      <c r="B533">
        <v>184</v>
      </c>
    </row>
    <row r="534" spans="1:2" x14ac:dyDescent="0.3">
      <c r="A534" t="s">
        <v>20</v>
      </c>
      <c r="B534">
        <v>85</v>
      </c>
    </row>
    <row r="535" spans="1:2" x14ac:dyDescent="0.3">
      <c r="A535" t="s">
        <v>20</v>
      </c>
      <c r="B535">
        <v>144</v>
      </c>
    </row>
    <row r="536" spans="1:2" x14ac:dyDescent="0.3">
      <c r="A536" t="s">
        <v>20</v>
      </c>
      <c r="B536">
        <v>1902</v>
      </c>
    </row>
    <row r="537" spans="1:2" x14ac:dyDescent="0.3">
      <c r="A537" t="s">
        <v>20</v>
      </c>
      <c r="B537">
        <v>105</v>
      </c>
    </row>
    <row r="538" spans="1:2" x14ac:dyDescent="0.3">
      <c r="A538" t="s">
        <v>20</v>
      </c>
      <c r="B538">
        <v>132</v>
      </c>
    </row>
    <row r="539" spans="1:2" x14ac:dyDescent="0.3">
      <c r="A539" t="s">
        <v>20</v>
      </c>
      <c r="B539">
        <v>96</v>
      </c>
    </row>
    <row r="540" spans="1:2" x14ac:dyDescent="0.3">
      <c r="A540" t="s">
        <v>20</v>
      </c>
      <c r="B540">
        <v>114</v>
      </c>
    </row>
    <row r="541" spans="1:2" x14ac:dyDescent="0.3">
      <c r="A541" t="s">
        <v>20</v>
      </c>
      <c r="B541">
        <v>203</v>
      </c>
    </row>
    <row r="542" spans="1:2" x14ac:dyDescent="0.3">
      <c r="A542" t="s">
        <v>20</v>
      </c>
      <c r="B542">
        <v>1559</v>
      </c>
    </row>
    <row r="543" spans="1:2" x14ac:dyDescent="0.3">
      <c r="A543" t="s">
        <v>20</v>
      </c>
      <c r="B543">
        <v>1548</v>
      </c>
    </row>
    <row r="544" spans="1:2" x14ac:dyDescent="0.3">
      <c r="A544" t="s">
        <v>20</v>
      </c>
      <c r="B544">
        <v>80</v>
      </c>
    </row>
    <row r="545" spans="1:2" x14ac:dyDescent="0.3">
      <c r="A545" t="s">
        <v>20</v>
      </c>
      <c r="B545">
        <v>131</v>
      </c>
    </row>
    <row r="546" spans="1:2" x14ac:dyDescent="0.3">
      <c r="A546" t="s">
        <v>20</v>
      </c>
      <c r="B546">
        <v>112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266</v>
      </c>
    </row>
    <row r="549" spans="1:2" x14ac:dyDescent="0.3">
      <c r="A549" t="s">
        <v>20</v>
      </c>
      <c r="B549">
        <v>155</v>
      </c>
    </row>
    <row r="550" spans="1:2" x14ac:dyDescent="0.3">
      <c r="A550" t="s">
        <v>20</v>
      </c>
      <c r="B550">
        <v>207</v>
      </c>
    </row>
    <row r="551" spans="1:2" x14ac:dyDescent="0.3">
      <c r="A551" t="s">
        <v>20</v>
      </c>
      <c r="B551">
        <v>245</v>
      </c>
    </row>
    <row r="552" spans="1:2" x14ac:dyDescent="0.3">
      <c r="A552" t="s">
        <v>20</v>
      </c>
      <c r="B552">
        <v>1573</v>
      </c>
    </row>
    <row r="553" spans="1:2" x14ac:dyDescent="0.3">
      <c r="A553" t="s">
        <v>20</v>
      </c>
      <c r="B553">
        <v>114</v>
      </c>
    </row>
    <row r="554" spans="1:2" x14ac:dyDescent="0.3">
      <c r="A554" t="s">
        <v>20</v>
      </c>
      <c r="B554">
        <v>93</v>
      </c>
    </row>
    <row r="555" spans="1:2" x14ac:dyDescent="0.3">
      <c r="A555" t="s">
        <v>20</v>
      </c>
      <c r="B555">
        <v>1681</v>
      </c>
    </row>
    <row r="556" spans="1:2" x14ac:dyDescent="0.3">
      <c r="A556" t="s">
        <v>20</v>
      </c>
      <c r="B556">
        <v>32</v>
      </c>
    </row>
    <row r="557" spans="1:2" x14ac:dyDescent="0.3">
      <c r="A557" t="s">
        <v>20</v>
      </c>
      <c r="B557">
        <v>135</v>
      </c>
    </row>
    <row r="558" spans="1:2" x14ac:dyDescent="0.3">
      <c r="A558" t="s">
        <v>20</v>
      </c>
      <c r="B558">
        <v>140</v>
      </c>
    </row>
    <row r="559" spans="1:2" x14ac:dyDescent="0.3">
      <c r="A559" t="s">
        <v>20</v>
      </c>
      <c r="B559">
        <v>92</v>
      </c>
    </row>
    <row r="560" spans="1:2" x14ac:dyDescent="0.3">
      <c r="A560" t="s">
        <v>20</v>
      </c>
      <c r="B560">
        <v>1015</v>
      </c>
    </row>
    <row r="561" spans="1:2" x14ac:dyDescent="0.3">
      <c r="A561" t="s">
        <v>20</v>
      </c>
      <c r="B561">
        <v>323</v>
      </c>
    </row>
    <row r="562" spans="1:2" x14ac:dyDescent="0.3">
      <c r="A562" t="s">
        <v>20</v>
      </c>
      <c r="B562">
        <v>2326</v>
      </c>
    </row>
    <row r="563" spans="1:2" x14ac:dyDescent="0.3">
      <c r="A563" t="s">
        <v>20</v>
      </c>
      <c r="B563">
        <v>381</v>
      </c>
    </row>
    <row r="564" spans="1:2" x14ac:dyDescent="0.3">
      <c r="A564" t="s">
        <v>20</v>
      </c>
      <c r="B564">
        <v>480</v>
      </c>
    </row>
    <row r="565" spans="1:2" x14ac:dyDescent="0.3">
      <c r="A565" t="s">
        <v>20</v>
      </c>
      <c r="B565">
        <v>226</v>
      </c>
    </row>
    <row r="566" spans="1:2" x14ac:dyDescent="0.3">
      <c r="A566" t="s">
        <v>20</v>
      </c>
      <c r="B566">
        <v>241</v>
      </c>
    </row>
    <row r="567" spans="1:2" x14ac:dyDescent="0.3">
      <c r="A567" t="s">
        <v>20</v>
      </c>
      <c r="B567">
        <v>132</v>
      </c>
    </row>
    <row r="568" spans="1:2" x14ac:dyDescent="0.3">
      <c r="A568" t="s">
        <v>20</v>
      </c>
      <c r="B568">
        <v>2043</v>
      </c>
    </row>
    <row r="571" spans="1:2" x14ac:dyDescent="0.3">
      <c r="A571" t="s">
        <v>2099</v>
      </c>
      <c r="B571" s="13">
        <f>AVERAGE(B4:B568)</f>
        <v>851.14690265486729</v>
      </c>
    </row>
    <row r="572" spans="1:2" x14ac:dyDescent="0.3">
      <c r="A572" t="s">
        <v>2100</v>
      </c>
      <c r="B572">
        <f>MEDIAN(B4:B568)</f>
        <v>201</v>
      </c>
    </row>
    <row r="573" spans="1:2" x14ac:dyDescent="0.3">
      <c r="A573" t="s">
        <v>2102</v>
      </c>
      <c r="B573">
        <f>MIN(B4:B568)</f>
        <v>16</v>
      </c>
    </row>
    <row r="574" spans="1:2" x14ac:dyDescent="0.3">
      <c r="A574" t="s">
        <v>2101</v>
      </c>
      <c r="B574">
        <f>MAX(B4:B568)</f>
        <v>7295</v>
      </c>
    </row>
    <row r="575" spans="1:2" x14ac:dyDescent="0.3">
      <c r="A575" t="s">
        <v>2103</v>
      </c>
      <c r="B575" s="5">
        <f>_xlfn.VAR.S(B4:B568)</f>
        <v>1606216.5936295739</v>
      </c>
    </row>
    <row r="576" spans="1:2" x14ac:dyDescent="0.3">
      <c r="A576" t="s">
        <v>2104</v>
      </c>
      <c r="B576" s="5">
        <f>_xlfn.STDEV.P(B4:B568)</f>
        <v>1266.2439466397898</v>
      </c>
    </row>
  </sheetData>
  <conditionalFormatting sqref="A2">
    <cfRule type="containsText" dxfId="15" priority="9" operator="containsText" text="live">
      <formula>NOT(ISERROR(SEARCH("live",A2)))</formula>
    </cfRule>
    <cfRule type="containsText" dxfId="14" priority="10" operator="containsText" text="canceled">
      <formula>NOT(ISERROR(SEARCH("canceled",A2)))</formula>
    </cfRule>
    <cfRule type="containsText" dxfId="13" priority="11" operator="containsText" text="successful">
      <formula>NOT(ISERROR(SEARCH("successful",A2)))</formula>
    </cfRule>
    <cfRule type="containsText" dxfId="12" priority="12" operator="containsText" text="failed">
      <formula>NOT(ISERROR(SEARCH("failed",A2)))</formula>
    </cfRule>
  </conditionalFormatting>
  <conditionalFormatting sqref="A3:A1048127">
    <cfRule type="containsText" dxfId="11" priority="21" operator="containsText" text="live">
      <formula>NOT(ISERROR(SEARCH("live",A3)))</formula>
    </cfRule>
    <cfRule type="containsText" dxfId="10" priority="22" operator="containsText" text="canceled">
      <formula>NOT(ISERROR(SEARCH("canceled",A3)))</formula>
    </cfRule>
    <cfRule type="containsText" dxfId="9" priority="23" operator="containsText" text="successful">
      <formula>NOT(ISERROR(SEARCH("successful",A3)))</formula>
    </cfRule>
    <cfRule type="containsText" dxfId="8" priority="24" operator="containsText" text="failed">
      <formula>NOT(ISERROR(SEARCH("failed",A3)))</formula>
    </cfRule>
  </conditionalFormatting>
  <conditionalFormatting sqref="D2">
    <cfRule type="containsText" dxfId="7" priority="5" operator="containsText" text="live">
      <formula>NOT(ISERROR(SEARCH("live",D2)))</formula>
    </cfRule>
    <cfRule type="containsText" dxfId="6" priority="6" operator="containsText" text="canceled">
      <formula>NOT(ISERROR(SEARCH("canceled",D2)))</formula>
    </cfRule>
    <cfRule type="containsText" dxfId="5" priority="7" operator="containsText" text="successful">
      <formula>NOT(ISERROR(SEARCH("successful",D2)))</formula>
    </cfRule>
    <cfRule type="containsText" dxfId="4" priority="8" operator="containsText" text="failed">
      <formula>NOT(ISERROR(SEARCH("failed",D2)))</formula>
    </cfRule>
  </conditionalFormatting>
  <conditionalFormatting sqref="D3:D1047926">
    <cfRule type="containsText" dxfId="3" priority="1" operator="containsText" text="live">
      <formula>NOT(ISERROR(SEARCH("live",D3)))</formula>
    </cfRule>
    <cfRule type="containsText" dxfId="2" priority="2" operator="containsText" text="canceled">
      <formula>NOT(ISERROR(SEARCH("canceled",D3)))</formula>
    </cfRule>
    <cfRule type="containsText" dxfId="1" priority="3" operator="containsText" text="successful">
      <formula>NOT(ISERROR(SEARCH("successful",D3)))</formula>
    </cfRule>
    <cfRule type="containsText" dxfId="0" priority="4" operator="containsText" text="failed">
      <formula>NOT(ISERROR(SEARCH("failed",D3)))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BB63-A565-4320-AB46-BB769721AB9E}">
  <sheetPr codeName="Sheet9"/>
  <dimension ref="A1"/>
  <sheetViews>
    <sheetView workbookViewId="0"/>
  </sheetViews>
  <sheetFormatPr defaultRowHeight="15.6" x14ac:dyDescent="0.3"/>
  <cols>
    <col min="1" max="1" width="15" customWidth="1"/>
  </cols>
  <sheetData>
    <row r="1" spans="1:1" x14ac:dyDescent="0.3">
      <c r="A1" s="5">
        <f>MEDIAN(Crowdfunding!F:F)</f>
        <v>121.50577481206585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Crowdfunding</vt:lpstr>
      <vt:lpstr>Outcomes based on Category</vt:lpstr>
      <vt:lpstr>Outcomes based on Subcategory</vt:lpstr>
      <vt:lpstr>Outcomes based on Goal</vt:lpstr>
      <vt:lpstr>Outcomes based on Launched date</vt:lpstr>
      <vt:lpstr>Outcomes based on Country</vt:lpstr>
      <vt:lpstr>Sheet7</vt:lpstr>
      <vt:lpstr>Stat analysis</vt:lpstr>
      <vt:lpstr>% funded 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SAYEDA NAHAR</cp:lastModifiedBy>
  <dcterms:created xsi:type="dcterms:W3CDTF">2021-09-29T18:52:28Z</dcterms:created>
  <dcterms:modified xsi:type="dcterms:W3CDTF">2024-06-28T03:19:10Z</dcterms:modified>
</cp:coreProperties>
</file>