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/Desktop/Resources/"/>
    </mc:Choice>
  </mc:AlternateContent>
  <xr:revisionPtr revIDLastSave="0" documentId="8_{6976D20E-C92D-754E-97DE-3417F16B5B4D}" xr6:coauthVersionLast="47" xr6:coauthVersionMax="47" xr10:uidLastSave="{00000000-0000-0000-0000-000000000000}"/>
  <bookViews>
    <workbookView xWindow="0" yWindow="500" windowWidth="28800" windowHeight="15980" firstSheet="3" activeTab="9" xr2:uid="{00000000-000D-0000-FFFF-FFFF00000000}"/>
  </bookViews>
  <sheets>
    <sheet name="Kickstarter" sheetId="1" r:id="rId1"/>
    <sheet name="Outcomes Based on Goals" sheetId="1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6" r:id="rId7"/>
    <sheet name="Failed US Kickstarters" sheetId="7" r:id="rId8"/>
    <sheet name="Descriptive Statistics" sheetId="8" r:id="rId9"/>
    <sheet name="Theater Outcomes by Launch Date" sheetId="10" r:id="rId10"/>
  </sheets>
  <definedNames>
    <definedName name="_xlnm._FilterDatabase" localSheetId="0" hidden="1">Kickstarter!$A$1:$U$4115</definedName>
  </definedNames>
  <calcPr calcId="191029"/>
  <pivotCaches>
    <pivotCache cacheId="63" r:id="rId11"/>
    <pivotCache cacheId="64" r:id="rId12"/>
    <pivotCache cacheId="65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13" i="11"/>
  <c r="D12" i="11"/>
  <c r="D11" i="11"/>
  <c r="D10" i="11"/>
  <c r="D9" i="11"/>
  <c r="D8" i="11"/>
  <c r="D7" i="11"/>
  <c r="D5" i="11"/>
  <c r="D6" i="11"/>
  <c r="D4" i="11"/>
  <c r="D3" i="11"/>
  <c r="D2" i="11"/>
  <c r="C8" i="11"/>
  <c r="C13" i="11"/>
  <c r="C10" i="11"/>
  <c r="C11" i="11"/>
  <c r="C12" i="11"/>
  <c r="C9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5" i="11"/>
  <c r="B6" i="11"/>
  <c r="B4" i="11"/>
  <c r="B2" i="11"/>
  <c r="B3" i="11"/>
  <c r="C14" i="8"/>
  <c r="B14" i="8"/>
  <c r="B13" i="8"/>
  <c r="B12" i="8"/>
  <c r="C12" i="8"/>
  <c r="C13" i="8"/>
  <c r="C11" i="8"/>
  <c r="B11" i="8"/>
  <c r="C7" i="8"/>
  <c r="C6" i="8"/>
  <c r="C5" i="8"/>
  <c r="B7" i="8"/>
  <c r="B5" i="8"/>
  <c r="B6" i="8"/>
  <c r="C4" i="8"/>
  <c r="B4" i="8"/>
  <c r="B9" i="8"/>
  <c r="C9" i="8"/>
  <c r="B10" i="8"/>
  <c r="C10" i="8"/>
  <c r="B3" i="8"/>
  <c r="C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<sst xmlns="http://schemas.openxmlformats.org/spreadsheetml/2006/main" count="38435" uniqueCount="8417">
  <si>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</si>
  <si>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</si>
  <si>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</si>
  <si>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</si>
  <si>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</si>
  <si>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</si>
  <si>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</si>
  <si>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</si>
  <si>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</si>
  <si>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</si>
  <si>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</si>
  <si>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</si>
  <si>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</si>
  <si>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</si>
  <si>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</si>
  <si>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</si>
  <si>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</si>
  <si>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</si>
  <si>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</si>
  <si>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</si>
  <si>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</si>
  <si>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</si>
  <si>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</si>
  <si>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</si>
  <si>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</si>
  <si>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</si>
  <si>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</si>
  <si>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</si>
  <si>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</si>
  <si>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</si>
  <si>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</si>
  <si>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</si>
  <si>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</si>
  <si>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</si>
  <si>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</si>
  <si>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</si>
  <si>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</si>
  <si>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</si>
  <si>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</si>
  <si>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</si>
  <si>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</si>
  <si>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</si>
  <si>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</si>
  <si>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</si>
  <si>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</si>
  <si>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</si>
  <si>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</si>
  <si>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</si>
  <si>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</si>
  <si>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</si>
  <si>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</si>
  <si>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</si>
  <si>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</si>
  <si>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</si>
  <si>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</si>
  <si>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</si>
  <si>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</si>
  <si>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</si>
  <si>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</si>
  <si>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</si>
  <si>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</si>
  <si>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</si>
  <si>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</si>
  <si>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</si>
  <si>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</si>
  <si>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</si>
  <si>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</si>
  <si>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</si>
  <si>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</si>
  <si>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</si>
  <si>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</si>
  <si>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</si>
  <si>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</si>
  <si>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</si>
  <si>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</si>
  <si>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</si>
  <si>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</si>
  <si>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</si>
  <si>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</si>
  <si>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</si>
  <si>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</si>
  <si>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</si>
  <si>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</si>
  <si>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</si>
  <si>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</si>
  <si>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</si>
  <si>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</si>
  <si>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</si>
  <si>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</si>
  <si>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</si>
  <si>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</si>
  <si>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</si>
  <si>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</si>
  <si>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</si>
  <si>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</si>
  <si>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</si>
  <si>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</si>
  <si>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</si>
  <si>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</si>
  <si>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</si>
  <si>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</si>
  <si>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</si>
  <si>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</si>
  <si>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</si>
  <si>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</si>
  <si>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</si>
  <si>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</si>
  <si>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</si>
  <si>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</si>
  <si>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</si>
  <si>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</si>
  <si>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</si>
  <si>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</si>
  <si>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</si>
  <si>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</si>
  <si>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</si>
  <si>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</si>
  <si>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</si>
  <si>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</si>
  <si>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</si>
  <si>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</si>
  <si>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</si>
  <si>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</si>
  <si>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</si>
  <si>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</si>
  <si>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</si>
  <si>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</si>
  <si>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</si>
  <si>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</si>
  <si>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</si>
  <si>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</si>
  <si>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</si>
  <si>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</si>
  <si>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</si>
  <si>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</si>
  <si>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</si>
  <si>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</si>
  <si>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</si>
  <si>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</si>
  <si>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</si>
  <si>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</si>
  <si>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</si>
  <si>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</si>
  <si>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</si>
  <si>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</si>
  <si>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</si>
  <si>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</si>
  <si>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</si>
  <si>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</si>
  <si>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</si>
  <si>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</si>
  <si>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</si>
  <si>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</si>
  <si>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</si>
  <si>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</si>
  <si>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</si>
  <si>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</si>
  <si>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</si>
  <si>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</si>
  <si>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</si>
  <si>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</si>
  <si>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</si>
  <si>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</si>
  <si>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</si>
  <si>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</si>
  <si>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</si>
  <si>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</si>
  <si>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</si>
  <si>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</si>
  <si>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</si>
  <si>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</si>
  <si>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</si>
  <si>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</si>
  <si>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</si>
  <si>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</si>
  <si>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</si>
  <si>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</si>
  <si>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</si>
  <si>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</si>
  <si>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</si>
  <si>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</si>
  <si>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</si>
  <si>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</si>
  <si>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</si>
  <si>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</si>
  <si>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</si>
  <si>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</si>
  <si>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</si>
  <si>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</si>
  <si>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</si>
  <si>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</si>
  <si>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</si>
  <si>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</si>
  <si>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</si>
  <si>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</si>
  <si>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</si>
  <si>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</si>
  <si>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</si>
  <si>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</si>
  <si>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</si>
  <si>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</si>
  <si>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</si>
  <si>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</si>
  <si>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</si>
  <si>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</si>
  <si>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</si>
  <si>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</si>
  <si>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</si>
  <si>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</si>
  <si>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</si>
  <si>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</si>
  <si>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</si>
  <si>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</si>
  <si>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</si>
  <si>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</si>
  <si>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</si>
  <si>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</si>
  <si>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</si>
  <si>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</si>
  <si>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</si>
  <si>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</si>
  <si>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</si>
  <si>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</si>
  <si>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</si>
  <si>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</si>
  <si>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</si>
  <si>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</si>
  <si>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</si>
  <si>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</si>
  <si>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</si>
  <si>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</si>
  <si>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</si>
  <si>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</si>
  <si>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</si>
  <si>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</si>
  <si>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</si>
  <si>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</si>
  <si>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</si>
  <si>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</si>
  <si>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</si>
  <si>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</si>
  <si>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</si>
  <si>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</si>
  <si>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</si>
  <si>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</si>
  <si>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</si>
  <si>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</si>
  <si>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</si>
  <si>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</si>
  <si>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</si>
  <si>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</si>
  <si>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</si>
  <si>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</si>
  <si>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</si>
  <si>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</si>
  <si>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</si>
  <si>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</si>
  <si>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</si>
  <si>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</si>
  <si>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</si>
  <si>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</si>
  <si>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</si>
  <si>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</si>
  <si>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</si>
  <si>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</si>
  <si>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</si>
  <si>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</si>
  <si>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</si>
  <si>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</si>
  <si>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</si>
  <si>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</si>
  <si>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</si>
  <si>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</si>
  <si>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</si>
  <si>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</si>
  <si>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</si>
  <si>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</si>
  <si>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</si>
  <si>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</si>
  <si>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</si>
  <si>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</si>
  <si>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</si>
  <si>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</si>
  <si>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</si>
  <si>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</si>
  <si>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</si>
  <si>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</si>
  <si>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</si>
  <si>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</si>
  <si>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</si>
  <si>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</si>
  <si>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</si>
  <si>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</si>
  <si>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</si>
  <si>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</si>
  <si>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</si>
  <si>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</si>
  <si>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</si>
  <si>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</si>
  <si>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</si>
  <si>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</si>
  <si>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</si>
  <si>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</si>
  <si>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</si>
  <si>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</si>
  <si>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</si>
  <si>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</si>
  <si>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</si>
  <si>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</si>
  <si>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</si>
  <si>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</si>
  <si>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</si>
  <si>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</si>
  <si>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</si>
  <si>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</si>
  <si>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</si>
  <si>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</si>
  <si>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</si>
  <si>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</si>
  <si>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</si>
  <si>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</si>
  <si>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</si>
  <si>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</si>
  <si>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</si>
  <si>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</si>
  <si>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</si>
  <si>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</si>
  <si>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</si>
  <si>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</si>
  <si>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</si>
  <si>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</si>
  <si>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</si>
  <si>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</si>
  <si>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</si>
  <si>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</si>
  <si>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</si>
  <si>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</si>
  <si>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</si>
  <si>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</si>
  <si>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</si>
  <si>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</si>
  <si>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</si>
  <si>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</si>
  <si>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</si>
  <si>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</si>
  <si>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</si>
  <si>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</si>
  <si>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</si>
  <si>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</si>
  <si>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</si>
  <si>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</si>
  <si>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</si>
  <si>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</si>
  <si>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</si>
  <si>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</si>
  <si>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</si>
  <si>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</si>
  <si>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</si>
  <si>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</si>
  <si>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</si>
  <si>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</si>
  <si>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</si>
  <si>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</si>
  <si>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</si>
  <si>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</si>
  <si>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</si>
  <si>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</si>
  <si>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</si>
  <si>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</si>
  <si>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</si>
  <si>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</si>
  <si>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</si>
  <si>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</si>
  <si>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</si>
  <si>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</si>
  <si>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</si>
  <si>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</si>
  <si>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</si>
  <si>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</si>
  <si>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</si>
  <si>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</si>
  <si>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</si>
  <si>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</si>
  <si>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</si>
  <si>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</si>
  <si>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</si>
  <si>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</si>
  <si>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</si>
  <si>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</si>
  <si>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</si>
  <si>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</si>
  <si>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</si>
  <si>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</si>
  <si>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</si>
  <si>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</si>
  <si>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</si>
  <si>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</si>
  <si>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</si>
  <si>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</si>
  <si>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</si>
  <si>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</si>
  <si>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</si>
  <si>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</si>
  <si>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</si>
  <si>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</si>
  <si>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</si>
  <si>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</si>
  <si>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</si>
  <si>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</si>
  <si>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</si>
  <si>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</si>
  <si>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</si>
  <si>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</si>
  <si>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</si>
  <si>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</si>
  <si>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</si>
  <si>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</si>
  <si>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</si>
  <si>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</si>
  <si>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</si>
  <si>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</si>
  <si>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</si>
  <si>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</si>
  <si>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</si>
  <si>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</si>
  <si>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</si>
  <si>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</si>
  <si>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</si>
  <si>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</si>
  <si>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</si>
  <si>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</si>
  <si>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</si>
  <si>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</si>
  <si>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</si>
  <si>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</si>
  <si>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</si>
  <si>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</si>
  <si>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</si>
  <si>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</si>
  <si>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</si>
  <si>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</si>
  <si>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</si>
  <si>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</si>
  <si>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</si>
  <si>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</si>
  <si>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</si>
  <si>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</si>
  <si>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</si>
  <si>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</si>
  <si>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</si>
  <si>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</si>
  <si>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</si>
  <si>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</si>
  <si>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</si>
  <si>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</si>
  <si>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</si>
  <si>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</si>
  <si>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</si>
  <si>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</si>
  <si>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</si>
  <si>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</si>
  <si>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</si>
  <si>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</si>
  <si>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</si>
  <si>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</si>
  <si>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</si>
  <si>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</si>
  <si>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</si>
  <si>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</si>
  <si>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</si>
  <si>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</si>
  <si>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</si>
  <si>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</si>
  <si>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</si>
  <si>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</si>
  <si>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</si>
  <si>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</si>
  <si>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</si>
  <si>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</si>
  <si>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</si>
  <si>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</si>
  <si>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</si>
  <si>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</si>
  <si>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</si>
  <si>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</si>
  <si>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</si>
  <si>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</si>
  <si>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</si>
  <si>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</si>
  <si>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</si>
  <si>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</si>
  <si>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</si>
  <si>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</si>
  <si>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</si>
  <si>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</si>
  <si>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</si>
  <si>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</si>
  <si>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</si>
  <si>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</si>
  <si>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</si>
  <si>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</si>
  <si>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</si>
  <si>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</si>
  <si>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</si>
  <si>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</si>
  <si>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</si>
  <si>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</si>
  <si>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</si>
  <si>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</si>
  <si>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</si>
  <si>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</si>
  <si>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</si>
  <si>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</si>
  <si>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</si>
  <si>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</si>
  <si>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</si>
  <si>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</si>
  <si>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</si>
  <si>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</si>
  <si>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</si>
  <si>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</si>
  <si>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</si>
  <si>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</si>
  <si>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</si>
  <si>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</si>
  <si>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</si>
  <si>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</si>
  <si>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</si>
  <si>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</si>
  <si>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</si>
  <si>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</si>
  <si>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</si>
  <si>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</si>
  <si>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</si>
  <si>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</si>
  <si>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</si>
  <si>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</si>
  <si>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</si>
  <si>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</si>
  <si>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</si>
  <si>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</si>
  <si>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</si>
  <si>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</si>
  <si>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</si>
  <si>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</si>
  <si>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</si>
  <si>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</si>
  <si>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</si>
  <si>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</si>
  <si>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</si>
  <si>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</si>
  <si>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</si>
  <si>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</si>
  <si>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</si>
  <si>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</si>
  <si>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</si>
  <si>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</si>
  <si>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</si>
  <si>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</si>
  <si>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</si>
  <si>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</si>
  <si>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</si>
  <si>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</si>
  <si>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</si>
  <si>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</si>
  <si>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</si>
  <si>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</si>
  <si>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</si>
  <si>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</si>
  <si>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</si>
  <si>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</si>
  <si>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</si>
  <si>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</si>
  <si>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</si>
  <si>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</si>
  <si>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</si>
  <si>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</si>
  <si>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</si>
  <si>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</si>
  <si>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</si>
  <si>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</si>
  <si>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</si>
  <si>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</si>
  <si>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</si>
  <si>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</si>
  <si>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</si>
  <si>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</si>
  <si>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</si>
  <si>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</si>
  <si>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</si>
  <si>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</si>
  <si>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</si>
  <si>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</si>
  <si>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</si>
  <si>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</si>
  <si>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</si>
  <si>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</si>
  <si>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</si>
  <si>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</si>
  <si>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</si>
  <si>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</si>
  <si>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</si>
  <si>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</si>
  <si>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</si>
  <si>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</si>
  <si>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</si>
  <si>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</si>
  <si>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</si>
  <si>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</si>
  <si>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</si>
  <si>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</si>
  <si>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</si>
  <si>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</si>
  <si>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</si>
  <si>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</si>
  <si>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</si>
  <si>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</si>
  <si>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</si>
  <si>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</si>
  <si>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</si>
  <si>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</si>
  <si>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</si>
  <si>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</si>
  <si>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</si>
  <si>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</si>
  <si>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</si>
  <si>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</si>
  <si>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</si>
  <si>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</si>
  <si>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</si>
  <si>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</si>
  <si>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</si>
  <si>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</si>
  <si>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</si>
  <si>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</si>
  <si>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</si>
  <si>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</si>
  <si>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</si>
  <si>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</si>
  <si>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</si>
  <si>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</si>
  <si>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</si>
  <si>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</si>
  <si>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</si>
  <si>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</si>
  <si>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</si>
  <si>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</si>
  <si>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</si>
  <si>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</si>
  <si>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</si>
  <si>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</si>
  <si>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</si>
  <si>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</si>
  <si>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</si>
  <si>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</si>
  <si>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</si>
  <si>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</si>
  <si>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</si>
  <si>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</si>
  <si>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</si>
  <si>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</si>
  <si>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</si>
  <si>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</si>
  <si>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</si>
  <si>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</si>
  <si>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</si>
  <si>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</si>
  <si>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</si>
  <si>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</si>
  <si>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</si>
  <si>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</si>
  <si>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</si>
  <si>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</si>
  <si>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</si>
  <si>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</si>
  <si>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</si>
  <si>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</si>
  <si>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</si>
  <si>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</si>
  <si>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</si>
  <si>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</si>
  <si>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</si>
  <si>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</si>
  <si>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</si>
  <si>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</si>
  <si>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</si>
  <si>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</si>
  <si>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</si>
  <si>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</si>
  <si>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</si>
  <si>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</si>
  <si>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</si>
  <si>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</si>
  <si>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</si>
  <si>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</si>
  <si>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</si>
  <si>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</si>
  <si>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</si>
  <si>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</si>
  <si>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</si>
  <si>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</si>
  <si>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</si>
  <si>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</si>
  <si>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</si>
  <si>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</si>
  <si>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</si>
  <si>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</si>
  <si>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</si>
  <si>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</si>
  <si>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</si>
  <si>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</si>
  <si>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</si>
  <si>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</si>
  <si>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</si>
  <si>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</si>
  <si>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</si>
  <si>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</si>
  <si>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</si>
  <si>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</si>
  <si>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</si>
  <si>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</si>
  <si>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</si>
  <si>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</si>
  <si>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</si>
  <si>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</si>
  <si>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</si>
  <si>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</si>
  <si>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</si>
  <si>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</si>
  <si>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</si>
  <si>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</si>
  <si>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</si>
  <si>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</si>
  <si>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</si>
  <si>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</si>
  <si>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</si>
  <si>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</si>
  <si>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</si>
  <si>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</si>
  <si>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</si>
  <si>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</si>
  <si>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</si>
  <si>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</si>
  <si>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</si>
  <si>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</si>
  <si>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</si>
  <si>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</si>
  <si>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</si>
  <si>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</si>
  <si>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</si>
  <si>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</si>
  <si>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</si>
  <si>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</si>
  <si>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</si>
  <si>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</si>
  <si>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</si>
  <si>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</si>
  <si>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</si>
  <si>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</si>
  <si>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</si>
  <si>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</si>
  <si>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</si>
  <si>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</si>
  <si>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</si>
  <si>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</si>
  <si>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</si>
  <si>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</si>
  <si>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</si>
  <si>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</si>
  <si>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</si>
  <si>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</si>
  <si>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</si>
  <si>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</si>
  <si>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</si>
  <si>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</si>
  <si>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</si>
  <si>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</si>
  <si>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</si>
  <si>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</si>
  <si>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</si>
  <si>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</si>
  <si>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</si>
  <si>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</si>
  <si>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</si>
  <si>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</si>
  <si>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</si>
  <si>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</si>
  <si>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</si>
  <si>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</si>
  <si>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</si>
  <si>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</si>
  <si>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</si>
  <si>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</si>
  <si>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</si>
  <si>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</si>
  <si>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</si>
  <si>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</si>
  <si>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</si>
  <si>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</si>
  <si>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</si>
  <si>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</si>
  <si>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</si>
  <si>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</si>
  <si>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</si>
  <si>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</si>
  <si>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</si>
  <si>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</si>
  <si>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</si>
  <si>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</si>
  <si>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</si>
  <si>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</si>
  <si>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</si>
  <si>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</si>
  <si>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</si>
  <si>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</si>
  <si>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</si>
  <si>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</si>
  <si>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</si>
  <si>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</si>
  <si>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</si>
  <si>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</si>
  <si>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</si>
  <si>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</si>
  <si>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</si>
  <si>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</si>
  <si>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</si>
  <si>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</si>
  <si>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</si>
  <si>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</si>
  <si>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</si>
  <si>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</si>
  <si>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</si>
  <si>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</si>
  <si>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</si>
  <si>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</si>
  <si>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</si>
  <si>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</si>
  <si>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</si>
  <si>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</si>
  <si>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</si>
  <si>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</si>
  <si>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</si>
  <si>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</si>
  <si>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</si>
  <si>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</si>
  <si>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</si>
  <si>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</si>
  <si>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</si>
  <si>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</si>
  <si>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</si>
  <si>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</si>
  <si>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</si>
  <si>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</si>
  <si>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</si>
  <si>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</si>
  <si>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</si>
  <si>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</si>
  <si>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</si>
  <si>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</si>
  <si>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</si>
  <si>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</si>
  <si>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</si>
  <si>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</si>
  <si>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</si>
  <si>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</si>
  <si>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</si>
  <si>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</si>
  <si>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</si>
  <si>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</si>
  <si>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</si>
  <si>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</si>
  <si>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</si>
  <si>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</si>
  <si>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</si>
  <si>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</si>
  <si>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</si>
  <si>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</si>
  <si>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</si>
  <si>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</si>
  <si>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</si>
  <si>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</si>
  <si>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</si>
  <si>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</si>
  <si>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</si>
  <si>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</si>
  <si>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</si>
  <si>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</si>
  <si>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</si>
  <si>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</si>
  <si>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</si>
  <si>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</si>
  <si>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</si>
  <si>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</si>
  <si>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</si>
  <si>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</si>
  <si>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</si>
  <si>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</si>
  <si>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</si>
  <si>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</si>
  <si>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</si>
  <si>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</si>
  <si>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</si>
  <si>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</si>
  <si>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</si>
  <si>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</si>
  <si>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</si>
  <si>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</si>
  <si>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</si>
  <si>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</si>
  <si>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</si>
  <si>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</si>
  <si>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</si>
  <si>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</si>
  <si>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</si>
  <si>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</si>
  <si>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</si>
  <si>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</si>
  <si>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</si>
  <si>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</si>
  <si>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</si>
  <si>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</si>
  <si>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</si>
  <si>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</si>
  <si>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</si>
  <si>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</si>
  <si>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</si>
  <si>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</si>
  <si>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</si>
  <si>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</si>
  <si>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</si>
  <si>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</si>
  <si>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</si>
  <si>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</si>
  <si>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</si>
  <si>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</si>
  <si>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</si>
  <si>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</si>
  <si>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</si>
  <si>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</si>
  <si>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</si>
  <si>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</si>
  <si>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</si>
  <si>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</si>
  <si>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</si>
  <si>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</si>
  <si>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</si>
  <si>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</si>
  <si>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</si>
  <si>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</si>
  <si>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</si>
  <si>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</si>
  <si>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</si>
  <si>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</si>
  <si>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</si>
  <si>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</si>
  <si>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</si>
  <si>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</si>
  <si>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</si>
  <si>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</si>
  <si>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</si>
  <si>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</si>
  <si>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</si>
  <si>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</si>
  <si>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</si>
  <si>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</si>
  <si>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</si>
  <si>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</si>
  <si>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</si>
  <si>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</si>
  <si>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</si>
  <si>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</si>
  <si>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</si>
  <si>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</si>
  <si>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</si>
  <si>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</si>
  <si>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</si>
  <si>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</si>
  <si>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</si>
  <si>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</si>
  <si>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</si>
  <si>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</si>
  <si>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</si>
  <si>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</si>
  <si>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</si>
  <si>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</si>
  <si>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</si>
  <si>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</si>
  <si>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</si>
  <si>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</si>
  <si>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</si>
  <si>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</si>
  <si>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</si>
  <si>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</si>
  <si>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</si>
  <si>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</si>
  <si>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</si>
  <si>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</si>
  <si>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</si>
  <si>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</si>
  <si>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</si>
  <si>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</si>
  <si>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</si>
  <si>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</si>
  <si>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</si>
  <si>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</si>
  <si>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</si>
  <si>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</si>
  <si>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</si>
  <si>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</si>
  <si>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</si>
  <si>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</si>
  <si>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</si>
  <si>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</si>
  <si>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</si>
  <si>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</si>
  <si>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</si>
  <si>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</si>
  <si>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</si>
  <si>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</si>
  <si>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</si>
  <si>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</si>
  <si>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</si>
  <si>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</si>
  <si>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</si>
  <si>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</si>
  <si>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</si>
  <si>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</si>
  <si>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</si>
  <si>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</si>
  <si>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</si>
  <si>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</si>
  <si>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</si>
  <si>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</si>
  <si>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</si>
  <si>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</si>
  <si>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</si>
  <si>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</si>
  <si>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</si>
  <si>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</si>
  <si>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</si>
  <si>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</si>
  <si>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</si>
  <si>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</si>
  <si>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</si>
  <si>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</si>
  <si>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</si>
  <si>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</si>
  <si>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</si>
  <si>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</si>
  <si>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</si>
  <si>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</si>
  <si>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</si>
  <si>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</si>
  <si>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</si>
  <si>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</si>
  <si>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</si>
  <si>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</si>
  <si>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</si>
  <si>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</si>
  <si>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</si>
  <si>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</si>
  <si>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</si>
  <si>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</si>
  <si>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</si>
  <si>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</si>
  <si>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</si>
  <si>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</si>
  <si>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</si>
  <si>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</si>
  <si>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</si>
  <si>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</si>
  <si>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</si>
  <si>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</si>
  <si>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</si>
  <si>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</si>
  <si>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</si>
  <si>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</si>
  <si>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</si>
  <si>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</si>
  <si>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</si>
  <si>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</si>
  <si>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</si>
  <si>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</si>
  <si>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</si>
  <si>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</si>
  <si>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</si>
  <si>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</si>
  <si>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</si>
  <si>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</si>
  <si>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</si>
  <si>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</si>
  <si>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</si>
  <si>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</si>
  <si>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</si>
  <si>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</si>
  <si>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</si>
  <si>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</si>
  <si>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</si>
  <si>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</si>
  <si>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</si>
  <si>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</si>
  <si>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</si>
  <si>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</si>
  <si>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</si>
  <si>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</si>
  <si>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</si>
  <si>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</si>
  <si>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</si>
  <si>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</si>
  <si>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</si>
  <si>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</si>
  <si>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</si>
  <si>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</si>
  <si>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</si>
  <si>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</si>
  <si>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</si>
  <si>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</si>
  <si>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</si>
  <si>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</si>
  <si>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</si>
  <si>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</si>
  <si>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</si>
  <si>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</si>
  <si>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</si>
  <si>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</si>
  <si>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</si>
  <si>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</si>
  <si>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</si>
  <si>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</si>
  <si>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</si>
  <si>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</si>
  <si>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</si>
  <si>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</si>
  <si>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</si>
  <si>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</si>
  <si>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</si>
  <si>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</si>
  <si>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</si>
  <si>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</si>
  <si>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</si>
  <si>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</si>
  <si>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</si>
  <si>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</si>
  <si>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</si>
  <si>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</si>
  <si>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</si>
  <si>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</si>
  <si>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</si>
  <si>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</si>
  <si>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</si>
  <si>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</si>
  <si>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</si>
  <si>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</si>
  <si>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</si>
  <si>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</si>
  <si>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</si>
  <si>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</si>
  <si>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</si>
  <si>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</si>
  <si>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</si>
  <si>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</si>
  <si>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</si>
  <si>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</si>
  <si>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</si>
  <si>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</si>
  <si>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</si>
  <si>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</si>
  <si>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</si>
  <si>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</si>
  <si>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</si>
  <si>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</si>
  <si>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</si>
  <si>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</si>
  <si>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</si>
  <si>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</si>
  <si>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</si>
  <si>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</si>
  <si>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</si>
  <si>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</si>
  <si>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</si>
  <si>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</si>
  <si>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</si>
  <si>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</si>
  <si>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</si>
  <si>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</si>
  <si>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</si>
  <si>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</si>
  <si>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</si>
  <si>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</si>
  <si>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</si>
  <si>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</si>
  <si>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</si>
  <si>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</si>
  <si>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</si>
  <si>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</si>
  <si>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</si>
  <si>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</si>
  <si>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</si>
  <si>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</si>
  <si>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</si>
  <si>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</si>
  <si>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</si>
  <si>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</si>
  <si>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</si>
  <si>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</si>
  <si>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</si>
  <si>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</si>
  <si>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</si>
  <si>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</si>
  <si>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</si>
  <si>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</si>
  <si>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</si>
  <si>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</si>
  <si>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</si>
  <si>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</si>
  <si>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</si>
  <si>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</si>
  <si>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</si>
  <si>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</si>
  <si>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</si>
  <si>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</si>
  <si>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</si>
  <si>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</si>
  <si>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</si>
  <si>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</si>
  <si>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</si>
  <si>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</si>
  <si>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</si>
  <si>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</si>
  <si>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</si>
  <si>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</si>
  <si>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</si>
  <si>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</si>
  <si>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</si>
  <si>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</si>
  <si>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</si>
  <si>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</si>
  <si>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</si>
  <si>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</si>
  <si>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</si>
  <si>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</si>
  <si>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</si>
  <si>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</si>
  <si>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</si>
  <si>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</si>
  <si>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</si>
  <si>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</si>
  <si>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</si>
  <si>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</si>
  <si>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</si>
  <si>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</si>
  <si>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</si>
  <si>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</si>
  <si>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</si>
  <si>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</si>
  <si>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</si>
  <si>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</si>
  <si>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</si>
  <si>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</si>
  <si>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</si>
  <si>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</si>
  <si>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</si>
  <si>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</si>
  <si>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</si>
  <si>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</si>
  <si>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</si>
  <si>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</si>
  <si>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</si>
  <si>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</si>
  <si>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</si>
  <si>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</si>
  <si>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</si>
  <si>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</si>
  <si>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</si>
  <si>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</si>
  <si>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</si>
  <si>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</si>
  <si>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</si>
  <si>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</si>
  <si>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</si>
  <si>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</si>
  <si>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</si>
  <si>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</si>
  <si>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</si>
  <si>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</si>
  <si>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</si>
  <si>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</si>
  <si>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</si>
  <si>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</si>
  <si>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</si>
  <si>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</si>
  <si>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</si>
  <si>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</si>
  <si>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</si>
  <si>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</si>
  <si>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</si>
  <si>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</si>
  <si>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</si>
  <si>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</si>
  <si>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</si>
  <si>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</si>
  <si>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</si>
  <si>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</si>
  <si>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</si>
  <si>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</si>
  <si>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</si>
  <si>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</si>
  <si>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</si>
  <si>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</si>
  <si>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</si>
  <si>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</si>
  <si>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</si>
  <si>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</si>
  <si>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</si>
  <si>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</si>
  <si>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</si>
  <si>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</si>
  <si>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</si>
  <si>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</si>
  <si>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</si>
  <si>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</si>
  <si>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</si>
  <si>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</si>
  <si>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</si>
  <si>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</si>
  <si>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</si>
  <si>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</si>
  <si>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</si>
  <si>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</si>
  <si>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</si>
  <si>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</si>
  <si>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</si>
  <si>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</si>
  <si>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</si>
  <si>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</si>
  <si>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</si>
  <si>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</si>
  <si>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</si>
  <si>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</si>
  <si>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</si>
  <si>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</si>
  <si>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</si>
  <si>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</si>
  <si>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</si>
  <si>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</si>
  <si>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</si>
  <si>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</si>
  <si>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</si>
  <si>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</si>
  <si>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</si>
  <si>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</si>
  <si>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</si>
  <si>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</si>
  <si>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</si>
  <si>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</si>
  <si>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</si>
  <si>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</si>
  <si>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</si>
  <si>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</si>
  <si>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</si>
  <si>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</si>
  <si>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</si>
  <si>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</si>
  <si>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</si>
  <si>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</si>
  <si>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</si>
  <si>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</si>
  <si>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</si>
  <si>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</si>
  <si>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</si>
  <si>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</si>
  <si>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</si>
  <si>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</si>
  <si>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</si>
  <si>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</si>
  <si>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</si>
  <si>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</si>
  <si>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</si>
  <si>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</si>
  <si>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</si>
  <si>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</si>
  <si>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</si>
  <si>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</si>
  <si>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</si>
  <si>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</si>
  <si>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</si>
  <si>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</si>
  <si>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</si>
  <si>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</si>
  <si>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</si>
  <si>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</si>
  <si>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</si>
  <si>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</si>
  <si>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</si>
  <si>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</si>
  <si>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</si>
  <si>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</si>
  <si>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</si>
  <si>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</si>
  <si>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</si>
  <si>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</si>
  <si>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</si>
  <si>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</si>
  <si>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</si>
  <si>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</si>
  <si>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</si>
  <si>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</si>
  <si>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</si>
  <si>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</si>
  <si>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</si>
  <si>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</si>
  <si>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</si>
  <si>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</si>
  <si>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</si>
  <si>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</si>
  <si>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</si>
  <si>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</si>
  <si>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</si>
  <si>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</si>
  <si>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</si>
  <si>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</si>
  <si>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</si>
  <si>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</si>
  <si>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</si>
  <si>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</si>
  <si>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</si>
  <si>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</si>
  <si>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</si>
  <si>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</si>
  <si>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</si>
  <si>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</si>
  <si>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</si>
  <si>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</si>
  <si>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</si>
  <si>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</si>
  <si>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</si>
  <si>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</si>
  <si>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</si>
  <si>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</si>
  <si>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</si>
  <si>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</si>
  <si>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</si>
  <si>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</si>
  <si>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</si>
  <si>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</si>
  <si>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</si>
  <si>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</si>
  <si>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</si>
  <si>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</si>
  <si>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</si>
  <si>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</si>
  <si>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</si>
  <si>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</si>
  <si>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</si>
  <si>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</si>
  <si>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</si>
  <si>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</si>
  <si>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</si>
  <si>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</si>
  <si>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</si>
  <si>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</si>
  <si>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</si>
  <si>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</si>
  <si>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</si>
  <si>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</si>
  <si>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</si>
  <si>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</si>
  <si>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</si>
  <si>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</si>
  <si>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</si>
  <si>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</si>
  <si>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</si>
  <si>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</si>
  <si>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</si>
  <si>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</si>
  <si>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</si>
  <si>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</si>
  <si>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</si>
  <si>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</si>
  <si>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</si>
  <si>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</si>
  <si>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</si>
  <si>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</si>
  <si>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</si>
  <si>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</si>
  <si>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</si>
  <si>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</si>
  <si>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</si>
  <si>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</si>
  <si>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</si>
  <si>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</si>
  <si>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</si>
  <si>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</si>
  <si>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</si>
  <si>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</si>
  <si>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</si>
  <si>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</si>
  <si>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</si>
  <si>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</si>
  <si>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</si>
  <si>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</si>
  <si>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</si>
  <si>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</si>
  <si>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</si>
  <si>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</si>
  <si>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</si>
  <si>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</si>
  <si>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</si>
  <si>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</si>
  <si>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</si>
  <si>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</si>
  <si>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</si>
  <si>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</si>
  <si>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</si>
  <si>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</si>
  <si>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</si>
  <si>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</si>
  <si>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</si>
  <si>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</si>
  <si>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</si>
  <si>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</si>
  <si>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</si>
  <si>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</si>
  <si>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</si>
  <si>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</si>
  <si>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</si>
  <si>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</si>
  <si>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</si>
  <si>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</si>
  <si>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</si>
  <si>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</si>
  <si>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</si>
  <si>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</si>
  <si>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</si>
  <si>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</si>
  <si>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</si>
  <si>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</si>
  <si>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</si>
  <si>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</si>
  <si>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</si>
  <si>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</si>
  <si>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</si>
  <si>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</si>
  <si>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</si>
  <si>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</si>
  <si>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</si>
  <si>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</si>
  <si>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</si>
  <si>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</si>
  <si>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</si>
  <si>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</si>
  <si>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</si>
  <si>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</si>
  <si>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</si>
  <si>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</si>
  <si>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</si>
  <si>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</si>
  <si>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</si>
  <si>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</si>
  <si>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</si>
  <si>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</si>
  <si>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</si>
  <si>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</si>
  <si>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</si>
  <si>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</si>
  <si>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</si>
  <si>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</si>
  <si>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</si>
  <si>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</si>
  <si>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</si>
  <si>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</si>
  <si>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</si>
  <si>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</si>
  <si>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</si>
  <si>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</si>
  <si>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</si>
  <si>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</si>
  <si>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</si>
  <si>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</si>
  <si>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</si>
  <si>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</si>
  <si>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</si>
  <si>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</si>
  <si>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</si>
  <si>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</si>
  <si>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</si>
  <si>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</si>
  <si>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</si>
  <si>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</si>
  <si>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</si>
  <si>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</si>
  <si>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</si>
  <si>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</si>
  <si>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</si>
  <si>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</si>
  <si>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</si>
  <si>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</si>
  <si>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</si>
  <si>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</si>
  <si>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</si>
  <si>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</si>
  <si>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</si>
  <si>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</si>
  <si>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</si>
  <si>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</si>
  <si>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</si>
  <si>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</si>
  <si>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</si>
  <si>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</si>
  <si>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</si>
  <si>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</si>
  <si>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</si>
  <si>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</si>
  <si>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</si>
  <si>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</si>
  <si>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</si>
  <si>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</si>
  <si>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</si>
  <si>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</si>
  <si>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</si>
  <si>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</si>
  <si>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</si>
  <si>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</si>
  <si>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</si>
  <si>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</si>
  <si>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</si>
  <si>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</si>
  <si>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</si>
  <si>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</si>
  <si>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</si>
  <si>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</si>
  <si>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</si>
  <si>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</si>
  <si>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</si>
  <si>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</si>
  <si>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</si>
  <si>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</si>
  <si>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</si>
  <si>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</si>
  <si>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</si>
  <si>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</si>
  <si>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</si>
  <si>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</si>
  <si>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</si>
  <si>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</si>
  <si>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</si>
  <si>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</si>
  <si>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</si>
  <si>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</si>
  <si>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</si>
  <si>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</si>
  <si>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</si>
  <si>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</si>
  <si>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</si>
  <si>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</si>
  <si>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</si>
  <si>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</si>
  <si>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</si>
  <si>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</si>
  <si>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</si>
  <si>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</si>
  <si>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</si>
  <si>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</si>
  <si>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</si>
  <si>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</si>
  <si>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</si>
  <si>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</si>
  <si>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</si>
  <si>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</si>
  <si>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</si>
  <si>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</si>
  <si>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</si>
  <si>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</si>
  <si>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</si>
  <si>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</si>
  <si>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</si>
  <si>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</si>
  <si>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</si>
  <si>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</si>
  <si>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</si>
  <si>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</si>
  <si>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</si>
  <si>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</si>
  <si>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</si>
  <si>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</si>
  <si>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</si>
  <si>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</si>
  <si>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</si>
  <si>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</si>
  <si>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</si>
  <si>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</si>
  <si>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</si>
  <si>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</si>
  <si>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</si>
  <si>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</si>
  <si>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</si>
  <si>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</si>
  <si>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</si>
  <si>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</si>
  <si>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</si>
  <si>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</si>
  <si>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</si>
  <si>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</si>
  <si>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</si>
  <si>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</si>
  <si>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</si>
  <si>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</si>
  <si>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</si>
  <si>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</si>
  <si>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</si>
  <si>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</si>
  <si>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</si>
  <si>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</si>
  <si>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</si>
  <si>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</si>
  <si>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</si>
  <si>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</si>
  <si>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</si>
  <si>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</si>
  <si>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</si>
  <si>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</si>
  <si>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</si>
  <si>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</si>
  <si>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</si>
  <si>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</si>
  <si>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</si>
  <si>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</si>
  <si>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</si>
  <si>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</si>
  <si>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</si>
  <si>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</si>
  <si>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</si>
  <si>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</si>
  <si>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</si>
  <si>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</si>
  <si>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</si>
  <si>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</si>
  <si>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</si>
  <si>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</si>
  <si>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</si>
  <si>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</si>
  <si>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</si>
  <si>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</si>
  <si>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</si>
  <si>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</si>
  <si>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</si>
  <si>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</si>
  <si>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</si>
  <si>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</si>
  <si>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</si>
  <si>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</si>
  <si>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</si>
  <si>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</si>
  <si>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</si>
  <si>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</si>
  <si>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</si>
  <si>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</si>
  <si>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</si>
  <si>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</si>
  <si>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</si>
  <si>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</si>
  <si>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</si>
  <si>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</si>
  <si>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</si>
  <si>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</si>
  <si>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</si>
  <si>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</si>
  <si>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</si>
  <si>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</si>
  <si>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</si>
  <si>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</si>
  <si>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</si>
  <si>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</si>
  <si>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</si>
  <si>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</si>
  <si>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</si>
  <si>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</si>
  <si>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</si>
  <si>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</si>
  <si>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</si>
  <si>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</si>
  <si>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</si>
  <si>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</si>
  <si>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</si>
  <si>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</si>
  <si>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</si>
  <si>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</si>
  <si>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</si>
  <si>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</si>
  <si>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</si>
  <si>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</si>
  <si>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</si>
  <si>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</si>
  <si>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</si>
  <si>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</si>
  <si>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</si>
  <si>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</si>
  <si>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</si>
  <si>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</si>
  <si>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</si>
  <si>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</si>
  <si>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</si>
  <si>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</si>
  <si>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</si>
  <si>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</si>
  <si>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</si>
  <si>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</si>
  <si>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</si>
  <si>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</si>
  <si>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</si>
  <si>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</si>
  <si>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</si>
  <si>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</si>
  <si>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</si>
  <si>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</si>
  <si>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</si>
  <si>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</si>
  <si>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</si>
  <si>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</si>
  <si>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</si>
  <si>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</si>
  <si>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</si>
  <si>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</si>
  <si>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</si>
  <si>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</si>
  <si>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</si>
  <si>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</si>
  <si>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</si>
  <si>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</si>
  <si>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</si>
  <si>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</si>
  <si>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</si>
  <si>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</si>
  <si>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</si>
  <si>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</si>
  <si>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</si>
  <si>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</si>
  <si>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</si>
  <si>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</si>
  <si>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</si>
  <si>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</si>
  <si>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</si>
  <si>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</si>
  <si>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</si>
  <si>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</si>
  <si>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</si>
  <si>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</si>
  <si>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</si>
  <si>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</si>
  <si>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</si>
  <si>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</si>
  <si>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</si>
  <si>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</si>
  <si>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</si>
  <si>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</si>
  <si>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</si>
  <si>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</si>
  <si>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</si>
  <si>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</si>
  <si>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</si>
  <si>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</si>
  <si>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</si>
  <si>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</si>
  <si>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</si>
  <si>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</si>
  <si>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</si>
  <si>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</si>
  <si>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</si>
  <si>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</si>
  <si>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</si>
  <si>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</si>
  <si>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</si>
  <si>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</si>
  <si>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</si>
  <si>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</si>
  <si>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</si>
  <si>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</si>
  <si>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</si>
  <si>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</si>
  <si>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</si>
  <si>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</si>
  <si>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</si>
  <si>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</si>
  <si>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</si>
  <si>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</si>
  <si>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</si>
  <si>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</si>
  <si>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</si>
  <si>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</si>
  <si>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</si>
  <si>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</si>
  <si>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</si>
  <si>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</si>
  <si>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</si>
  <si>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</si>
  <si>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</si>
  <si>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</si>
  <si>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</si>
  <si>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</si>
  <si>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</si>
  <si>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</si>
  <si>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</si>
  <si>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</si>
  <si>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</si>
  <si>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</si>
  <si>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</si>
  <si>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</si>
  <si>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</si>
  <si>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</si>
  <si>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</si>
  <si>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</si>
  <si>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</si>
  <si>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</si>
  <si>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</si>
  <si>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</si>
  <si>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</si>
  <si>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</si>
  <si>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</si>
  <si>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</si>
  <si>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</si>
  <si>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</si>
  <si>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</si>
  <si>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</si>
  <si>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</si>
  <si>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</si>
  <si>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</si>
  <si>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</si>
  <si>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</si>
  <si>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</si>
  <si>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</si>
  <si>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</si>
  <si>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</si>
  <si>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</si>
  <si>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</si>
  <si>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</si>
  <si>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</si>
  <si>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</si>
  <si>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</si>
  <si>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</si>
  <si>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</si>
  <si>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</si>
  <si>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</si>
  <si>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</si>
  <si>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</si>
  <si>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</si>
  <si>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</si>
  <si>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</si>
  <si>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</si>
  <si>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</si>
  <si>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</si>
  <si>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</si>
  <si>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</si>
  <si>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</si>
  <si>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</si>
  <si>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</si>
  <si>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</si>
  <si>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</si>
  <si>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</si>
  <si>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</si>
  <si>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</si>
  <si>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</si>
  <si>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</si>
  <si>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</si>
  <si>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</si>
  <si>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</si>
  <si>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</si>
  <si>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</si>
  <si>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</si>
  <si>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</si>
  <si>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</si>
  <si>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</si>
  <si>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</si>
  <si>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</si>
  <si>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</si>
  <si>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</si>
  <si>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</si>
  <si>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</si>
  <si>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</si>
  <si>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</si>
  <si>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</si>
  <si>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</si>
  <si>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</si>
  <si>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</si>
  <si>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</si>
  <si>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</si>
  <si>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</si>
  <si>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</si>
  <si>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</si>
  <si>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</si>
  <si>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</si>
  <si>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</si>
  <si>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</si>
  <si>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</si>
  <si>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</si>
  <si>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</si>
  <si>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</si>
  <si>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</si>
  <si>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</si>
  <si>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</si>
  <si>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</si>
  <si>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</si>
  <si>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</si>
  <si>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</si>
  <si>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</si>
  <si>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</si>
  <si>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</si>
  <si>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</si>
  <si>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</si>
  <si>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</si>
  <si>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</si>
  <si>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</si>
  <si>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</si>
  <si>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</si>
  <si>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</si>
  <si>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</si>
  <si>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</si>
  <si>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</si>
  <si>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</si>
  <si>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</si>
  <si>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</si>
  <si>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</si>
  <si>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</si>
  <si>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</si>
  <si>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</si>
  <si>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</si>
  <si>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</si>
  <si>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</si>
  <si>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</si>
  <si>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</si>
  <si>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</si>
  <si>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</si>
  <si>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</si>
  <si>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</si>
  <si>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</si>
  <si>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</si>
  <si>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</si>
  <si>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</si>
  <si>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</si>
  <si>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</si>
  <si>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</si>
  <si>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</si>
  <si>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</si>
  <si>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</si>
  <si>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</si>
  <si>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</si>
  <si>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</si>
  <si>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</si>
  <si>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</si>
  <si>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</si>
  <si>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</si>
  <si>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</si>
  <si>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</si>
  <si>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</si>
  <si>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</si>
  <si>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</si>
  <si>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</si>
  <si>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</si>
  <si>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</si>
  <si>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</si>
  <si>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</si>
  <si>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</si>
  <si>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</si>
  <si>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</si>
  <si>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</si>
  <si>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</si>
  <si>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</si>
  <si>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</si>
  <si>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</si>
  <si>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</si>
  <si>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</si>
  <si>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</si>
  <si>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</si>
  <si>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</si>
  <si>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</si>
  <si>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</si>
  <si>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</si>
  <si>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</si>
  <si>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</si>
  <si>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</si>
  <si>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</si>
  <si>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</si>
  <si>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</si>
  <si>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</si>
  <si>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</si>
  <si>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</si>
  <si>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</si>
  <si>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</si>
  <si>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</si>
  <si>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</si>
  <si>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</si>
  <si>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</si>
  <si>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</si>
  <si>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</si>
  <si>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</si>
  <si>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</si>
  <si>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</si>
  <si>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</si>
  <si>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</si>
  <si>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</si>
  <si>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</si>
  <si>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</si>
  <si>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</si>
  <si>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</si>
  <si>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</si>
  <si>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</si>
  <si>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</si>
  <si>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</si>
  <si>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</si>
  <si>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</si>
  <si>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</si>
  <si>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</si>
  <si>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</si>
  <si>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</si>
  <si>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</si>
  <si>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</si>
  <si>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</si>
  <si>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</si>
  <si>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</si>
  <si>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</si>
  <si>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</si>
  <si>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</si>
  <si>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</si>
  <si>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</si>
  <si>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</si>
  <si>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</si>
  <si>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</si>
  <si>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</si>
  <si>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</si>
  <si>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</si>
  <si>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</si>
  <si>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</si>
  <si>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</si>
  <si>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</si>
  <si>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</si>
  <si>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</si>
  <si>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</si>
  <si>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</si>
  <si>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</si>
  <si>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</si>
  <si>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</si>
  <si>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</si>
  <si>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</si>
  <si>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</si>
  <si>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</si>
  <si>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</si>
  <si>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</si>
  <si>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</si>
  <si>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</si>
  <si>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</si>
  <si>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</si>
  <si>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</si>
  <si>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</si>
  <si>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</si>
  <si>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</si>
  <si>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</si>
  <si>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</si>
  <si>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</si>
  <si>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</si>
  <si>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</si>
  <si>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</si>
  <si>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</si>
  <si>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</si>
  <si>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</si>
  <si>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</si>
  <si>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</si>
  <si>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</si>
  <si>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</si>
  <si>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</si>
  <si>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</si>
  <si>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</si>
  <si>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</si>
  <si>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</si>
  <si>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</si>
  <si>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</si>
  <si>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</si>
  <si>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</si>
  <si>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</si>
  <si>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</si>
  <si>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</si>
  <si>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</si>
  <si>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</si>
  <si>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</si>
  <si>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</si>
  <si>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</si>
  <si>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</si>
  <si>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</si>
  <si>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</si>
  <si>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</si>
  <si>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</si>
  <si>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</si>
  <si>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</si>
  <si>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</si>
  <si>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</si>
  <si>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</si>
  <si>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</si>
  <si>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</si>
  <si>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</si>
  <si>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</si>
  <si>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</si>
  <si>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</si>
  <si>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</si>
  <si>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</si>
  <si>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</si>
  <si>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</si>
  <si>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</si>
  <si>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</si>
  <si>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</si>
  <si>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</si>
  <si>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</si>
  <si>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</si>
  <si>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</si>
  <si>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</si>
  <si>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</si>
  <si>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</si>
  <si>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</si>
  <si>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</si>
  <si>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</si>
  <si>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</si>
  <si>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</si>
  <si>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</si>
  <si>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</si>
  <si>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</si>
  <si>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</si>
  <si>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</si>
  <si>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</si>
  <si>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</si>
  <si>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</si>
  <si>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</si>
  <si>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</si>
  <si>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</si>
  <si>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</si>
  <si>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</si>
  <si>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</si>
  <si>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</si>
  <si>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</si>
  <si>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</si>
  <si>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</si>
  <si>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</si>
  <si>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</si>
  <si>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</si>
  <si>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</si>
  <si>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</si>
  <si>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</si>
  <si>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</si>
  <si>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</si>
  <si>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</si>
  <si>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</si>
  <si>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</si>
  <si>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</si>
  <si>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</si>
  <si>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</si>
  <si>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</si>
  <si>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</si>
  <si>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</si>
  <si>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</si>
  <si>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</si>
  <si>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</si>
  <si>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</si>
  <si>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</si>
  <si>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</si>
  <si>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</si>
  <si>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</si>
  <si>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</si>
  <si>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</si>
  <si>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</si>
  <si>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</si>
  <si>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</si>
  <si>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</si>
  <si>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</si>
  <si>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</si>
  <si>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</si>
  <si>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</si>
  <si>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</si>
  <si>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</si>
  <si>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</si>
  <si>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</si>
  <si>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</si>
  <si>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</si>
  <si>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</si>
  <si>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</si>
  <si>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</si>
  <si>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</si>
  <si>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</si>
  <si>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</si>
  <si>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</si>
  <si>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</si>
  <si>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</si>
  <si>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</si>
  <si>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</si>
  <si>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</si>
  <si>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</si>
  <si>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</si>
  <si>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</si>
  <si>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</si>
  <si>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</si>
  <si>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</si>
  <si>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</si>
  <si>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</si>
  <si>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</si>
  <si>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</si>
  <si>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</si>
  <si>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</si>
  <si>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</si>
  <si>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</si>
  <si>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</si>
  <si>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</si>
  <si>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</si>
  <si>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</si>
  <si>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</si>
  <si>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</si>
  <si>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</si>
  <si>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</si>
  <si>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</si>
  <si>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</si>
  <si>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</si>
  <si>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</si>
  <si>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</si>
  <si>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</si>
  <si>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</si>
  <si>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</si>
  <si>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</si>
  <si>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</si>
  <si>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</si>
  <si>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</si>
  <si>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</si>
  <si>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</si>
  <si>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</si>
  <si>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</si>
  <si>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</si>
  <si>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</si>
  <si>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</si>
  <si>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</si>
  <si>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</si>
  <si>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</si>
  <si>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</si>
  <si>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</si>
  <si>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</si>
  <si>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</si>
  <si>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</si>
  <si>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</si>
  <si>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</si>
  <si>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</si>
  <si>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</si>
  <si>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</si>
  <si>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</si>
  <si>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</si>
  <si>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</si>
  <si>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</si>
  <si>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</si>
  <si>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</si>
  <si>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</si>
  <si>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</si>
  <si>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</si>
  <si>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</si>
  <si>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</si>
  <si>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</si>
  <si>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</si>
  <si>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</si>
  <si>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</si>
  <si>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</si>
  <si>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</si>
  <si>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</si>
  <si>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</si>
  <si>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</si>
  <si>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</si>
  <si>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</si>
  <si>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</si>
  <si>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</si>
  <si>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</si>
  <si>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</si>
  <si>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</si>
  <si>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</si>
  <si>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</si>
  <si>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</si>
  <si>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</si>
  <si>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</si>
  <si>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</si>
  <si>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</si>
  <si>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</si>
  <si>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</si>
  <si>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</si>
  <si>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</si>
  <si>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</si>
  <si>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</si>
  <si>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</si>
  <si>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</si>
  <si>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</si>
  <si>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</si>
  <si>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</si>
  <si>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</si>
  <si>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</si>
  <si>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</si>
  <si>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</si>
  <si>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</si>
  <si>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</si>
  <si>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</si>
  <si>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</si>
  <si>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</si>
  <si>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</si>
  <si>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</si>
  <si>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</si>
  <si>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</si>
  <si>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</si>
  <si>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</si>
  <si>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</si>
  <si>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</si>
  <si>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</si>
  <si>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</si>
  <si>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</si>
  <si>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</si>
  <si>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</si>
  <si>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</si>
  <si>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</si>
  <si>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</si>
  <si>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</si>
  <si>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</si>
  <si>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</si>
  <si>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</si>
  <si>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</si>
  <si>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</si>
  <si>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</si>
  <si>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</si>
  <si>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</si>
  <si>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</si>
  <si>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</si>
  <si>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</si>
  <si>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</si>
  <si>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</si>
  <si>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</si>
  <si>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</si>
  <si>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</si>
  <si>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</si>
  <si>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</si>
  <si>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</si>
  <si>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</si>
  <si>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</si>
  <si>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</si>
  <si>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</si>
  <si>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</si>
  <si>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</si>
  <si>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</si>
  <si>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</si>
  <si>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</si>
  <si>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</si>
  <si>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</si>
  <si>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</si>
  <si>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</si>
  <si>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</si>
  <si>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</si>
  <si>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</si>
  <si>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</si>
  <si>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</si>
  <si>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</si>
  <si>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</si>
  <si>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</si>
  <si>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</si>
  <si>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</si>
  <si>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</si>
  <si>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</si>
  <si>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</si>
  <si>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</si>
  <si>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</si>
  <si>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</si>
  <si>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</si>
  <si>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</si>
  <si>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</si>
  <si>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</si>
  <si>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</si>
  <si>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</si>
  <si>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</si>
  <si>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</si>
  <si>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</si>
  <si>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</si>
  <si>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</si>
  <si>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</si>
  <si>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</si>
  <si>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</si>
  <si>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</si>
  <si>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</si>
  <si>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</si>
  <si>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</si>
  <si>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</si>
  <si>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</si>
  <si>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</si>
  <si>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</si>
  <si>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</si>
  <si>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</si>
  <si>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</si>
  <si>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</si>
  <si>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</si>
  <si>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</si>
  <si>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</si>
  <si>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</si>
  <si>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</si>
  <si>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</si>
  <si>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</si>
  <si>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</si>
  <si>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</si>
  <si>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</si>
  <si>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</si>
  <si>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</si>
  <si>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</si>
  <si>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</si>
  <si>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</si>
  <si>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</si>
  <si>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</si>
  <si>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</si>
  <si>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</si>
  <si>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</si>
  <si>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</si>
  <si>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</si>
  <si>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</si>
  <si>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</si>
  <si>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</si>
  <si>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</si>
  <si>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</si>
  <si>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</si>
  <si>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</si>
  <si>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</si>
  <si>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</si>
  <si>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</si>
  <si>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</si>
  <si>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</si>
  <si>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</si>
  <si>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</si>
  <si>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</si>
  <si>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</si>
  <si>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</si>
  <si>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</si>
  <si>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</si>
  <si>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</si>
  <si>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</si>
  <si>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</si>
  <si>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</si>
  <si>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</si>
  <si>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</si>
  <si>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</si>
  <si>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</si>
  <si>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</si>
  <si>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</si>
  <si>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</si>
  <si>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</si>
  <si>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</si>
  <si>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</si>
  <si>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</si>
  <si>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</si>
  <si>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</si>
  <si>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</si>
  <si>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</si>
  <si>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</si>
  <si>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</si>
  <si>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</si>
  <si>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</si>
  <si>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</si>
  <si>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</si>
  <si>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</si>
  <si>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</si>
  <si>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</si>
  <si>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</si>
  <si>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</si>
  <si>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</si>
  <si>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</si>
  <si>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</si>
  <si>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</si>
  <si>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</si>
  <si>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</si>
  <si>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</si>
  <si>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</si>
  <si>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</si>
  <si>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</si>
  <si>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</si>
  <si>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</si>
  <si>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</si>
  <si>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</si>
  <si>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</si>
  <si>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</si>
  <si>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</si>
  <si>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</si>
  <si>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</si>
  <si>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</si>
  <si>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</si>
  <si>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</si>
  <si>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</si>
  <si>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</si>
  <si>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</si>
  <si>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</si>
  <si>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</si>
  <si>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</si>
  <si>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</si>
  <si>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</si>
  <si>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</si>
  <si>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</si>
  <si>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</si>
  <si>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</si>
  <si>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</si>
  <si>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</si>
  <si>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</si>
  <si>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</si>
  <si>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</si>
  <si>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</si>
  <si>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</si>
  <si>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</si>
  <si>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</si>
  <si>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</si>
  <si>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</si>
  <si>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</si>
  <si>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</si>
  <si>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</si>
  <si>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</si>
  <si>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</si>
  <si>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</si>
  <si>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</si>
  <si>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</si>
  <si>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</si>
  <si>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</si>
  <si>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</si>
  <si>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</si>
  <si>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</si>
  <si>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</si>
  <si>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</si>
  <si>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</si>
  <si>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</si>
  <si>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</si>
  <si>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</si>
  <si>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</si>
  <si>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</si>
  <si>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</si>
  <si>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</si>
  <si>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</si>
  <si>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</si>
  <si>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</si>
  <si>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</si>
  <si>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</si>
  <si>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</si>
  <si>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</si>
  <si>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</si>
  <si>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</si>
  <si>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</si>
  <si>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</si>
  <si>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</si>
  <si>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</si>
  <si>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</si>
  <si>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</si>
  <si>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</si>
  <si>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</si>
  <si>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</si>
  <si>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</si>
  <si>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</si>
  <si>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</si>
  <si>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</si>
  <si>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</si>
  <si>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</si>
  <si>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</si>
  <si>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</si>
  <si>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</si>
  <si>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</si>
  <si>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</si>
  <si>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</si>
  <si>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</si>
  <si>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</si>
  <si>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</si>
  <si>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</si>
  <si>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</si>
  <si>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</si>
  <si>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</si>
  <si>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</si>
  <si>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</si>
  <si>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</si>
  <si>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</si>
  <si>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</si>
  <si>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</si>
  <si>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</si>
  <si>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</si>
  <si>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</si>
  <si>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</si>
  <si>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</si>
  <si>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</si>
  <si>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</si>
  <si>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</si>
  <si>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</si>
  <si>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</si>
  <si>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</si>
  <si>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</si>
  <si>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</si>
  <si>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</si>
  <si>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</si>
  <si>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</si>
  <si>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</si>
  <si>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</si>
  <si>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</si>
  <si>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</si>
  <si>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</si>
  <si>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</si>
  <si>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</si>
  <si>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</si>
  <si>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</si>
  <si>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</si>
  <si>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</si>
  <si>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</si>
  <si>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</si>
  <si>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</si>
  <si>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</si>
  <si>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</si>
  <si>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</si>
  <si>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</si>
  <si>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</si>
  <si>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</si>
  <si>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</si>
  <si>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</si>
  <si>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</si>
  <si>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</si>
  <si>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</si>
  <si>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</si>
  <si>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</si>
  <si>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</si>
  <si>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</si>
  <si>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</si>
  <si>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</si>
  <si>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</si>
  <si>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</si>
  <si>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</si>
  <si>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</si>
  <si>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</si>
  <si>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</si>
  <si>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</si>
  <si>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</si>
  <si>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</si>
  <si>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</si>
  <si>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</si>
  <si>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</si>
  <si>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</si>
  <si>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</si>
  <si>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</si>
  <si>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</si>
  <si>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</si>
  <si>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</si>
  <si>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</si>
  <si>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</si>
  <si>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</si>
  <si>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</si>
  <si>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</si>
  <si>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</si>
  <si>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</si>
  <si>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</si>
  <si>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</si>
  <si>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</si>
  <si>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</si>
  <si>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</si>
  <si>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</si>
  <si>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</si>
  <si>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</si>
  <si>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</si>
  <si>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</si>
  <si>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</si>
  <si>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</si>
  <si>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</si>
  <si>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</si>
  <si>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</si>
  <si>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</si>
  <si>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</si>
  <si>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</si>
  <si>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</si>
  <si>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</si>
  <si>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</si>
  <si>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</si>
  <si>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</si>
  <si>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</si>
  <si>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</si>
  <si>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</si>
  <si>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</si>
  <si>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</si>
  <si>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</si>
  <si>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</si>
  <si>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</si>
  <si>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</si>
  <si>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</si>
  <si>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</si>
  <si>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</si>
  <si>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</si>
  <si>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</si>
  <si>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</si>
  <si>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</si>
  <si>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</si>
  <si>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</si>
  <si>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</si>
  <si>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</si>
  <si>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</si>
  <si>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</si>
  <si>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</si>
  <si>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</si>
  <si>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</si>
  <si>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</si>
  <si>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</si>
  <si>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</si>
  <si>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</si>
  <si>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</si>
  <si>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</si>
  <si>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</si>
  <si>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</si>
  <si>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</si>
  <si>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</si>
  <si>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</si>
  <si>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</si>
  <si>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</si>
  <si>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</si>
  <si>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</si>
  <si>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</si>
  <si>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</si>
  <si>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</si>
  <si>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</si>
  <si>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</si>
  <si>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</si>
  <si>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</si>
  <si>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</si>
  <si>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</si>
  <si>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</si>
  <si>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</si>
  <si>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</si>
  <si>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</si>
  <si>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</si>
  <si>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</si>
  <si>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</si>
  <si>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</si>
  <si>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</si>
  <si>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</si>
  <si>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</si>
  <si>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</si>
  <si>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</si>
  <si>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</si>
  <si>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</si>
  <si>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</si>
  <si>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</si>
  <si>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</si>
  <si>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</si>
  <si>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</si>
  <si>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</si>
  <si>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</si>
  <si>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</si>
  <si>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</si>
  <si>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</si>
  <si>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</si>
  <si>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</si>
  <si>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</si>
  <si>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</si>
  <si>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</si>
  <si>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</si>
  <si>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</si>
  <si>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</si>
  <si>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</si>
  <si>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</si>
  <si>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</si>
  <si>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</si>
  <si>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</si>
  <si>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</si>
  <si>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</si>
  <si>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</si>
  <si>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</si>
  <si>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</si>
  <si>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</si>
  <si>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</si>
  <si>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</si>
  <si>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</si>
  <si>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</si>
  <si>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</si>
  <si>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</si>
  <si>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</si>
  <si>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</si>
  <si>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</si>
  <si>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</si>
  <si>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</si>
  <si>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</si>
  <si>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</si>
  <si>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</si>
  <si>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</si>
  <si>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</si>
  <si>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</si>
  <si>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</si>
  <si>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</si>
  <si>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</si>
  <si>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</si>
  <si>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</si>
  <si>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</si>
  <si>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</si>
  <si>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</si>
  <si>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</si>
  <si>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</si>
  <si>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</si>
  <si>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</si>
  <si>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</si>
  <si>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</si>
  <si>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</si>
  <si>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</si>
  <si>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</si>
  <si>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</si>
  <si>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</si>
  <si>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</si>
  <si>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</si>
  <si>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</si>
  <si>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</si>
  <si>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</si>
  <si>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</si>
  <si>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</si>
  <si>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</si>
  <si>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</si>
  <si>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</si>
  <si>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</si>
  <si>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</si>
  <si>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</si>
  <si>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</si>
  <si>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</si>
  <si>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</si>
  <si>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</si>
  <si>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</si>
  <si>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</si>
  <si>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</si>
  <si>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</si>
  <si>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</si>
  <si>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</si>
  <si>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</si>
  <si>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</si>
  <si>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</si>
  <si>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</si>
  <si>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</si>
  <si>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</si>
  <si>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</si>
  <si>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</si>
  <si>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</si>
  <si>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</si>
  <si>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</si>
  <si>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</si>
  <si>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</si>
  <si>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</si>
  <si>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</si>
  <si>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</si>
  <si>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</si>
  <si>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</si>
  <si>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</si>
  <si>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</si>
  <si>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</si>
  <si>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</si>
  <si>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</si>
  <si>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</si>
  <si>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</si>
  <si>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</si>
  <si>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</si>
  <si>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</si>
  <si>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</si>
  <si>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</si>
  <si>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</si>
  <si>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</si>
  <si>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</si>
  <si>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</si>
  <si>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</si>
  <si>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</si>
  <si>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</si>
  <si>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</si>
  <si>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</si>
  <si>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</si>
  <si>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</si>
  <si>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</si>
  <si>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</si>
  <si>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</si>
  <si>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</si>
  <si>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</si>
  <si>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</si>
  <si>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</si>
  <si>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</si>
  <si>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</si>
  <si>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</si>
  <si>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</si>
  <si>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</si>
  <si>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</si>
  <si>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</si>
  <si>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</si>
  <si>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</si>
  <si>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</si>
  <si>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</si>
  <si>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</si>
  <si>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</si>
  <si>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</si>
  <si>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</si>
  <si>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</si>
  <si>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</si>
  <si>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</si>
  <si>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</si>
  <si>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</si>
  <si>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</si>
  <si>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</si>
  <si>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</si>
  <si>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</si>
  <si>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</si>
  <si>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</si>
  <si>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</si>
  <si>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</si>
  <si>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</si>
  <si>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</si>
  <si>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</si>
  <si>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</si>
  <si>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</si>
  <si>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</si>
  <si>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</si>
  <si>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</si>
  <si>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</si>
  <si>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</si>
  <si>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</si>
  <si>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</si>
  <si>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</si>
  <si>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</si>
  <si>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</si>
  <si>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</si>
  <si>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</si>
  <si>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</si>
  <si>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</si>
  <si>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</si>
  <si>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</si>
  <si>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</si>
  <si>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</si>
  <si>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</si>
  <si>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</si>
  <si>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</si>
  <si>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</si>
  <si>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</si>
  <si>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</si>
  <si>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</si>
  <si>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</si>
  <si>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</si>
  <si>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</si>
  <si>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</si>
  <si>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</si>
  <si>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</si>
  <si>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</si>
  <si>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</si>
  <si>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</si>
  <si>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</si>
  <si>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</si>
  <si>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</si>
  <si>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</si>
  <si>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</si>
  <si>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</si>
  <si>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</si>
  <si>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</si>
  <si>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</si>
  <si>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</si>
  <si>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</si>
  <si>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</si>
  <si>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</si>
  <si>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</si>
  <si>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</si>
  <si>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</si>
  <si>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</si>
  <si>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</si>
  <si>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</si>
  <si>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</si>
  <si>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</si>
  <si>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</si>
  <si>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</si>
  <si>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</si>
  <si>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</si>
  <si>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</si>
  <si>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</si>
  <si>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</si>
  <si>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</si>
  <si>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</si>
  <si>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</si>
  <si>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</si>
  <si>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</si>
  <si>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</si>
  <si>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</si>
  <si>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</si>
  <si>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</si>
  <si>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</si>
  <si>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</si>
  <si>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</si>
  <si>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</si>
  <si>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</si>
  <si>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</si>
  <si>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</si>
  <si>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</si>
  <si>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</si>
  <si>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</si>
  <si>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</si>
  <si>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</si>
  <si>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</si>
  <si>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</si>
  <si>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</si>
  <si>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</si>
  <si>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</si>
  <si>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</si>
  <si>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</si>
  <si>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</si>
  <si>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</si>
  <si>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</si>
  <si>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</si>
  <si>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</si>
  <si>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</si>
  <si>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</si>
  <si>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</si>
  <si>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</si>
  <si>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</si>
  <si>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</si>
  <si>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</si>
  <si>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</si>
  <si>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</si>
  <si>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</si>
  <si>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</si>
  <si>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</si>
  <si>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</si>
  <si>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</si>
  <si>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</si>
  <si>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</si>
  <si>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</si>
  <si>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</si>
  <si>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</si>
  <si>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</si>
  <si>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</si>
  <si>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</si>
  <si>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</si>
  <si>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</si>
  <si>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</si>
  <si>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</si>
  <si>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</si>
  <si>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</si>
  <si>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</si>
  <si>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</si>
  <si>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</si>
  <si>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</si>
  <si>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</si>
  <si>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</si>
  <si>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</si>
  <si>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</si>
  <si>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</si>
  <si>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</si>
  <si>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</si>
  <si>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</si>
  <si>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</si>
  <si>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</si>
  <si>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</si>
  <si>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</si>
  <si>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</si>
  <si>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</si>
  <si>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</si>
  <si>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</si>
  <si>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</si>
  <si>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</si>
  <si>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</si>
  <si>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</si>
  <si>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</si>
  <si>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</si>
  <si>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</si>
  <si>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</si>
  <si>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</si>
  <si>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</si>
  <si>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</si>
  <si>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</si>
  <si>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</si>
  <si>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</si>
  <si>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</si>
  <si>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</si>
  <si>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</si>
  <si>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</si>
  <si>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</si>
  <si>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</si>
  <si>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</si>
  <si>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</si>
  <si>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</si>
  <si>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</si>
  <si>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</si>
  <si>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</si>
  <si>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</si>
  <si>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</si>
  <si>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</si>
  <si>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</si>
  <si>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</si>
  <si>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</si>
  <si>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</si>
  <si>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</si>
  <si>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</si>
  <si>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</si>
  <si>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</si>
  <si>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</si>
  <si>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</si>
  <si>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</si>
  <si>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</si>
  <si>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</si>
  <si>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</si>
  <si>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</si>
  <si>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</si>
  <si>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</si>
  <si>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</si>
  <si>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</si>
  <si>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</si>
  <si>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</si>
  <si>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</si>
  <si>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</si>
  <si>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</si>
  <si>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</si>
  <si>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</si>
  <si>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</si>
  <si>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</si>
  <si>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</si>
  <si>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</si>
  <si>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</si>
  <si>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</si>
  <si>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</si>
  <si>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</si>
  <si>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</si>
  <si>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</si>
  <si>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</si>
  <si>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</si>
  <si>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</si>
  <si>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</si>
  <si>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</si>
  <si>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</si>
  <si>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</si>
  <si>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</si>
  <si>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</si>
  <si>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</si>
  <si>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</si>
  <si>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</si>
  <si>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</si>
  <si>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</si>
  <si>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</si>
  <si>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</si>
  <si>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</si>
  <si>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</si>
  <si>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</si>
  <si>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</si>
  <si>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</si>
  <si>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</si>
  <si>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</si>
  <si>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</si>
  <si>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</si>
  <si>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</si>
  <si>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</si>
  <si>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</si>
  <si>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</si>
  <si>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</si>
  <si>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</si>
  <si>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</si>
  <si>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</si>
  <si>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</si>
  <si>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</si>
  <si>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</si>
  <si>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</si>
  <si>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</si>
  <si>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</si>
  <si>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</si>
  <si>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</si>
  <si>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</si>
  <si>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</si>
  <si>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</si>
  <si>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</si>
  <si>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</si>
  <si>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</si>
  <si>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</si>
  <si>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</si>
  <si>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</si>
  <si>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</si>
  <si>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</si>
  <si>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</si>
  <si>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</si>
  <si>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</si>
  <si>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</si>
  <si>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</si>
  <si>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</si>
  <si>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</si>
  <si>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</si>
  <si>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</si>
  <si>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</si>
  <si>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</si>
  <si>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</si>
  <si>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</si>
  <si>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</si>
  <si>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</si>
  <si>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</si>
  <si>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</si>
  <si>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</si>
  <si>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</si>
  <si>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</si>
  <si>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</si>
  <si>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</si>
  <si>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</si>
  <si>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</si>
  <si>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</si>
  <si>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</si>
  <si>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</si>
  <si>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</si>
  <si>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</si>
  <si>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</si>
  <si>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</si>
  <si>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</si>
  <si>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</si>
  <si>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</si>
  <si>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</si>
  <si>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</si>
  <si>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</si>
  <si>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</si>
  <si>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</si>
  <si>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</si>
  <si>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</si>
  <si>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</si>
  <si>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</si>
  <si>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</si>
  <si>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</si>
  <si>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</si>
  <si>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</si>
  <si>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</si>
  <si>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</si>
  <si>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</si>
  <si>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</si>
  <si>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</si>
  <si>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</si>
  <si>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</si>
  <si>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</si>
  <si>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</si>
  <si>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</si>
  <si>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</si>
  <si>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</si>
  <si>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</si>
  <si>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</si>
  <si>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</si>
  <si>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</si>
  <si>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</si>
  <si>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</si>
  <si>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</si>
  <si>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</si>
  <si>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</si>
  <si>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</si>
  <si>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</si>
  <si>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</si>
  <si>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</si>
  <si>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</si>
  <si>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</si>
  <si>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</si>
  <si>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</si>
  <si>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</si>
  <si>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</si>
  <si>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</si>
  <si>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</si>
  <si>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</si>
  <si>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</si>
  <si>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</si>
  <si>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</si>
  <si>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</si>
  <si>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</si>
  <si>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</si>
  <si>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</si>
  <si>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</si>
  <si>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</si>
  <si>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</si>
  <si>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</si>
  <si>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</si>
  <si>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</si>
  <si>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</si>
  <si>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</si>
  <si>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</si>
  <si>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</si>
  <si>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</si>
  <si>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</si>
  <si>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</si>
  <si>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</si>
  <si>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</si>
  <si>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</si>
  <si>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</si>
  <si>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</si>
  <si>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</si>
  <si>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</si>
  <si>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</si>
  <si>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</si>
  <si>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</si>
  <si>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</si>
  <si>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</si>
  <si>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</si>
  <si>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</si>
  <si>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</si>
  <si>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</si>
  <si>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</si>
  <si>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</si>
  <si>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</si>
  <si>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</si>
  <si>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</si>
  <si>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</si>
  <si>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</si>
  <si>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</si>
  <si>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</si>
  <si>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</si>
  <si>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</si>
  <si>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</si>
  <si>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</si>
  <si>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</si>
  <si>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</si>
  <si>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</si>
  <si>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</si>
  <si>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</si>
  <si>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</si>
  <si>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</si>
  <si>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</si>
  <si>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</si>
  <si>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</si>
  <si>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</si>
  <si>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</si>
  <si>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</si>
  <si>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</si>
  <si>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</si>
  <si>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</si>
  <si>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</si>
  <si>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</si>
  <si>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</si>
  <si>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</si>
  <si>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</si>
  <si>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</si>
  <si>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</si>
  <si>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</si>
  <si>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</si>
  <si>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</si>
  <si>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</si>
  <si>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</si>
  <si>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</si>
  <si>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</si>
  <si>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</si>
  <si>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</si>
  <si>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</si>
  <si>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</si>
  <si>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</si>
  <si>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</si>
  <si>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</si>
  <si>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</si>
  <si>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</si>
  <si>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</si>
  <si>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</si>
  <si>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</si>
  <si>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</si>
  <si>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</si>
  <si>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</si>
  <si>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</si>
  <si>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</si>
  <si>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</si>
  <si>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</si>
  <si>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</si>
  <si>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</si>
  <si>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</si>
  <si>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</si>
  <si>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</si>
  <si>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</si>
  <si>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</si>
  <si>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</si>
  <si>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</si>
  <si>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</si>
  <si>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</si>
  <si>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</si>
  <si>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</si>
  <si>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</si>
  <si>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</si>
  <si>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</si>
  <si>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</si>
  <si>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</si>
  <si>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</si>
  <si>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</si>
  <si>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</si>
  <si>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</si>
  <si>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</si>
  <si>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</si>
  <si>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</si>
  <si>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</si>
  <si>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</si>
  <si>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</si>
  <si>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</si>
  <si>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</si>
  <si>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</si>
  <si>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</si>
  <si>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</si>
  <si>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</si>
  <si>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</si>
  <si>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</si>
  <si>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</si>
  <si>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</si>
  <si>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</si>
  <si>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</si>
  <si>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</si>
  <si>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</si>
  <si>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</si>
  <si>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</si>
  <si>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</si>
  <si>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</si>
  <si>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</si>
  <si>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</si>
  <si>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</si>
  <si>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</si>
  <si>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</si>
  <si>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</si>
  <si>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</si>
  <si>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</si>
  <si>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</si>
  <si>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</si>
  <si>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</si>
  <si>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</si>
  <si>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</si>
  <si>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</si>
  <si>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</si>
  <si>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</si>
  <si>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</si>
  <si>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</si>
  <si>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</si>
  <si>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</si>
  <si>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</si>
  <si>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</si>
  <si>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</si>
  <si>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</si>
  <si>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</si>
  <si>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</si>
  <si>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</si>
  <si>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</si>
  <si>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</si>
  <si>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</si>
  <si>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</si>
  <si>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</si>
  <si>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</si>
  <si>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</si>
  <si>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</si>
  <si>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</si>
  <si>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</si>
  <si>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</si>
  <si>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</si>
  <si>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</si>
  <si>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</si>
  <si>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</si>
  <si>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</si>
  <si>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</si>
  <si>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</si>
  <si>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</si>
  <si>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</si>
  <si>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</si>
  <si>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</si>
  <si>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</si>
  <si>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</si>
  <si>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</si>
  <si>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</si>
  <si>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</si>
  <si>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</si>
  <si>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</si>
  <si>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</si>
  <si>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</si>
  <si>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</si>
  <si>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</si>
  <si>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</si>
  <si>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</si>
  <si>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</si>
  <si>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</si>
  <si>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</si>
  <si>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</si>
  <si>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</si>
  <si>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</si>
  <si>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</si>
  <si>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</si>
  <si>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</si>
  <si>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</si>
  <si>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</si>
  <si>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</si>
  <si>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</si>
  <si>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</si>
  <si>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</si>
  <si>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</si>
  <si>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</si>
  <si>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</si>
  <si>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</si>
  <si>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</si>
  <si>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</si>
  <si>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</si>
  <si>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</si>
  <si>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</si>
  <si>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</si>
  <si>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</si>
  <si>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</si>
  <si>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</si>
  <si>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</si>
  <si>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</si>
  <si>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</si>
  <si>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</si>
  <si>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</si>
  <si>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</si>
  <si>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</si>
  <si>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</si>
  <si>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</si>
  <si>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</si>
  <si>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</si>
  <si>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</si>
  <si>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</si>
  <si>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</si>
  <si>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</si>
  <si>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</si>
  <si>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</si>
  <si>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</si>
  <si>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</si>
  <si>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</si>
  <si>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</si>
  <si>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</si>
  <si>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</si>
  <si>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</si>
  <si>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</si>
  <si>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</si>
  <si>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</si>
  <si>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</si>
  <si>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</si>
  <si>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</si>
  <si>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</si>
  <si>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</si>
  <si>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</si>
  <si>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</si>
  <si>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</si>
  <si>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</si>
  <si>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</si>
  <si>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</si>
  <si>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</si>
  <si>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</si>
  <si>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</si>
  <si>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</si>
  <si>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</si>
  <si>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</si>
  <si>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</si>
  <si>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</si>
  <si>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</si>
  <si>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</si>
  <si>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</si>
  <si>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</si>
  <si>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</si>
  <si>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</si>
  <si>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</si>
  <si>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</si>
  <si>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</si>
  <si>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</si>
  <si>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</si>
  <si>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</si>
  <si>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</si>
  <si>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</si>
  <si>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</si>
  <si>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</si>
  <si>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</si>
  <si>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</si>
  <si>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</si>
  <si>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</si>
  <si>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</si>
  <si>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</si>
  <si>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</si>
  <si>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</si>
  <si>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</si>
  <si>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</si>
  <si>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</si>
  <si>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</si>
  <si>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</si>
  <si>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</si>
  <si>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</si>
  <si>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</si>
  <si>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</si>
  <si>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</si>
  <si>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</si>
  <si>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</si>
  <si>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</si>
  <si>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</si>
  <si>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</si>
  <si>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</si>
  <si>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</si>
  <si>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</si>
  <si>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</si>
  <si>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</si>
  <si>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</si>
  <si>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</si>
  <si>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</si>
  <si>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</si>
  <si>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</si>
  <si>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</si>
  <si>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</si>
  <si>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</si>
  <si>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</si>
  <si>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</si>
  <si>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</si>
  <si>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</si>
  <si>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</si>
  <si>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</si>
  <si>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</si>
  <si>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</si>
  <si>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</si>
  <si>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</si>
  <si>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</si>
  <si>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</si>
  <si>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</si>
  <si>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</si>
  <si>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</si>
  <si>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</si>
  <si>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</si>
  <si>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</si>
  <si>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</si>
  <si>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</si>
  <si>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</si>
  <si>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</si>
  <si>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</si>
  <si>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</si>
  <si>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</si>
  <si>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</si>
  <si>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</si>
  <si>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</si>
  <si>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</si>
  <si>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</si>
  <si>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</si>
  <si>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</si>
  <si>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</si>
  <si>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</si>
  <si>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</si>
  <si>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</si>
  <si>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</si>
  <si>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</si>
  <si>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</si>
  <si>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</si>
  <si>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</si>
  <si>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</si>
  <si>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</si>
  <si>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</si>
  <si>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</si>
  <si>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</si>
  <si>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</si>
  <si>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</si>
  <si>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</si>
  <si>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</si>
  <si>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</si>
  <si>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</si>
  <si>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</si>
  <si>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</si>
  <si>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</si>
  <si>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</si>
  <si>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</si>
  <si>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</si>
  <si>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</si>
  <si>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</si>
  <si>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</si>
  <si>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</si>
  <si>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</si>
  <si>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</si>
  <si>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</si>
  <si>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</si>
  <si>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</si>
  <si>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</si>
  <si>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</si>
  <si>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</si>
  <si>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</si>
  <si>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</si>
  <si>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</si>
  <si>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</si>
  <si>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</si>
  <si>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</si>
  <si>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</si>
  <si>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</si>
  <si>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</si>
  <si>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</si>
  <si>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</si>
  <si>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</si>
  <si>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</si>
  <si>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</si>
  <si>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</si>
  <si>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</si>
  <si>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</si>
  <si>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</si>
  <si>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</si>
  <si>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</si>
  <si>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</si>
  <si>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</si>
  <si>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</si>
  <si>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</si>
  <si>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</si>
  <si>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</si>
  <si>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</si>
  <si>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</si>
  <si>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</si>
  <si>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</si>
  <si>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</si>
  <si>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</si>
  <si>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</si>
  <si>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</si>
  <si>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</si>
  <si>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</si>
  <si>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</si>
  <si>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</si>
  <si>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</si>
  <si>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</si>
  <si>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</si>
  <si>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</si>
  <si>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</si>
  <si>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</si>
  <si>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</si>
  <si>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</si>
  <si>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</si>
  <si>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</si>
  <si>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</si>
  <si>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</si>
  <si>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</si>
  <si>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</si>
  <si>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</si>
  <si>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</si>
  <si>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</si>
  <si>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</si>
  <si>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</si>
  <si>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</si>
  <si>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</si>
  <si>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</si>
  <si>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</si>
  <si>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</si>
  <si>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</si>
  <si>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</si>
  <si>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</si>
  <si>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</si>
  <si>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</si>
  <si>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</si>
  <si>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</si>
  <si>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</si>
  <si>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</si>
  <si>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</si>
  <si>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</si>
  <si>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</si>
  <si>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</si>
  <si>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</si>
  <si>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</si>
  <si>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</si>
  <si>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</si>
  <si>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</si>
  <si>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</si>
  <si>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</si>
  <si>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</si>
  <si>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</si>
  <si>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</si>
  <si>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</si>
  <si>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</si>
  <si>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</si>
  <si>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</si>
  <si>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</si>
  <si>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</si>
  <si>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</si>
  <si>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</si>
  <si>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</si>
  <si>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</si>
  <si>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</si>
  <si>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</si>
  <si>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</si>
  <si>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</si>
  <si>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</si>
  <si>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</si>
  <si>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</si>
  <si>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</si>
  <si>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</si>
  <si>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</si>
  <si>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</si>
  <si>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</si>
  <si>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</si>
  <si>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</si>
  <si>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</si>
  <si>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</si>
  <si>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</si>
  <si>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</si>
  <si>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</si>
  <si>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</si>
  <si>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</si>
  <si>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</si>
  <si>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</si>
  <si>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</si>
  <si>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</si>
  <si>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</si>
  <si>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</si>
  <si>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</si>
  <si>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</si>
  <si>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</si>
  <si>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</si>
  <si>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</si>
  <si>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</si>
  <si>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</si>
  <si>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</si>
  <si>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</si>
  <si>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</si>
  <si>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</si>
  <si>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</si>
  <si>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</si>
  <si>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</si>
  <si>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</si>
  <si>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</si>
  <si>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</si>
  <si>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</si>
  <si>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</si>
  <si>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</si>
  <si>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</si>
  <si>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</si>
  <si>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</si>
  <si>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</si>
  <si>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</si>
  <si>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</si>
  <si>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</si>
  <si>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</si>
  <si>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</si>
  <si>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</si>
  <si>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</si>
  <si>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</si>
  <si>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</si>
  <si>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</si>
  <si>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</si>
  <si>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</si>
  <si>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</si>
  <si>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</si>
  <si>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</si>
  <si>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</si>
  <si>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</si>
  <si>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</si>
  <si>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</si>
  <si>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</si>
  <si>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</si>
  <si>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</si>
  <si>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</si>
  <si>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</si>
  <si>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</si>
  <si>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</si>
  <si>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</si>
  <si>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</si>
  <si>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</si>
  <si>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</si>
  <si>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</si>
  <si>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</si>
  <si>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</si>
  <si>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</si>
  <si>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</si>
  <si>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</si>
  <si>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</si>
  <si>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</si>
  <si>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</si>
  <si>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</si>
  <si>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</si>
  <si>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</si>
  <si>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</si>
  <si>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</si>
  <si>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</si>
  <si>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</si>
  <si>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</si>
  <si>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</si>
  <si>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</si>
  <si>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</si>
  <si>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</si>
  <si>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</si>
  <si>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</si>
  <si>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</si>
  <si>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</si>
  <si>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</si>
  <si>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</si>
  <si>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</si>
  <si>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</si>
  <si>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</si>
  <si>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</si>
  <si>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</si>
  <si>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</si>
  <si>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</si>
  <si>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</si>
  <si>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</si>
  <si>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</si>
  <si>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</si>
  <si>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</si>
  <si>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</si>
  <si>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</si>
  <si>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</si>
  <si>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</si>
  <si>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</si>
  <si>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</si>
  <si>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</si>
  <si>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</si>
  <si>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</si>
  <si>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</si>
  <si>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</si>
  <si>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</si>
  <si>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</si>
  <si>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</si>
  <si>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</si>
  <si>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</si>
  <si>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</si>
  <si>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</si>
  <si>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</si>
  <si>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</si>
  <si>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</si>
  <si>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</si>
  <si>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</si>
  <si>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</si>
  <si>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</si>
  <si>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</si>
  <si>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</si>
  <si>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</si>
  <si>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</si>
  <si>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</si>
  <si>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</si>
  <si>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</si>
  <si>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</si>
  <si>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</si>
  <si>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</si>
  <si>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</si>
  <si>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</si>
  <si>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</si>
  <si>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</si>
  <si>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</si>
  <si>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</si>
  <si>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</si>
  <si>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</si>
  <si>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</si>
  <si>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</si>
  <si>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</si>
  <si>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</si>
  <si>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</si>
  <si>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</si>
  <si>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</si>
  <si>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</si>
  <si>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</si>
  <si>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</si>
  <si>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</si>
  <si>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</si>
  <si>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</si>
  <si>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</si>
  <si>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</si>
  <si>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</si>
  <si>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</si>
  <si>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</si>
  <si>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</si>
  <si>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</si>
  <si>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</si>
  <si>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</si>
  <si>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</si>
  <si>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</si>
  <si>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</si>
  <si>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</si>
  <si>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</si>
  <si>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</si>
  <si>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</si>
  <si>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</si>
  <si>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</si>
  <si>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</si>
  <si>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</si>
  <si>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</si>
  <si>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</si>
  <si>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</si>
  <si>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</si>
  <si>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</si>
  <si>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</si>
  <si>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</si>
  <si>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</si>
  <si>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</si>
  <si>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</si>
  <si>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</si>
  <si>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</si>
  <si>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</si>
  <si>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</si>
  <si>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</si>
  <si>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</si>
  <si>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</si>
  <si>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</si>
  <si>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</si>
  <si>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</si>
  <si>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</si>
  <si>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</si>
  <si>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</si>
  <si>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</si>
  <si>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</si>
  <si>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</si>
  <si>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</si>
  <si>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</si>
  <si>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</si>
  <si>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</si>
  <si>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</si>
  <si>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</si>
  <si>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</si>
  <si>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</si>
  <si>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</si>
  <si>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</si>
  <si>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</si>
  <si>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</si>
  <si>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</si>
  <si>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</si>
  <si>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</si>
  <si>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</si>
  <si>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</si>
  <si>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</si>
  <si>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</si>
  <si>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</si>
  <si>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</si>
  <si>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</si>
  <si>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</si>
  <si>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</si>
  <si>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</si>
  <si>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</si>
  <si>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</si>
  <si>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</si>
  <si>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</si>
  <si>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</si>
  <si>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</si>
  <si>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</si>
  <si>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</si>
  <si>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</si>
  <si>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</si>
  <si>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</si>
  <si>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</si>
  <si>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</si>
  <si>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</si>
  <si>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</si>
  <si>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</si>
  <si>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</si>
  <si>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</si>
  <si>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</si>
  <si>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</si>
  <si>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</si>
  <si>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</si>
  <si>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</si>
  <si>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</si>
  <si>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</si>
  <si>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</si>
  <si>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</si>
  <si>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</si>
  <si>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</si>
  <si>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</si>
  <si>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</si>
  <si>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</si>
  <si>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</si>
  <si>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</si>
  <si>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</si>
  <si>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</si>
  <si>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</si>
  <si>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</si>
  <si>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</si>
  <si>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</si>
  <si>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</si>
  <si>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</si>
  <si>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</si>
  <si>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</si>
  <si>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</si>
  <si>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</si>
  <si>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</si>
  <si>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</si>
  <si>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</si>
  <si>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</si>
  <si>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</si>
  <si>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</si>
  <si>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</si>
  <si>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</si>
  <si>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</si>
  <si>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</si>
  <si>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</si>
  <si>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</si>
  <si>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</si>
  <si>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</si>
  <si>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</si>
  <si>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</si>
  <si>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</si>
  <si>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</si>
  <si>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</si>
  <si>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</si>
  <si>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</si>
  <si>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</si>
  <si>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</si>
  <si>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</si>
  <si>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</si>
  <si>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</si>
  <si>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</si>
  <si>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</si>
  <si>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</si>
  <si>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</si>
  <si>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</si>
  <si>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</si>
  <si>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</si>
  <si>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</si>
  <si>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</si>
  <si>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</si>
  <si>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</si>
  <si>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</si>
  <si>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</si>
  <si>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</si>
  <si>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</si>
  <si>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</si>
  <si>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</si>
  <si>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</si>
  <si>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</si>
  <si>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</si>
  <si>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</si>
  <si>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</si>
  <si>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</si>
  <si>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</si>
  <si>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</si>
  <si>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</si>
  <si>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</si>
  <si>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</si>
  <si>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</si>
  <si>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</si>
  <si>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</si>
  <si>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</si>
  <si>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</si>
  <si>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</si>
  <si>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</si>
  <si>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</si>
  <si>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</si>
  <si>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</si>
  <si>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</si>
  <si>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</si>
  <si>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</si>
  <si>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</si>
  <si>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</si>
  <si>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</si>
  <si>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</si>
  <si>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</si>
  <si>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</si>
  <si>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</si>
  <si>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</si>
  <si>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</si>
  <si>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</si>
  <si>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</si>
  <si>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</si>
  <si>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</si>
  <si>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</si>
  <si>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</si>
  <si>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</si>
  <si>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</si>
  <si>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</si>
  <si>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</si>
  <si>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</si>
  <si>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</si>
  <si>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</si>
  <si>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</si>
  <si>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</si>
  <si>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</si>
  <si>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</si>
  <si>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</si>
  <si>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</si>
  <si>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</si>
  <si>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</si>
  <si>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</si>
  <si>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</si>
  <si>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</si>
  <si>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</si>
  <si>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</si>
  <si>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</si>
  <si>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</si>
  <si>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</si>
  <si>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</si>
  <si>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</si>
  <si>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</si>
  <si>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</si>
  <si>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</si>
  <si>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</si>
  <si>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</si>
  <si>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</si>
  <si>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</si>
  <si>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</si>
  <si>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</si>
  <si>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</si>
  <si>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</si>
  <si>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</si>
  <si>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</si>
  <si>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</si>
  <si>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</si>
  <si>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</si>
  <si>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</si>
  <si>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</si>
  <si>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</si>
  <si>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</si>
  <si>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</si>
  <si>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</si>
  <si>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</si>
  <si>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</si>
  <si>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</si>
  <si>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</si>
  <si>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</si>
  <si>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</si>
  <si>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</si>
  <si>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</si>
  <si>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</si>
  <si>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</si>
  <si>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</si>
  <si>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</si>
  <si>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</si>
  <si>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</si>
  <si>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</si>
  <si>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</si>
  <si>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</si>
  <si>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</si>
  <si>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</si>
  <si>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</si>
  <si>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</si>
  <si>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</si>
  <si>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</si>
  <si>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</si>
  <si>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</si>
  <si>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</si>
  <si>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</si>
  <si>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</si>
  <si>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</si>
  <si>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</si>
  <si>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</si>
  <si>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</si>
  <si>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</si>
  <si>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</si>
  <si>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</si>
  <si>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</si>
  <si>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</si>
  <si>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</si>
  <si>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</si>
  <si>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</si>
  <si>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</si>
  <si>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</si>
  <si>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</si>
  <si>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</si>
  <si>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</si>
  <si>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</si>
  <si>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</si>
  <si>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</si>
  <si>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</si>
  <si>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</si>
  <si>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</si>
  <si>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</si>
  <si>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</si>
  <si>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</si>
  <si>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</si>
  <si>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</si>
  <si>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</si>
  <si>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</si>
  <si>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</si>
  <si>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</si>
  <si>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</si>
  <si>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</si>
  <si>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</si>
  <si>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</si>
  <si>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</si>
  <si>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</si>
  <si>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</si>
  <si>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</si>
  <si>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</si>
  <si>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</si>
  <si>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</si>
  <si>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</si>
  <si>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</si>
  <si>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</si>
  <si>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</si>
  <si>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</si>
  <si>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</si>
  <si>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</si>
  <si>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</si>
  <si>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</si>
  <si>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</si>
  <si>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</si>
  <si>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</si>
  <si>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</si>
  <si>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</si>
  <si>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</si>
  <si>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</si>
  <si>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</si>
  <si>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</si>
  <si>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</si>
  <si>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</si>
  <si>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</si>
  <si>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</si>
  <si>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</si>
  <si>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</si>
  <si>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</si>
  <si>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</si>
  <si>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</si>
  <si>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</si>
  <si>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</si>
  <si>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</si>
  <si>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</si>
  <si>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</si>
  <si>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</si>
  <si>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</si>
  <si>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</si>
  <si>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</si>
  <si>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</si>
  <si>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</si>
  <si>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</si>
  <si>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</si>
  <si>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</si>
  <si>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</si>
  <si>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</si>
  <si>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</si>
  <si>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</si>
  <si>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</si>
  <si>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</si>
  <si>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</si>
  <si>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</si>
  <si>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</si>
  <si>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</si>
  <si>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</si>
  <si>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</si>
  <si>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</si>
  <si>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</si>
  <si>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</si>
  <si>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</si>
  <si>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</si>
  <si>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</si>
  <si>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</si>
  <si>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</si>
  <si>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</si>
  <si>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</si>
  <si>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</si>
  <si>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</si>
  <si>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</si>
  <si>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</si>
  <si>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</si>
  <si>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</si>
  <si>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</si>
  <si>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</si>
  <si>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</si>
  <si>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</si>
  <si>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</si>
  <si>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</si>
  <si>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</si>
  <si>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</si>
  <si>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</si>
  <si>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</si>
  <si>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</si>
  <si>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</si>
  <si>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</si>
  <si>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</si>
  <si>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</si>
  <si>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</si>
  <si>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</si>
  <si>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</si>
  <si>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</si>
  <si>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</si>
  <si>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</si>
  <si>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</si>
  <si>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</si>
  <si>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</si>
  <si>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</si>
  <si>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</si>
  <si>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</si>
  <si>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</si>
  <si>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</si>
  <si>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</si>
  <si>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</si>
  <si>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</si>
  <si>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</si>
  <si>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</si>
  <si>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</si>
  <si>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</si>
  <si>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</si>
  <si>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</si>
  <si>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</si>
  <si>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</si>
  <si>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</si>
  <si>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</si>
  <si>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</si>
  <si>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</si>
  <si>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</si>
  <si>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</si>
  <si>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</si>
  <si>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</si>
  <si>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</si>
  <si>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</si>
  <si>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</si>
  <si>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</si>
  <si>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</si>
  <si>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</si>
  <si>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</si>
  <si>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</si>
  <si>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</si>
  <si>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</si>
  <si>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</si>
  <si>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</si>
  <si>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</si>
  <si>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</si>
  <si>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</si>
  <si>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</si>
  <si>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</si>
  <si>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</si>
  <si>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</si>
  <si>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</si>
  <si>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</si>
  <si>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</si>
  <si>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</si>
  <si>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</si>
  <si>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</si>
  <si>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</si>
  <si>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</si>
  <si>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</si>
  <si>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</si>
  <si>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</si>
  <si>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</si>
  <si>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</si>
  <si>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</si>
  <si>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</si>
  <si>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</si>
  <si>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</si>
  <si>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</si>
  <si>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</si>
  <si>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</si>
  <si>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</si>
  <si>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</si>
  <si>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</si>
  <si>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</si>
  <si>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</si>
  <si>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</si>
  <si>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</si>
  <si>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</si>
  <si>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</si>
  <si>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</si>
  <si>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</si>
  <si>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</si>
  <si>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</si>
  <si>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</si>
  <si>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</si>
  <si>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</si>
  <si>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</si>
  <si>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</si>
  <si>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</si>
  <si>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</si>
  <si>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</si>
  <si>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</si>
  <si>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</si>
  <si>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</si>
  <si>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</si>
  <si>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</si>
  <si>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</si>
  <si>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</si>
  <si>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</si>
  <si>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</si>
  <si>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</si>
  <si>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</si>
  <si>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</si>
  <si>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</si>
  <si>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</si>
  <si>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</si>
  <si>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</si>
  <si>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</si>
  <si>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</si>
  <si>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</si>
  <si>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</si>
  <si>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</si>
  <si>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</si>
  <si>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</si>
  <si>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</si>
  <si>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</si>
  <si>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</si>
  <si>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</si>
  <si>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</si>
  <si>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</si>
  <si>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</si>
  <si>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</si>
  <si>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</si>
  <si>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</si>
  <si>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</si>
  <si>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</si>
  <si>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</si>
  <si>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</si>
  <si>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</si>
  <si>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</si>
  <si>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</si>
  <si>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</si>
  <si>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</si>
  <si>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</si>
  <si>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</si>
  <si>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</si>
  <si>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</si>
  <si>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</si>
  <si>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</si>
  <si>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</si>
  <si>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</si>
  <si>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</si>
  <si>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</si>
  <si>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</si>
  <si>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</si>
  <si>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</si>
  <si>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</si>
  <si>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</si>
  <si>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</si>
  <si>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</si>
  <si>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</si>
  <si>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</si>
  <si>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</si>
  <si>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</si>
  <si>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</si>
  <si>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</si>
  <si>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</si>
  <si>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</si>
  <si>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</si>
  <si>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</si>
  <si>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</si>
  <si>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</si>
  <si>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</si>
  <si>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</si>
  <si>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</si>
  <si>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</si>
  <si>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</si>
  <si>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</si>
  <si>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</si>
  <si>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</si>
  <si>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</si>
  <si>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</si>
  <si>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</si>
  <si>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</si>
  <si>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</si>
  <si>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</si>
  <si>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</si>
  <si>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</si>
  <si>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</si>
  <si>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</si>
  <si>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</si>
  <si>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</si>
  <si>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</si>
  <si>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</si>
  <si>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</si>
  <si>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</si>
  <si>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</si>
  <si>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</si>
  <si>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</si>
  <si>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</si>
  <si>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</si>
  <si>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</si>
  <si>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</si>
  <si>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</si>
  <si>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</si>
  <si>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</si>
  <si>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</si>
  <si>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</si>
  <si>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</si>
  <si>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</si>
  <si>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</si>
  <si>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</si>
  <si>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</si>
  <si>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</si>
  <si>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</si>
  <si>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</si>
  <si>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</si>
  <si>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</si>
  <si>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</si>
  <si>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</si>
  <si>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</si>
  <si>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</si>
  <si>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</si>
  <si>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</si>
  <si>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</si>
  <si>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</si>
  <si>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</si>
  <si>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</si>
  <si>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</si>
  <si>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</si>
  <si>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</si>
  <si>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</si>
  <si>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</si>
  <si>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</si>
  <si>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</si>
  <si>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</si>
  <si>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</si>
  <si>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</si>
  <si>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</si>
  <si>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</si>
  <si>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</si>
  <si>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</si>
  <si>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</si>
  <si>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</si>
  <si>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</si>
  <si>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</si>
  <si>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</si>
  <si>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</si>
  <si>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</si>
  <si>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</si>
  <si>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</si>
  <si>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</si>
  <si>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</si>
  <si>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</si>
  <si>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</si>
  <si>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</si>
  <si>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</si>
  <si>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</si>
  <si>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</si>
  <si>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</si>
  <si>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</si>
  <si>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</si>
  <si>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</si>
  <si>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</si>
  <si>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</si>
  <si>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</si>
  <si>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</si>
  <si>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</si>
  <si>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</si>
  <si>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</si>
  <si>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</si>
  <si>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</si>
  <si>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</si>
  <si>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</si>
  <si>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</si>
  <si>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</si>
  <si>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</si>
  <si>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</si>
  <si>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</si>
  <si>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</si>
  <si>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</si>
  <si>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</si>
  <si>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</si>
  <si>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</si>
  <si>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</si>
  <si>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</si>
  <si>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</si>
  <si>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</si>
  <si>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</si>
  <si>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</si>
  <si>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</si>
  <si>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</si>
  <si>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</si>
  <si>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</si>
  <si>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</si>
  <si>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</si>
  <si>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</si>
  <si>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</si>
  <si>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</si>
  <si>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</si>
  <si>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</si>
  <si>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</si>
  <si>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</si>
  <si>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</si>
  <si>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</si>
  <si>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</si>
  <si>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</si>
  <si>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</si>
  <si>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</si>
  <si>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</si>
  <si>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</si>
  <si>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</si>
  <si>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</si>
  <si>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</si>
  <si>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</si>
  <si>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</si>
  <si>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</si>
  <si>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</si>
  <si>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</si>
  <si>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</si>
  <si>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</si>
  <si>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</si>
  <si>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</si>
  <si>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</si>
  <si>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</si>
  <si>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</si>
  <si>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</si>
  <si>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</si>
  <si>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</si>
  <si>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</si>
  <si>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</si>
  <si>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</si>
  <si>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</si>
  <si>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</si>
  <si>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</si>
  <si>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</si>
  <si>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</si>
  <si>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</si>
  <si>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</si>
  <si>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</si>
  <si>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</si>
  <si>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</si>
  <si>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</si>
  <si>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</si>
  <si>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</si>
  <si>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</si>
  <si>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</si>
  <si>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</si>
  <si>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</si>
  <si>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</si>
  <si>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</si>
  <si>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</si>
  <si>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</si>
  <si>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</si>
  <si>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</si>
  <si>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</si>
  <si>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</si>
  <si>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</si>
  <si>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</si>
  <si>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</si>
  <si>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</si>
  <si>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</si>
  <si>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</si>
  <si>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</si>
  <si>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</si>
  <si>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</si>
  <si>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</si>
  <si>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</si>
  <si>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</si>
  <si>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</si>
  <si>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</si>
  <si>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</si>
  <si>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</si>
  <si>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</si>
  <si>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</si>
  <si>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</si>
  <si>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</si>
  <si>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</si>
  <si>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</si>
  <si>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</si>
  <si>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</si>
  <si>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</si>
  <si>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</si>
  <si>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</si>
  <si>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</si>
  <si>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</si>
  <si>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</si>
  <si>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</si>
  <si>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</si>
  <si>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</si>
  <si>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</si>
  <si>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</si>
  <si>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</si>
  <si>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</si>
  <si>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</si>
  <si>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</si>
  <si>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</si>
  <si>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</si>
  <si>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</si>
  <si>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</si>
  <si>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</si>
  <si>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</si>
  <si>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</si>
  <si>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</si>
  <si>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</si>
  <si>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</si>
  <si>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</si>
  <si>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</si>
  <si>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</si>
  <si>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</si>
  <si>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</si>
  <si>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</si>
  <si>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</si>
  <si>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</si>
  <si>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</si>
  <si>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</si>
  <si>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</si>
  <si>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</si>
  <si>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</si>
  <si>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</si>
  <si>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</si>
  <si>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</si>
  <si>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</si>
  <si>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</si>
  <si>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</si>
  <si>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</si>
  <si>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</si>
  <si>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</si>
  <si>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</si>
  <si>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</si>
  <si>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</si>
  <si>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</si>
  <si>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</si>
  <si>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</si>
  <si>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</si>
  <si>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</si>
  <si>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</si>
  <si>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</si>
  <si>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</si>
  <si>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</si>
  <si>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</si>
  <si>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</si>
  <si>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</si>
  <si>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</si>
  <si>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</si>
  <si>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</si>
  <si>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</si>
  <si>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</si>
  <si>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</si>
  <si>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</si>
  <si>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</si>
  <si>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</si>
  <si>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</si>
  <si>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</si>
  <si>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</si>
  <si>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</si>
  <si>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</si>
  <si>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</si>
  <si>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</si>
  <si>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</si>
  <si>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</si>
  <si>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</si>
  <si>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</si>
  <si>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</si>
  <si>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</si>
  <si>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</si>
  <si>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</si>
  <si>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</si>
  <si>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</si>
  <si>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</si>
  <si>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</si>
  <si>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</si>
  <si>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</si>
  <si>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</si>
  <si>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</si>
  <si>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</si>
  <si>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</si>
  <si>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</si>
  <si>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</si>
  <si>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</si>
  <si>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</si>
  <si>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</si>
  <si>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</si>
  <si>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</si>
  <si>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</si>
  <si>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</si>
  <si>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</si>
  <si>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</si>
  <si>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</si>
  <si>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</si>
  <si>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</si>
  <si>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</si>
  <si>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</si>
  <si>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</si>
  <si>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</si>
  <si>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</si>
  <si>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</si>
  <si>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</si>
  <si>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</si>
  <si>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</si>
  <si>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</si>
  <si>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</si>
  <si>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</si>
  <si>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</si>
  <si>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</si>
  <si>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</si>
  <si>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</si>
  <si>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</si>
  <si>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</si>
  <si>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</si>
  <si>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</si>
  <si>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</si>
  <si>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</si>
  <si>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</si>
  <si>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</si>
  <si>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</si>
  <si>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</si>
  <si>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</si>
  <si>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</si>
  <si>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</si>
  <si>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</si>
  <si>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</si>
  <si>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</si>
  <si>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</si>
  <si>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</si>
  <si>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</si>
  <si>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</si>
  <si>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</si>
  <si>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</si>
  <si>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</si>
  <si>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</si>
  <si>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</si>
  <si>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</si>
  <si>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</si>
  <si>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</si>
  <si>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</si>
  <si>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</si>
  <si>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</si>
  <si>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</si>
  <si>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</si>
  <si>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</si>
  <si>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</si>
  <si>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</si>
  <si>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</si>
  <si>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</si>
  <si>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</si>
  <si>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</si>
  <si>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</si>
  <si>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</si>
  <si>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</si>
  <si>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</si>
  <si>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</si>
  <si>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</si>
  <si>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</si>
  <si>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</si>
  <si>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</si>
  <si>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</si>
  <si>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</si>
  <si>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</si>
  <si>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</si>
  <si>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</si>
  <si>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</si>
  <si>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</si>
  <si>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</si>
  <si>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</si>
  <si>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</si>
  <si>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</si>
  <si>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</si>
  <si>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</si>
  <si>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</si>
  <si>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</si>
  <si>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</si>
  <si>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</si>
  <si>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</si>
  <si>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</si>
  <si>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</si>
  <si>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</si>
  <si>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</si>
  <si>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</si>
  <si>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</si>
  <si>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</si>
  <si>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</si>
  <si>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</si>
  <si>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</si>
  <si>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</si>
  <si>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</si>
  <si>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</si>
  <si>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</si>
  <si>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</si>
  <si>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</si>
  <si>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</si>
  <si>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</si>
  <si>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</si>
  <si>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</si>
  <si>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</si>
  <si>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</si>
  <si>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</si>
  <si>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</si>
  <si>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</si>
  <si>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</si>
  <si>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</si>
  <si>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</si>
  <si>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</si>
  <si>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</si>
  <si>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</si>
  <si>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</si>
  <si>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</si>
  <si>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</si>
  <si>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</si>
  <si>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</si>
  <si>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</si>
  <si>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</si>
  <si>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</si>
  <si>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</si>
  <si>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</si>
  <si>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</si>
  <si>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</si>
  <si>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</si>
  <si>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</si>
  <si>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</si>
  <si>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</si>
  <si>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</si>
  <si>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</si>
  <si>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</si>
  <si>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</si>
  <si>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</si>
  <si>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</si>
  <si>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</si>
  <si>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</si>
  <si>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</si>
  <si>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</si>
  <si>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</si>
  <si>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</si>
  <si>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</si>
  <si>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</si>
  <si>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</si>
  <si>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</si>
  <si>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</si>
  <si>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</si>
  <si>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</si>
  <si>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</si>
  <si>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</si>
  <si>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</si>
  <si>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</si>
  <si>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</si>
  <si>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</si>
  <si>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</si>
  <si>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</si>
  <si>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</si>
  <si>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</si>
  <si>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</si>
  <si>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</si>
  <si>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</si>
  <si>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</si>
  <si>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</si>
  <si>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</si>
  <si>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</si>
  <si>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</si>
  <si>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</si>
  <si>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</si>
  <si>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</si>
  <si>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</si>
  <si>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</si>
  <si>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</si>
  <si>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</si>
  <si>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</si>
  <si>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</si>
  <si>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</si>
  <si>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</si>
  <si>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</si>
  <si>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</si>
  <si>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</si>
  <si>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</si>
  <si>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</si>
  <si>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</si>
  <si>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</si>
  <si>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</si>
  <si>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</si>
  <si>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</si>
  <si>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</si>
  <si>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</si>
  <si>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</si>
  <si>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</si>
  <si>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</si>
  <si>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</si>
  <si>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</si>
  <si>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</si>
  <si>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</si>
  <si>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</si>
  <si>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</si>
  <si>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</si>
  <si>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</si>
  <si>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</si>
  <si>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</si>
  <si>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</si>
  <si>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</si>
  <si>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</si>
  <si>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</si>
  <si>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</si>
  <si>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</si>
  <si>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</si>
  <si>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</si>
  <si>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</si>
  <si>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</si>
  <si>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</si>
  <si>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</si>
  <si>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</si>
  <si>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</si>
  <si>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</si>
  <si>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</si>
  <si>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</si>
  <si>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</si>
  <si>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</si>
  <si>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</si>
  <si>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</si>
  <si>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</si>
  <si>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</si>
  <si>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</si>
  <si>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</si>
  <si>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</si>
  <si>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</si>
  <si>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</si>
  <si>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</si>
  <si>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</si>
  <si>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</si>
  <si>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</si>
  <si>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</si>
  <si>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</si>
  <si>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</si>
  <si>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</si>
  <si>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</si>
  <si>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</si>
  <si>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</si>
  <si>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</si>
  <si>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</si>
  <si>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</si>
  <si>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</si>
  <si>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</si>
  <si>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</si>
  <si>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</si>
  <si>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</si>
  <si>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</si>
  <si>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</si>
  <si>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</si>
  <si>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</si>
  <si>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</si>
  <si>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</si>
  <si>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</si>
  <si>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</si>
  <si>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</si>
  <si>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</si>
  <si>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</si>
  <si>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</si>
  <si>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</si>
  <si>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</si>
  <si>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</si>
  <si>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</si>
  <si>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</si>
  <si>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</si>
  <si>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</si>
  <si>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</si>
  <si>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</si>
  <si>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</si>
  <si>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</si>
  <si>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</si>
  <si>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</si>
  <si>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</si>
  <si>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</si>
  <si>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</si>
  <si>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</si>
  <si>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</si>
  <si>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</si>
  <si>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</si>
  <si>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</si>
  <si>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</si>
  <si>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</si>
  <si>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</si>
  <si>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</si>
  <si>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</si>
  <si>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</si>
  <si>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</si>
  <si>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</si>
  <si>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</si>
  <si>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</si>
  <si>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</si>
  <si>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</si>
  <si>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</si>
  <si>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</si>
  <si>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</si>
  <si>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</si>
  <si>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</si>
  <si>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</si>
  <si>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</si>
  <si>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</si>
  <si>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</si>
  <si>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</si>
  <si>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</si>
  <si>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</si>
  <si>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</si>
  <si>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</si>
  <si>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</si>
  <si>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</si>
  <si>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</si>
  <si>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</si>
  <si>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</si>
  <si>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</si>
  <si>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</si>
  <si>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</si>
  <si>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</si>
  <si>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</si>
  <si>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</si>
  <si>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</si>
  <si>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</si>
  <si>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</si>
  <si>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</si>
  <si>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</si>
  <si>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</si>
  <si>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</si>
  <si>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</si>
  <si>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</si>
  <si>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</si>
  <si>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</si>
  <si>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</si>
  <si>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</si>
  <si>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</si>
  <si>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</si>
  <si>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</si>
  <si>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</si>
  <si>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</si>
  <si>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</si>
  <si>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</si>
  <si>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</si>
  <si>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</si>
  <si>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</si>
  <si>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</si>
  <si>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</si>
  <si>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</si>
  <si>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</si>
  <si>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</si>
  <si>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</si>
  <si>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</si>
  <si>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</si>
  <si>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</si>
  <si>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</si>
  <si>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</si>
  <si>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</si>
  <si>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</si>
  <si>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</si>
  <si>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</si>
  <si>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</si>
  <si>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</si>
  <si>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</si>
  <si>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</si>
  <si>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</si>
  <si>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</si>
  <si>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</si>
  <si>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</si>
  <si>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</si>
  <si>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</si>
  <si>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</si>
  <si>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</si>
  <si>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</si>
  <si>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</si>
  <si>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</si>
  <si>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</si>
  <si>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</si>
  <si>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</si>
  <si>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</si>
  <si>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</si>
  <si>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</si>
  <si>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</si>
  <si>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</si>
  <si>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</si>
  <si>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</si>
  <si>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</si>
  <si>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</si>
  <si>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</si>
  <si>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</si>
  <si>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</si>
  <si>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</si>
  <si>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</si>
  <si>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</si>
  <si>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</si>
  <si>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</si>
  <si>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</si>
  <si>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</si>
  <si>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</si>
  <si>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</si>
  <si>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</si>
  <si>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</si>
  <si>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</si>
  <si>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</si>
  <si>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</si>
  <si>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</si>
  <si>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</si>
  <si>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</si>
  <si>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</si>
  <si>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</si>
  <si>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</si>
  <si>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</si>
  <si>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</si>
  <si>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</si>
  <si>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</si>
  <si>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</si>
  <si>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</si>
  <si>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</si>
  <si>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</si>
  <si>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</si>
  <si>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</si>
  <si>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</si>
  <si>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</si>
  <si>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</si>
  <si>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</si>
  <si>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</si>
  <si>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</si>
  <si>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</si>
  <si>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</si>
  <si>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</si>
  <si>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</si>
  <si>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</si>
  <si>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</si>
  <si>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</si>
  <si>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</si>
  <si>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</si>
  <si>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</si>
  <si>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</si>
  <si>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</si>
  <si>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</si>
  <si>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</si>
  <si>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</si>
  <si>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</si>
  <si>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</si>
  <si>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</si>
  <si>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</si>
  <si>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</si>
  <si>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</si>
  <si>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</si>
  <si>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</si>
  <si>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</si>
  <si>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</si>
  <si>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</si>
  <si>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</si>
  <si>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</si>
  <si>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</si>
  <si>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</si>
  <si>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</si>
  <si>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</si>
  <si>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</si>
  <si>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</si>
  <si>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</si>
  <si>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</si>
  <si>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</si>
  <si>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</si>
  <si>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</si>
  <si>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</si>
  <si>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</si>
  <si>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</si>
  <si>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</si>
  <si>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</si>
  <si>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</si>
  <si>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</si>
  <si>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</si>
  <si>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</si>
  <si>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</si>
  <si>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</si>
  <si>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</si>
  <si>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</si>
  <si>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</si>
  <si>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</si>
  <si>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</si>
  <si>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</si>
  <si>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</si>
  <si>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</si>
  <si>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</si>
  <si>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</si>
  <si>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</si>
  <si>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</si>
  <si>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</si>
  <si>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</si>
  <si>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</si>
  <si>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</si>
  <si>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</si>
  <si>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</si>
  <si>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</si>
  <si>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</si>
  <si>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</si>
  <si>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</si>
  <si>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</si>
  <si>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</si>
  <si>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</si>
  <si>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</si>
  <si>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</si>
  <si>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</si>
  <si>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</si>
  <si>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</si>
  <si>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</si>
  <si>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</si>
  <si>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</si>
  <si>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</si>
  <si>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</si>
  <si>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</si>
  <si>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</si>
  <si>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</si>
  <si>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</si>
  <si>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</si>
  <si>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</si>
  <si>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</si>
  <si>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</si>
  <si>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</si>
  <si>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</si>
  <si>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</si>
  <si>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</si>
  <si>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</si>
  <si>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</si>
  <si>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</si>
  <si>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</si>
  <si>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</si>
  <si>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</si>
  <si>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</si>
  <si>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</si>
  <si>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</si>
  <si>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</si>
  <si>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</si>
  <si>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</si>
  <si>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</si>
  <si>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</si>
  <si>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</si>
  <si>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</si>
  <si>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</si>
  <si>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</si>
  <si>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</si>
  <si>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</si>
  <si>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</si>
  <si>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</si>
  <si>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</si>
  <si>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</si>
  <si>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</si>
  <si>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</si>
  <si>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</si>
  <si>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</si>
  <si>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</si>
  <si>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</si>
  <si>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</si>
  <si>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</si>
  <si>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</si>
  <si>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</si>
  <si>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</si>
  <si>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</si>
  <si>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</si>
  <si>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</si>
  <si>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</si>
  <si>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</si>
  <si>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</si>
  <si>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</si>
  <si>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</si>
  <si>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</si>
  <si>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</si>
  <si>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</si>
  <si>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</si>
  <si>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</si>
  <si>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</si>
  <si>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</si>
  <si>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</si>
  <si>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</si>
  <si>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</si>
  <si>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</si>
  <si>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</si>
  <si>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</si>
  <si>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</si>
  <si>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</si>
  <si>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</si>
  <si>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</si>
  <si>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</si>
  <si>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</si>
  <si>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</si>
  <si>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</si>
  <si>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</si>
  <si>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</si>
  <si>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</si>
  <si>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</si>
  <si>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</si>
  <si>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</si>
  <si>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</si>
  <si>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</si>
  <si>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</si>
  <si>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</si>
  <si>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</si>
  <si>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</si>
  <si>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</si>
  <si>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</si>
  <si>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</si>
  <si>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</si>
  <si>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</si>
  <si>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</si>
  <si>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</si>
  <si>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</si>
  <si>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</si>
  <si>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</si>
  <si>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</si>
  <si>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</si>
  <si>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</si>
  <si>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</si>
  <si>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</si>
  <si>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</si>
  <si>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</si>
  <si>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</si>
  <si>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</si>
  <si>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</si>
  <si>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</si>
  <si>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</si>
  <si>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</si>
  <si>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</si>
  <si>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</si>
  <si>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</si>
  <si>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</si>
  <si>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</si>
  <si>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</si>
  <si>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</si>
  <si>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</si>
  <si>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</si>
  <si>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</si>
  <si>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</si>
  <si>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</si>
  <si>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</si>
  <si>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</si>
  <si>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</si>
  <si>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</si>
  <si>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</si>
  <si>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</si>
  <si>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</si>
  <si>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</si>
  <si>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</si>
  <si>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</si>
  <si>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</si>
  <si>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</si>
  <si>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</si>
  <si>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</si>
  <si>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</si>
  <si>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</si>
  <si>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</si>
  <si>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</si>
  <si>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</si>
  <si>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</si>
  <si>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</si>
  <si>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</si>
  <si>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</si>
  <si>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</si>
  <si>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</si>
  <si>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</si>
  <si>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</si>
  <si>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</si>
  <si>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</si>
  <si>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</si>
  <si>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</si>
  <si>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</si>
  <si>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</si>
  <si>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</si>
  <si>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</si>
  <si>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</si>
  <si>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</si>
  <si>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</si>
  <si>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</si>
  <si>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</si>
  <si>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</si>
  <si>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</si>
  <si>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</si>
  <si>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</si>
  <si>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</si>
  <si>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</si>
  <si>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</si>
  <si>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</si>
  <si>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</si>
  <si>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</si>
  <si>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</si>
  <si>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</si>
  <si>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</si>
  <si>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</si>
  <si>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</si>
  <si>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</si>
  <si>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</si>
  <si>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</si>
  <si>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</si>
  <si>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</si>
  <si>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</si>
  <si>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</si>
  <si>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</si>
  <si>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</si>
  <si>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</si>
  <si>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</si>
  <si>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</si>
  <si>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</si>
  <si>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</si>
  <si>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</si>
  <si>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</si>
  <si>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</si>
  <si>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</si>
  <si>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</si>
  <si>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</si>
  <si>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</si>
  <si>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</si>
  <si>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</si>
  <si>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</si>
  <si>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</si>
  <si>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</si>
  <si>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</si>
  <si>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</si>
  <si>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</si>
  <si>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</si>
  <si>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</si>
  <si>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</si>
  <si>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</si>
  <si>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</si>
  <si>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</si>
  <si>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</si>
  <si>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</si>
  <si>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</si>
  <si>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</si>
  <si>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</si>
  <si>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</si>
  <si>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</si>
  <si>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</si>
  <si>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</si>
  <si>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</si>
  <si>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</si>
  <si>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</si>
  <si>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</si>
  <si>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</si>
  <si>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</si>
  <si>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</si>
  <si>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</si>
  <si>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</si>
  <si>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</si>
  <si>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</si>
  <si>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</si>
  <si>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</si>
  <si>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</si>
  <si>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</si>
  <si>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</si>
  <si>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</si>
  <si>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</si>
  <si>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</si>
  <si>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</si>
  <si>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</si>
  <si>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</si>
  <si>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</si>
  <si>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</si>
  <si>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</si>
  <si>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</si>
  <si>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</si>
  <si>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</si>
  <si>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</si>
  <si>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</si>
  <si>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</si>
  <si>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</si>
  <si>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</si>
  <si>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</si>
  <si>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</si>
  <si>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</si>
  <si>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</si>
  <si>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</si>
  <si>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</si>
  <si>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</si>
  <si>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</si>
  <si>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</si>
  <si>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</si>
  <si>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</si>
  <si>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</si>
  <si>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</si>
  <si>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</si>
  <si>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</si>
  <si>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</si>
  <si>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</si>
  <si>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</si>
  <si>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</si>
  <si>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</si>
  <si>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</si>
  <si>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</si>
  <si>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</si>
  <si>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</si>
  <si>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</si>
  <si>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</si>
  <si>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</si>
  <si>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</si>
  <si>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</si>
  <si>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</si>
  <si>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</si>
  <si>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</si>
  <si>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</si>
  <si>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</si>
  <si>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</si>
  <si>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</si>
  <si>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</si>
  <si>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</si>
  <si>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</si>
  <si>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</si>
  <si>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</si>
  <si>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</si>
  <si>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</si>
  <si>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</si>
  <si>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</si>
  <si>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</si>
  <si>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</si>
  <si>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</si>
  <si>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</si>
  <si>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</si>
  <si>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</si>
  <si>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</si>
  <si>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</si>
  <si>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</si>
  <si>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</si>
  <si>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</si>
  <si>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</si>
  <si>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</si>
  <si>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</si>
  <si>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</si>
  <si>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</si>
  <si>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</si>
  <si>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</si>
  <si>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</si>
  <si>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</si>
  <si>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</si>
  <si>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</si>
  <si>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</si>
  <si>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</si>
  <si>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</si>
  <si>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</si>
  <si>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</si>
  <si>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</si>
  <si>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</si>
  <si>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</si>
  <si>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</si>
  <si>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</si>
  <si>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</si>
  <si>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</si>
  <si>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</si>
  <si>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</si>
  <si>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</si>
  <si>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</si>
  <si>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</si>
  <si>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</si>
  <si>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</si>
  <si>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</si>
  <si>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</si>
  <si>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</si>
  <si>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</si>
  <si>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</si>
  <si>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</si>
  <si>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</si>
  <si>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</si>
  <si>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</si>
  <si>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</si>
  <si>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</si>
  <si>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</si>
  <si>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</si>
  <si>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</si>
  <si>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</si>
  <si>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</si>
  <si>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</si>
  <si>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</si>
  <si>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</si>
  <si>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</si>
  <si>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</si>
  <si>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</si>
  <si>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</si>
  <si>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</si>
  <si>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</si>
  <si>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</si>
  <si>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</si>
  <si>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</si>
  <si>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</si>
  <si>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</si>
  <si>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</si>
  <si>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</si>
  <si>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</si>
  <si>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</si>
  <si>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</si>
  <si>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</si>
  <si>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</si>
  <si>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</si>
  <si>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</si>
  <si>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</si>
  <si>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</si>
  <si>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</si>
  <si>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</si>
  <si>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</si>
  <si>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</si>
  <si>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</si>
  <si>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</si>
  <si>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</si>
  <si>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</si>
  <si>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</si>
  <si>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</si>
  <si>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</si>
  <si>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</si>
  <si>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</si>
  <si>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</si>
  <si>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</si>
  <si>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</si>
  <si>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</si>
  <si>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</si>
  <si>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</si>
  <si>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</si>
  <si>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</si>
  <si>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</si>
  <si>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</si>
  <si>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</si>
  <si>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</si>
  <si>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</si>
  <si>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</si>
  <si>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</si>
  <si>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</si>
  <si>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</si>
  <si>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</si>
  <si>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</si>
  <si>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</si>
  <si>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</si>
  <si>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</si>
  <si>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</si>
  <si>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</si>
  <si>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</si>
  <si>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</si>
  <si>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</si>
  <si>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</si>
  <si>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</si>
  <si>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</si>
  <si>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</si>
  <si>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</si>
  <si>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</si>
  <si>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</si>
  <si>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</si>
  <si>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</si>
  <si>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</si>
  <si>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</si>
  <si>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</si>
  <si>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</si>
  <si>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</si>
  <si>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</si>
  <si>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</si>
  <si>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</si>
  <si>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</si>
  <si>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</si>
  <si>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</si>
  <si>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</si>
  <si>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</si>
  <si>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</si>
  <si>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</si>
  <si>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</si>
  <si>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</si>
  <si>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</si>
  <si>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</si>
  <si>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</si>
  <si>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</si>
  <si>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</si>
  <si>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</si>
  <si>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</si>
  <si>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</si>
  <si>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</si>
  <si>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</si>
  <si>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</si>
  <si>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</si>
  <si>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</si>
  <si>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</si>
  <si>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</si>
  <si>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</si>
  <si>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</si>
  <si>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</si>
  <si>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</si>
  <si>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</si>
  <si>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</si>
  <si>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</si>
  <si>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</si>
  <si>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</si>
  <si>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</si>
  <si>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</si>
  <si>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</si>
  <si>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</si>
  <si>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</si>
  <si>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</si>
  <si>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</si>
  <si>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</si>
  <si>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</si>
  <si>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</si>
  <si>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</si>
  <si>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</si>
  <si>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</si>
  <si>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</si>
  <si>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</si>
  <si>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</si>
  <si>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</si>
  <si>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</si>
  <si>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</si>
  <si>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</si>
  <si>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</si>
  <si>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</si>
  <si>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</si>
  <si>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</si>
  <si>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</si>
  <si>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</si>
  <si>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</si>
  <si>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</si>
  <si>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</si>
  <si>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</si>
  <si>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</si>
  <si>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</si>
  <si>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</si>
  <si>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</si>
  <si>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</si>
  <si>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</si>
  <si>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</si>
  <si>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</si>
  <si>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</si>
  <si>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</si>
  <si>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</si>
  <si>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</si>
  <si>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</si>
  <si>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</si>
  <si>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</si>
  <si>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</si>
  <si>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</si>
  <si>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</si>
  <si>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</si>
  <si>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</si>
  <si>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</si>
  <si>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</si>
  <si>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</si>
  <si>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</si>
  <si>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</si>
  <si>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</si>
  <si>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</si>
  <si>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</si>
  <si>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</si>
  <si>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</si>
  <si>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</si>
  <si>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</si>
  <si>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</si>
  <si>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</si>
  <si>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</si>
  <si>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</si>
  <si>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</si>
  <si>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</si>
  <si>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</si>
  <si>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</si>
  <si>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</si>
  <si>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</si>
  <si>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</si>
  <si>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</si>
  <si>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</si>
  <si>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</si>
  <si>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</si>
  <si>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</si>
  <si>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</si>
  <si>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</si>
  <si>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</si>
  <si>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</si>
  <si>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</si>
  <si>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</si>
  <si>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</si>
  <si>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</si>
  <si>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</si>
  <si>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</si>
  <si>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</si>
  <si>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</si>
  <si>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</si>
  <si>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</si>
  <si>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</si>
  <si>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</si>
  <si>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</si>
  <si>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</si>
  <si>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</si>
  <si>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</si>
  <si>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</si>
  <si>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</si>
  <si>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</si>
  <si>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</si>
  <si>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</si>
  <si>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</si>
  <si>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</si>
  <si>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</si>
  <si>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</si>
  <si>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</si>
  <si>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</si>
  <si>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</si>
  <si>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</si>
  <si>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</si>
  <si>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</si>
  <si>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</si>
  <si>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</si>
  <si>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</si>
  <si>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</si>
  <si>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</si>
  <si>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</si>
  <si>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</si>
  <si>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</si>
  <si>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</si>
  <si>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</si>
  <si>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</si>
  <si>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</si>
  <si>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</si>
  <si>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</si>
  <si>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</si>
  <si>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</si>
  <si>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</si>
  <si>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</si>
  <si>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</si>
  <si>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</si>
  <si>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</si>
  <si>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</si>
  <si>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</si>
  <si>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</si>
  <si>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</si>
  <si>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</si>
  <si>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</si>
  <si>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</si>
  <si>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</si>
  <si>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</si>
  <si>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</si>
  <si>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</si>
  <si>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</si>
  <si>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</si>
  <si>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</si>
  <si>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</si>
  <si>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</si>
  <si>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</si>
  <si>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</si>
  <si>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</si>
  <si>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</si>
  <si>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</si>
  <si>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</si>
  <si>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</si>
  <si>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</si>
  <si>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</si>
  <si>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</si>
  <si>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</si>
  <si>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</si>
  <si>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</si>
  <si>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</si>
  <si>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</si>
  <si>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</si>
  <si>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</si>
  <si>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</si>
  <si>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</si>
  <si>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</si>
  <si>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</si>
  <si>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</si>
  <si>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</si>
  <si>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</si>
  <si>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</si>
  <si>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</si>
  <si>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</si>
  <si>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</si>
  <si>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</si>
  <si>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</si>
  <si>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</si>
  <si>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</si>
  <si>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</si>
  <si>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</si>
  <si>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</si>
  <si>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</si>
  <si>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</si>
  <si>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</si>
  <si>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</si>
  <si>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</si>
  <si>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</si>
  <si>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</si>
  <si>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</si>
  <si>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</si>
  <si>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</si>
  <si>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</si>
  <si>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</si>
  <si>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</si>
  <si>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</si>
  <si>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</si>
  <si>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</si>
  <si>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</si>
  <si>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</si>
  <si>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</si>
  <si>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</si>
  <si>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</si>
  <si>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</si>
  <si>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</si>
  <si>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</si>
  <si>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</si>
  <si>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</si>
  <si>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</si>
  <si>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</si>
  <si>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</si>
  <si>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</si>
  <si>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</si>
  <si>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</si>
  <si>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</si>
  <si>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</si>
  <si>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</si>
  <si>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</si>
  <si>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</si>
  <si>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</si>
  <si>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</si>
  <si>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</si>
  <si>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</si>
  <si>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</si>
  <si>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</si>
  <si>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</si>
  <si>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</si>
  <si>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</si>
  <si>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</si>
  <si>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</si>
  <si>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</si>
  <si>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</si>
  <si>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</si>
  <si>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</si>
  <si>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</si>
  <si>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</si>
  <si>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</si>
  <si>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</si>
  <si>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</si>
  <si>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</si>
  <si>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</si>
  <si>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</si>
  <si>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</si>
  <si>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</si>
  <si>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</si>
  <si>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</si>
  <si>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</si>
  <si>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</si>
  <si>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</si>
  <si>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</si>
  <si>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</si>
  <si>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</si>
  <si>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</si>
  <si>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</si>
  <si>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</si>
  <si>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</si>
  <si>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</si>
  <si>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</si>
  <si>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</si>
  <si>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</si>
  <si>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</si>
  <si>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</si>
  <si>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</si>
  <si>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</si>
  <si>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</si>
  <si>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</si>
  <si>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</si>
  <si>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</si>
  <si>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</si>
  <si>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</si>
  <si>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</si>
  <si>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</si>
  <si>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</si>
  <si>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</si>
  <si>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</si>
  <si>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</si>
  <si>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</si>
  <si>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</si>
  <si>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</si>
  <si>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</si>
  <si>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</si>
  <si>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</si>
  <si>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</si>
  <si>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</si>
  <si>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</si>
  <si>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</si>
  <si>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</si>
  <si>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</si>
  <si>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</si>
  <si>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</si>
  <si>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</si>
  <si>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</si>
  <si>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</si>
  <si>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</si>
  <si>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</si>
  <si>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</si>
  <si>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</si>
  <si>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</si>
  <si>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</si>
  <si>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</si>
  <si>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</si>
  <si>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</si>
  <si>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</si>
  <si>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</si>
  <si>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</si>
  <si>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</si>
  <si>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</si>
  <si>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</si>
  <si>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</si>
  <si>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</si>
  <si>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</si>
  <si>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</si>
  <si>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</si>
  <si>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</si>
  <si>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</si>
  <si>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</si>
  <si>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</si>
  <si>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</si>
  <si>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</si>
  <si>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</si>
  <si>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</si>
  <si>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</si>
  <si>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</si>
  <si>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</si>
  <si>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</si>
  <si>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</si>
  <si>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</si>
  <si>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</si>
  <si>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</si>
  <si>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</si>
  <si>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</si>
  <si>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</si>
  <si>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</si>
  <si>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</si>
  <si>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</si>
  <si>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</si>
  <si>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</si>
  <si>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</si>
  <si>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</si>
  <si>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</si>
  <si>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</si>
  <si>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</si>
  <si>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</si>
  <si>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</si>
  <si>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</si>
  <si>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</si>
  <si>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</si>
  <si>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</si>
  <si>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</si>
  <si>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</si>
  <si>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</si>
  <si>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</si>
  <si>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</si>
  <si>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</si>
  <si>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</si>
  <si>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</si>
  <si>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</si>
  <si>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</si>
  <si>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</si>
  <si>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</si>
  <si>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</si>
  <si>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</si>
  <si>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</si>
  <si>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</si>
  <si>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</si>
  <si>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</si>
  <si>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</si>
  <si>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</si>
  <si>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</si>
  <si>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</si>
  <si>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</si>
  <si>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</si>
  <si>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</si>
  <si>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</si>
  <si>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</si>
  <si>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</si>
  <si>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</si>
  <si>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</si>
  <si>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</si>
  <si>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</si>
  <si>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</si>
  <si>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</si>
  <si>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</si>
  <si>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</si>
  <si>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</si>
  <si>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</si>
  <si>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</si>
  <si>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</si>
  <si>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</si>
  <si>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</si>
  <si>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</si>
  <si>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</si>
  <si>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</si>
  <si>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</si>
  <si>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</si>
  <si>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</si>
  <si>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</si>
  <si>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</si>
  <si>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</si>
  <si>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</si>
  <si>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</si>
  <si>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</si>
  <si>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</si>
  <si>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</si>
  <si>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</si>
  <si>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</si>
  <si>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</si>
  <si>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</si>
  <si>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</si>
  <si>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</si>
  <si>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</si>
  <si>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</si>
  <si>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</si>
  <si>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</si>
  <si>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</si>
  <si>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</si>
  <si>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</si>
  <si>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</si>
  <si>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</si>
  <si>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</si>
  <si>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</si>
  <si>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</si>
  <si>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</si>
  <si>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</si>
  <si>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</si>
  <si>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</si>
  <si>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</si>
  <si>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</si>
  <si>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</si>
  <si>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</si>
  <si>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</si>
  <si>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</si>
  <si>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</si>
  <si>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</si>
  <si>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</si>
  <si>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</si>
  <si>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</si>
  <si>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</si>
  <si>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</si>
  <si>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</si>
  <si>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</si>
  <si>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</si>
  <si>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</si>
  <si>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</si>
  <si>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</si>
  <si>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</si>
  <si>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</si>
  <si>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</si>
  <si>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</si>
  <si>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</si>
  <si>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</si>
  <si>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</si>
  <si>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</si>
  <si>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</si>
  <si>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</si>
  <si>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</si>
  <si>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</si>
  <si>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</si>
  <si>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</si>
  <si>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</si>
  <si>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</si>
  <si>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</si>
  <si>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</si>
  <si>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</si>
  <si>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</si>
  <si>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</si>
  <si>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</si>
  <si>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</si>
  <si>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</si>
  <si>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</si>
  <si>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</si>
  <si>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</si>
  <si>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</si>
  <si>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</si>
  <si>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</si>
  <si>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</si>
  <si>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</si>
  <si>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</si>
  <si>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</si>
  <si>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</si>
  <si>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</si>
  <si>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</si>
  <si>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</si>
  <si>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</si>
  <si>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</si>
  <si>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</si>
  <si>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</si>
  <si>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</si>
  <si>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</si>
  <si>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</si>
  <si>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</si>
  <si>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</si>
  <si>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</si>
  <si>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</si>
  <si>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</si>
  <si>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</si>
  <si>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</si>
  <si>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</si>
  <si>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</si>
  <si>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</si>
  <si>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</si>
  <si>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</si>
  <si>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</si>
  <si>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</si>
  <si>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</si>
  <si>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</si>
  <si>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</si>
  <si>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</si>
  <si>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</si>
  <si>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</si>
  <si>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</si>
  <si>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</si>
  <si>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</si>
  <si>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</si>
  <si>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</si>
  <si>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</si>
  <si>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</si>
  <si>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</si>
  <si>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</si>
  <si>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</si>
  <si>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</si>
  <si>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</si>
  <si>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</si>
  <si>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</si>
  <si>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</si>
  <si>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</si>
  <si>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</si>
  <si>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</si>
  <si>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</si>
  <si>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</si>
  <si>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</si>
  <si>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</si>
  <si>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</si>
  <si>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</si>
  <si>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</si>
  <si>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</si>
  <si>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</si>
  <si>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</si>
  <si>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</si>
  <si>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</si>
  <si>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</si>
  <si>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</si>
  <si>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</si>
  <si>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</si>
  <si>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</si>
  <si>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</si>
  <si>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</si>
  <si>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</si>
  <si>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</si>
  <si>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</si>
  <si>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</si>
  <si>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</si>
  <si>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</si>
  <si>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</si>
  <si>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</si>
  <si>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</si>
  <si>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</si>
  <si>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</si>
  <si>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</si>
  <si>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</si>
  <si>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</si>
  <si>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</si>
  <si>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</si>
  <si>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</si>
  <si>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</si>
  <si>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</si>
  <si>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</si>
  <si>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</si>
  <si>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</si>
  <si>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</si>
  <si>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</si>
  <si>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</si>
  <si>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</si>
  <si>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</si>
  <si>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</si>
  <si>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</si>
  <si>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</si>
  <si>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</si>
  <si>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</si>
  <si>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</si>
  <si>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</si>
  <si>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</si>
  <si>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</si>
  <si>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</si>
  <si>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</si>
  <si>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</si>
  <si>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</si>
  <si>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</si>
  <si>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</si>
  <si>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</si>
  <si>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</si>
  <si>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</si>
  <si>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</si>
  <si>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</si>
  <si>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</si>
  <si>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</si>
  <si>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</si>
  <si>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</si>
  <si>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</si>
  <si>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</si>
  <si>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</si>
  <si>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</si>
  <si>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</si>
  <si>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</si>
  <si>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</si>
  <si>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</si>
  <si>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</si>
  <si>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</si>
  <si>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</si>
  <si>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</si>
  <si>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</si>
  <si>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</si>
  <si>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</si>
  <si>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</si>
  <si>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</si>
  <si>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</si>
  <si>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</si>
  <si>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</si>
  <si>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</si>
  <si>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</si>
  <si>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</si>
  <si>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</si>
  <si>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</si>
  <si>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</si>
  <si>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</si>
  <si>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</si>
  <si>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</si>
  <si>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</si>
  <si>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</si>
  <si>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</si>
  <si>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</si>
  <si>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</si>
  <si>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</si>
  <si>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</si>
  <si>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</si>
  <si>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</si>
  <si>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</si>
  <si>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</si>
  <si>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</si>
  <si>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</si>
  <si>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</si>
  <si>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</si>
  <si>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</si>
  <si>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</si>
  <si>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</si>
  <si>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</si>
  <si>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</si>
  <si>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</si>
  <si>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</si>
  <si>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</si>
  <si>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</si>
  <si>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</si>
  <si>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</si>
  <si>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</si>
  <si>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</si>
  <si>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</si>
  <si>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</si>
  <si>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</si>
  <si>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</si>
  <si>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</si>
  <si>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</si>
  <si>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</si>
  <si>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</si>
  <si>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</si>
  <si>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</si>
  <si>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</si>
  <si>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</si>
  <si>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</si>
  <si>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</si>
  <si>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</si>
  <si>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</si>
  <si>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</si>
  <si>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</si>
  <si>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</si>
  <si>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</si>
  <si>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</si>
  <si>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</si>
  <si>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</si>
  <si>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</si>
  <si>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</si>
  <si>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</si>
  <si>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</si>
  <si>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</si>
  <si>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</si>
  <si>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</si>
  <si>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</si>
  <si>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</si>
  <si>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</si>
  <si>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</si>
  <si>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</si>
  <si>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</si>
  <si>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</si>
  <si>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</si>
  <si>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</si>
  <si>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</si>
  <si>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</si>
  <si>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</si>
  <si>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</si>
  <si>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</si>
  <si>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</si>
  <si>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</si>
  <si>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</si>
  <si>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</si>
  <si>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</si>
  <si>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</si>
  <si>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</si>
  <si>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</si>
  <si>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</si>
  <si>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</si>
  <si>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</si>
  <si>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</si>
  <si>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</si>
  <si>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</si>
  <si>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</si>
  <si>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</si>
  <si>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</si>
  <si>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</si>
  <si>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</si>
  <si>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</si>
  <si>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</si>
  <si>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</si>
  <si>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</si>
  <si>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</si>
  <si>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</si>
  <si>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</si>
  <si>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</si>
  <si>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</si>
  <si>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</si>
  <si>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</si>
  <si>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</si>
  <si>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</si>
  <si>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</si>
  <si>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</si>
  <si>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</si>
  <si>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</si>
  <si>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</si>
  <si>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</si>
  <si>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</si>
  <si>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</si>
  <si>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</si>
  <si>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</si>
  <si>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</si>
  <si>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</si>
  <si>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</si>
  <si>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</si>
  <si>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</si>
  <si>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</si>
  <si>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</si>
  <si>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</si>
  <si>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</si>
  <si>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</si>
  <si>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</si>
  <si>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</si>
  <si>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</si>
  <si>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</si>
  <si>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</si>
  <si>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</si>
  <si>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</si>
  <si>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</si>
  <si>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</si>
  <si>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</si>
  <si>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</si>
  <si>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</si>
  <si>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</si>
  <si>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</si>
  <si>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</si>
  <si>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</si>
  <si>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</si>
  <si>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</si>
  <si>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</si>
  <si>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</si>
  <si>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</si>
  <si>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</si>
  <si>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</si>
  <si>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</si>
  <si>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</si>
  <si>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</si>
  <si>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</si>
  <si>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</si>
  <si>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</si>
  <si>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</si>
  <si>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</si>
  <si>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</si>
  <si>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</si>
  <si>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</si>
  <si>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</si>
  <si>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</si>
  <si>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</si>
  <si>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</si>
  <si>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</si>
  <si>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</si>
  <si>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</si>
  <si>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</si>
  <si>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</si>
  <si>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</si>
  <si>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</si>
  <si>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</si>
  <si>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</si>
  <si>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</si>
  <si>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</si>
  <si>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</si>
  <si>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</si>
  <si>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</si>
  <si>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</si>
  <si>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</si>
  <si>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</si>
  <si>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</si>
  <si>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</si>
  <si>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</si>
  <si>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</si>
  <si>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</si>
  <si>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</si>
  <si>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</si>
  <si>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</si>
  <si>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</si>
  <si>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</si>
  <si>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</si>
  <si>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</si>
  <si>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</si>
  <si>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</si>
  <si>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</si>
  <si>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</si>
  <si>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</si>
  <si>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</si>
  <si>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</si>
  <si>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</si>
  <si>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</si>
  <si>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</si>
  <si>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</si>
  <si>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</si>
  <si>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</si>
  <si>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</si>
  <si>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</si>
  <si>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</si>
  <si>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</si>
  <si>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</si>
  <si>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</si>
  <si>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</si>
  <si>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</si>
  <si>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</si>
  <si>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</si>
  <si>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</si>
  <si>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</si>
  <si>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</si>
  <si>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</si>
  <si>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</si>
  <si>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</si>
  <si>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</si>
  <si>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</si>
  <si>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</si>
  <si>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</si>
  <si>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</si>
  <si>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</si>
  <si>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</si>
  <si>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</si>
  <si>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</si>
  <si>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</si>
  <si>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</si>
  <si>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</si>
  <si>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</si>
  <si>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</si>
  <si>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</si>
  <si>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</si>
  <si>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</si>
  <si>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</si>
  <si>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</si>
  <si>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</si>
  <si>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</si>
  <si>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</si>
  <si>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</si>
  <si>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</si>
  <si>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</si>
  <si>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</si>
  <si>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</si>
  <si>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</si>
  <si>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</si>
  <si>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</si>
  <si>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</si>
  <si>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</si>
  <si>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</si>
  <si>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</si>
  <si>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</si>
  <si>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</si>
  <si>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</si>
  <si>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</si>
  <si>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</si>
  <si>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</si>
  <si>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</si>
  <si>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</si>
  <si>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</si>
  <si>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</si>
  <si>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</si>
  <si>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</si>
  <si>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</si>
  <si>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</si>
  <si>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</si>
  <si>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</si>
  <si>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</si>
  <si>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</si>
  <si>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</si>
  <si>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</si>
  <si>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</si>
  <si>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</si>
  <si>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</si>
  <si>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</si>
  <si>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</si>
  <si>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</si>
  <si>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</si>
  <si>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</si>
  <si>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</si>
  <si>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</si>
  <si>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</si>
  <si>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</si>
  <si>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</si>
  <si>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</si>
  <si>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</si>
  <si>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</si>
  <si>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</si>
  <si>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</si>
  <si>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</si>
  <si>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</si>
  <si>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</si>
  <si>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</si>
  <si>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</si>
  <si>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</si>
  <si>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</si>
  <si>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</si>
  <si>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</si>
  <si>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</si>
  <si>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</si>
  <si>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</si>
  <si>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</si>
  <si>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</si>
  <si>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</si>
  <si>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</si>
  <si>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</si>
  <si>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</si>
  <si>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</si>
  <si>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</si>
  <si>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</si>
  <si>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</si>
  <si>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</si>
  <si>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</si>
  <si>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</si>
  <si>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</si>
  <si>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</si>
  <si>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</si>
  <si>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</si>
  <si>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</si>
  <si>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</si>
  <si>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</si>
  <si>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</si>
  <si>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</si>
  <si>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</si>
  <si>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</si>
  <si>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</si>
  <si>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</si>
  <si>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</si>
  <si>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</si>
  <si>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</si>
  <si>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</si>
  <si>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</si>
  <si>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</si>
  <si>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</si>
  <si>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</si>
  <si>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</si>
  <si>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</si>
  <si>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</si>
  <si>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</si>
  <si>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</si>
  <si>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</si>
  <si>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</si>
  <si>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</si>
  <si>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</si>
  <si>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</si>
  <si>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</si>
  <si>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</si>
  <si>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</si>
  <si>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</si>
  <si>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</si>
  <si>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</si>
  <si>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</si>
  <si>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</si>
  <si>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</si>
  <si>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</si>
  <si>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</si>
  <si>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</si>
  <si>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</si>
  <si>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</si>
  <si>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</si>
  <si>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</si>
  <si>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</si>
  <si>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</si>
  <si>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</si>
  <si>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</si>
  <si>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</si>
  <si>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</si>
  <si>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</si>
  <si>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</si>
  <si>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</si>
  <si>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</si>
  <si>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</si>
  <si>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</si>
  <si>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</si>
  <si>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</si>
  <si>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</si>
  <si>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</si>
  <si>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</si>
  <si>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</si>
  <si>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</si>
  <si>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</si>
  <si>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</si>
  <si>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</si>
  <si>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</si>
  <si>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</si>
  <si>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</si>
  <si>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</si>
  <si>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</si>
  <si>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</si>
  <si>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</si>
  <si>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</si>
  <si>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</si>
  <si>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</si>
  <si>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</si>
  <si>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</si>
  <si>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</si>
  <si>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</si>
  <si>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</si>
  <si>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</si>
  <si>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</si>
  <si>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</si>
  <si>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</si>
  <si>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</si>
  <si>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</si>
  <si>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</si>
  <si>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</si>
  <si>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</si>
  <si>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</si>
  <si>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</si>
  <si>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</si>
  <si>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</si>
  <si>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</si>
  <si>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</si>
  <si>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</si>
  <si>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</si>
  <si>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</si>
  <si>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</si>
  <si>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</si>
  <si>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</si>
  <si>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</si>
  <si>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</si>
  <si>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</si>
  <si>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</si>
  <si>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</si>
  <si>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</si>
  <si>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</si>
  <si>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</si>
  <si>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</si>
  <si>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</si>
  <si>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</si>
  <si>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</si>
  <si>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</si>
  <si>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</si>
  <si>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</si>
  <si>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</si>
  <si>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</si>
  <si>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</si>
  <si>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</si>
  <si>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</si>
  <si>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</si>
  <si>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</si>
  <si>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</si>
  <si>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</si>
  <si>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</si>
  <si>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</si>
  <si>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</si>
  <si>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</si>
  <si>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</si>
  <si>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</si>
  <si>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</si>
  <si>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</si>
  <si>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</si>
  <si>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</si>
  <si>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</si>
  <si>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</si>
  <si>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</si>
  <si>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</si>
  <si>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</si>
  <si>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</si>
  <si>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</si>
  <si>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</si>
  <si>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</si>
  <si>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</si>
  <si>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</si>
  <si>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</si>
  <si>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</si>
  <si>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</si>
  <si>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</si>
  <si>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</si>
  <si>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</si>
  <si>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</si>
  <si>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</si>
  <si>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</si>
  <si>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</si>
  <si>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</si>
  <si>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</si>
  <si>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</si>
  <si>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</si>
  <si>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</si>
  <si>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</si>
  <si>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</si>
  <si>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</si>
  <si>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</si>
  <si>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</si>
  <si>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</si>
  <si>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</si>
  <si>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</si>
  <si>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</si>
  <si>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</si>
  <si>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</si>
  <si>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</si>
  <si>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</si>
  <si>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</si>
  <si>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</si>
  <si>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</si>
  <si>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</si>
  <si>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</si>
  <si>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</si>
  <si>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</si>
  <si>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</si>
  <si>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</si>
  <si>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</si>
  <si>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</si>
  <si>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</si>
  <si>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</si>
  <si>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</si>
  <si>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</si>
  <si>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</si>
  <si>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</si>
  <si>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</si>
  <si>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</si>
  <si>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</si>
  <si>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</si>
  <si>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</si>
  <si>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</si>
  <si>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</si>
  <si>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</si>
  <si>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</si>
  <si>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</si>
  <si>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</si>
  <si>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</si>
  <si>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</si>
  <si>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</si>
  <si>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</si>
  <si>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</si>
  <si>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</si>
  <si>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</si>
  <si>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</si>
  <si>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</si>
  <si>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</si>
  <si>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</si>
  <si>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</si>
  <si>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</si>
  <si>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</si>
  <si>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</si>
  <si>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</si>
  <si>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</si>
  <si>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</si>
  <si>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</si>
  <si>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</si>
  <si>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</si>
  <si>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</si>
  <si>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</si>
  <si>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</si>
  <si>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</si>
  <si>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</si>
  <si>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</si>
  <si>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</si>
  <si>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</si>
  <si>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</si>
  <si>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</si>
  <si>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</si>
  <si>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</si>
  <si>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</si>
  <si>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</si>
  <si>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</si>
  <si>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</si>
  <si>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</si>
  <si>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</si>
  <si>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</si>
  <si>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</si>
  <si>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</si>
  <si>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</si>
  <si>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</si>
  <si>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</si>
  <si>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</si>
  <si>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</si>
  <si>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</si>
  <si>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</si>
  <si>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</si>
  <si>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</si>
  <si>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</si>
  <si>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</si>
  <si>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</si>
  <si>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</si>
  <si>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</si>
  <si>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</si>
  <si>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</si>
  <si>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</si>
  <si>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</si>
  <si>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</si>
  <si>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</si>
  <si>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</si>
  <si>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</si>
  <si>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</si>
  <si>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</si>
  <si>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</si>
  <si>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</si>
  <si>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</si>
  <si>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</si>
  <si>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</si>
  <si>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</si>
  <si>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</si>
  <si>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</si>
  <si>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</si>
  <si>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</si>
  <si>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</si>
  <si>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</si>
  <si>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</si>
  <si>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</si>
  <si>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</si>
  <si>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</si>
  <si>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</si>
  <si>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</si>
  <si>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</si>
  <si>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</si>
  <si>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</si>
  <si>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</si>
  <si>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</si>
  <si>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</si>
  <si>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</si>
  <si>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</si>
  <si>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</si>
  <si>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</si>
  <si>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</si>
  <si>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</si>
  <si>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</si>
  <si>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</si>
  <si>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</si>
  <si>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</si>
  <si>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</si>
  <si>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</si>
  <si>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</si>
  <si>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</si>
  <si>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</si>
  <si>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</si>
  <si>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</si>
  <si>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</si>
  <si>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</si>
  <si>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</si>
  <si>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</si>
  <si>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</si>
  <si>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</si>
  <si>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</si>
  <si>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</si>
  <si>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</si>
  <si>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</si>
  <si>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</si>
  <si>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</si>
  <si>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</si>
  <si>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</si>
  <si>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</si>
  <si>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</si>
  <si>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</si>
  <si>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</si>
  <si>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</si>
  <si>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</si>
  <si>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</si>
  <si>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</si>
  <si>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</si>
  <si>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</si>
  <si>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</si>
  <si>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</si>
  <si>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</si>
  <si>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</si>
  <si>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</si>
  <si>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</si>
  <si>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</si>
  <si>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</si>
  <si>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</si>
  <si>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</si>
  <si>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</si>
  <si>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</si>
  <si>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</si>
  <si>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</si>
  <si>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</si>
  <si>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</si>
  <si>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</si>
  <si>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</si>
  <si>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</si>
  <si>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</si>
  <si>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</si>
  <si>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</si>
  <si>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</si>
  <si>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</si>
  <si>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</si>
  <si>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</si>
  <si>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</si>
  <si>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</si>
  <si>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</si>
  <si>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</si>
  <si>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</si>
  <si>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</si>
  <si>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</si>
  <si>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</si>
  <si>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</si>
  <si>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</si>
  <si>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</si>
  <si>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</si>
  <si>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</si>
  <si>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</si>
  <si>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</si>
  <si>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</si>
  <si>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</si>
  <si>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</si>
  <si>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</si>
  <si>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</si>
  <si>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</si>
  <si>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</si>
  <si>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</si>
  <si>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</si>
  <si>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</si>
  <si>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</si>
  <si>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</si>
  <si>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</si>
  <si>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</si>
  <si>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</si>
  <si>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</si>
  <si>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</si>
  <si>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</si>
  <si>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</si>
  <si>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</si>
  <si>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</si>
  <si>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</si>
  <si>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</si>
  <si>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</si>
  <si>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</si>
  <si>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</si>
  <si>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</si>
  <si>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</si>
  <si>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</si>
  <si>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</si>
  <si>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</si>
  <si>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</si>
  <si>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</si>
  <si>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</si>
  <si>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</si>
  <si>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</si>
  <si>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</si>
  <si>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</si>
  <si>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</si>
  <si>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</si>
  <si>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</si>
  <si>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</si>
  <si>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</si>
  <si>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</si>
  <si>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</si>
  <si>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</si>
  <si>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</si>
  <si>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</si>
  <si>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</si>
  <si>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</si>
  <si>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</si>
  <si>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</si>
  <si>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</si>
  <si>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</si>
  <si>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</si>
  <si>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</si>
  <si>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</si>
  <si>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</si>
  <si>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</si>
  <si>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</si>
  <si>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</si>
  <si>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</si>
  <si>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</si>
  <si>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</si>
  <si>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</si>
  <si>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</si>
  <si>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</si>
  <si>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</si>
  <si>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</si>
  <si>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</si>
  <si>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</si>
  <si>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</si>
  <si>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</si>
  <si>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</si>
  <si>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</si>
  <si>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</si>
  <si>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</si>
  <si>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</si>
  <si>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</si>
  <si>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</si>
  <si>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</si>
  <si>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</si>
  <si>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</si>
  <si>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</si>
  <si>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</si>
  <si>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</si>
  <si>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</si>
  <si>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</si>
  <si>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</si>
  <si>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</si>
  <si>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</si>
  <si>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</si>
  <si>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</si>
  <si>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</si>
  <si>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</si>
  <si>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</si>
  <si>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</si>
  <si>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</si>
  <si>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</si>
  <si>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</si>
  <si>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</si>
  <si>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</si>
  <si>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</si>
  <si>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</si>
  <si>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</si>
  <si>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</si>
  <si>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</si>
  <si>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</si>
  <si>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</si>
  <si>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</si>
  <si>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</si>
  <si>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</si>
  <si>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</si>
  <si>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</si>
  <si>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</si>
  <si>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</si>
  <si>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</si>
  <si>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</si>
  <si>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</si>
  <si>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</si>
  <si>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</si>
  <si>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</si>
  <si>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</si>
  <si>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</si>
  <si>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</si>
  <si>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</si>
  <si>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</si>
  <si>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</si>
  <si>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</si>
  <si>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</si>
  <si>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</si>
  <si>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</si>
  <si>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</si>
  <si>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</si>
  <si>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</si>
  <si>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</si>
  <si>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</si>
  <si>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</si>
  <si>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</si>
  <si>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</si>
  <si>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</si>
  <si>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</si>
  <si>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</si>
  <si>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</si>
  <si>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</si>
  <si>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</si>
  <si>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</si>
  <si>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</si>
  <si>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</si>
  <si>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</si>
  <si>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</si>
  <si>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</si>
  <si>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</si>
  <si>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</si>
  <si>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</si>
  <si>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</si>
  <si>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</si>
  <si>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</si>
  <si>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</si>
  <si>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</si>
  <si>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</si>
  <si>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</si>
  <si>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</si>
  <si>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</si>
  <si>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</si>
  <si>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</si>
  <si>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</si>
  <si>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</si>
  <si>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</si>
  <si>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</si>
  <si>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</si>
  <si>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</si>
  <si>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</si>
  <si>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</si>
  <si>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</si>
  <si>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</si>
  <si>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</si>
  <si>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</si>
  <si>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</si>
  <si>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</si>
  <si>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</si>
  <si>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</si>
  <si>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</si>
  <si>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</si>
  <si>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</si>
  <si>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</si>
  <si>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</si>
  <si>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</si>
  <si>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</si>
  <si>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</si>
  <si>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</si>
  <si>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</si>
  <si>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</si>
  <si>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</si>
  <si>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</si>
  <si>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</si>
  <si>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</si>
  <si>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</si>
  <si>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</si>
  <si>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</si>
  <si>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</si>
  <si>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</si>
  <si>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</si>
  <si>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</si>
  <si>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</si>
  <si>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</si>
  <si>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</si>
  <si>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</si>
  <si>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</si>
  <si>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</si>
  <si>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</si>
  <si>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</si>
  <si>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</si>
  <si>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</si>
  <si>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</si>
  <si>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</si>
  <si>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</si>
  <si>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</si>
  <si>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</si>
  <si>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</si>
  <si>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</si>
  <si>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</si>
  <si>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</si>
  <si>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</si>
  <si>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</si>
  <si>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</si>
  <si>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</si>
  <si>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</si>
  <si>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</si>
  <si>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</si>
  <si>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</si>
  <si>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</si>
  <si>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</si>
  <si>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</si>
  <si>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</si>
  <si>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</si>
  <si>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</si>
  <si>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</si>
  <si>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</si>
  <si>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</si>
  <si>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</si>
  <si>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</si>
  <si>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</si>
  <si>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</si>
  <si>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</si>
  <si>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</si>
  <si>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</si>
  <si>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</si>
  <si>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</si>
  <si>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</si>
  <si>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</si>
  <si>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</si>
  <si>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</si>
  <si>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</si>
  <si>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</si>
  <si>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</si>
  <si>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</si>
  <si>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</si>
  <si>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</si>
  <si>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</si>
  <si>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</si>
  <si>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</si>
  <si>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</si>
  <si>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</si>
  <si>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</si>
  <si>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</si>
  <si>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</si>
  <si>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</si>
  <si>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</si>
  <si>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</si>
  <si>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</si>
  <si>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</si>
  <si>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</si>
  <si>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</si>
  <si>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</si>
  <si>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</si>
  <si>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</si>
  <si>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</si>
  <si>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</si>
  <si>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</si>
  <si>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</si>
  <si>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</si>
  <si>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</si>
  <si>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</si>
  <si>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</si>
  <si>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</si>
  <si>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</si>
  <si>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</si>
  <si>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</si>
  <si>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</si>
  <si>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</si>
  <si>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</si>
  <si>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</si>
  <si>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</si>
  <si>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</si>
  <si>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</si>
  <si>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</si>
  <si>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</si>
  <si>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</si>
  <si>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</si>
  <si>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</si>
  <si>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</si>
  <si>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</si>
  <si>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</si>
  <si>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</si>
  <si>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</si>
  <si>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</si>
  <si>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</si>
  <si>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</si>
  <si>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</si>
  <si>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</si>
  <si>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</si>
  <si>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</si>
  <si>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</si>
  <si>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</si>
  <si>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</si>
  <si>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</si>
  <si>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</si>
  <si>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</si>
  <si>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</si>
  <si>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</si>
  <si>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</si>
  <si>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</si>
  <si>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</si>
  <si>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</si>
  <si>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</si>
  <si>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</si>
  <si>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</si>
  <si>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</si>
  <si>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</si>
  <si>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</si>
  <si>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</si>
  <si>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</si>
  <si>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</si>
  <si>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</si>
  <si>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</si>
  <si>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</si>
  <si>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</si>
  <si>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</si>
  <si>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</si>
  <si>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</si>
  <si>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</si>
  <si>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</si>
  <si>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</si>
  <si>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</si>
  <si>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</si>
  <si>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</si>
  <si>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</si>
  <si>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</si>
  <si>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</si>
  <si>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</si>
  <si>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</si>
  <si>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</si>
  <si>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</si>
  <si>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</si>
  <si>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</si>
  <si>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</si>
  <si>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</si>
  <si>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</si>
  <si>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</si>
  <si>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</si>
  <si>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</si>
  <si>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</si>
  <si>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</si>
  <si>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</si>
  <si>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</si>
  <si>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</si>
  <si>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</si>
  <si>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</si>
  <si>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</si>
  <si>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</si>
  <si>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</si>
  <si>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</si>
  <si>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</si>
  <si>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</si>
  <si>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</si>
  <si>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</si>
  <si>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</si>
  <si>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</si>
  <si>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</si>
  <si>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</si>
  <si>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</si>
  <si>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</si>
  <si>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</si>
  <si>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</si>
  <si>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</si>
  <si>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</si>
  <si>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</si>
  <si>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</si>
  <si>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</si>
  <si>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</si>
  <si>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</si>
  <si>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</si>
  <si>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</si>
  <si>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</si>
  <si>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</si>
  <si>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</si>
  <si>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</si>
  <si>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</si>
  <si>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</si>
  <si>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</si>
  <si>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</si>
  <si>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</si>
  <si>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</si>
  <si>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</si>
  <si>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</si>
  <si>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</si>
  <si>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</si>
  <si>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</si>
  <si>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</si>
  <si>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</si>
  <si>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</si>
  <si>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</si>
  <si>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</si>
  <si>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</si>
  <si>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</si>
  <si>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</si>
  <si>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</si>
  <si>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</si>
  <si>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</si>
  <si>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</si>
  <si>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</si>
  <si>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</si>
  <si>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</si>
  <si>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</si>
  <si>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</si>
  <si>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</si>
  <si>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</si>
  <si>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</si>
  <si>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</si>
  <si>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</si>
  <si>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</si>
  <si>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</si>
  <si>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</si>
  <si>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</si>
  <si>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</si>
  <si>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</si>
  <si>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</si>
  <si>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</si>
  <si>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</si>
  <si>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</si>
  <si>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</si>
  <si>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</si>
  <si>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</si>
  <si>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</si>
  <si>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</si>
  <si>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</si>
  <si>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</si>
  <si>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</si>
  <si>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</si>
  <si>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</si>
  <si>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</si>
  <si>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</si>
  <si>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</si>
  <si>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</si>
  <si>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</si>
  <si>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</si>
  <si>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</si>
  <si>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</si>
  <si>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</si>
  <si>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</si>
  <si>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</si>
  <si>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</si>
  <si>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</si>
  <si>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</si>
  <si>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</si>
  <si>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</si>
  <si>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</si>
  <si>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</si>
  <si>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</si>
  <si>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</si>
  <si>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</si>
  <si>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</si>
  <si>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</si>
  <si>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</si>
  <si>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</si>
  <si>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</si>
  <si>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</si>
  <si>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</si>
  <si>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</si>
  <si>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</si>
  <si>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</si>
  <si>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</si>
  <si>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</si>
  <si>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</si>
  <si>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</si>
  <si>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</si>
  <si>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</si>
  <si>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</si>
  <si>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</si>
  <si>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</si>
  <si>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</si>
  <si>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</si>
  <si>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</si>
  <si>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</si>
  <si>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</si>
  <si>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</si>
  <si>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</si>
  <si>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</si>
  <si>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</si>
  <si>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</si>
  <si>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</si>
  <si>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</si>
  <si>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</si>
  <si>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</si>
  <si>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</si>
  <si>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</si>
  <si>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</si>
  <si>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</si>
  <si>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</si>
  <si>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</si>
  <si>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</si>
  <si>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</si>
  <si>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</si>
  <si>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</si>
  <si>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</si>
  <si>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</si>
  <si>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</si>
  <si>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</si>
  <si>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</si>
  <si>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</si>
  <si>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</si>
  <si>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</si>
  <si>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</si>
  <si>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</si>
  <si>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</si>
  <si>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</si>
  <si>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</si>
  <si>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</si>
  <si>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</si>
  <si>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</si>
  <si>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</si>
  <si>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</si>
  <si>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</si>
  <si>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</si>
  <si>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</si>
  <si>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</si>
  <si>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</si>
  <si>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</si>
  <si>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</si>
  <si>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</si>
  <si>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</si>
  <si>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</si>
  <si>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</si>
  <si>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</si>
  <si>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</si>
  <si>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</si>
  <si>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</si>
  <si>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</si>
  <si>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</si>
  <si>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</si>
  <si>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</si>
  <si>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</si>
  <si>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</si>
  <si>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</si>
  <si>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</si>
  <si>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</si>
  <si>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</si>
  <si>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</si>
  <si>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</si>
  <si>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</si>
  <si>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</si>
  <si>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</si>
  <si>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</si>
  <si>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</si>
  <si>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</si>
  <si>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</si>
  <si>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</si>
  <si>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</si>
  <si>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</si>
  <si>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</si>
  <si>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</si>
  <si>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</si>
  <si>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</si>
  <si>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</si>
  <si>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</si>
  <si>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</si>
  <si>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</si>
  <si>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</si>
  <si>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</si>
  <si>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</si>
  <si>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</si>
  <si>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</si>
  <si>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</si>
  <si>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</si>
  <si>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</si>
  <si>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</si>
  <si>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</si>
  <si>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</si>
  <si>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</si>
  <si>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</si>
  <si>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</si>
  <si>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</si>
  <si>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</si>
  <si>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</si>
  <si>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</si>
  <si>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</si>
  <si>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</si>
  <si>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</si>
  <si>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</si>
  <si>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</si>
  <si>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</si>
  <si>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</si>
  <si>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</si>
  <si>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</si>
  <si>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</si>
  <si>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</si>
  <si>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</si>
  <si>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</si>
  <si>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</si>
  <si>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</si>
  <si>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</si>
  <si>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</si>
  <si>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</si>
  <si>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</si>
  <si>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</si>
  <si>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</si>
  <si>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</si>
  <si>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</si>
  <si>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</si>
  <si>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</si>
  <si>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</si>
  <si>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</si>
  <si>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</si>
  <si>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</si>
  <si>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</si>
  <si>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</si>
  <si>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</si>
  <si>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</si>
  <si>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</si>
  <si>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</si>
  <si>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</si>
  <si>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</si>
  <si>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</si>
  <si>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</si>
  <si>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</si>
  <si>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</si>
  <si>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</si>
  <si>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</si>
  <si>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</si>
  <si>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</si>
  <si>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</si>
  <si>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</si>
  <si>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</si>
  <si>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</si>
  <si>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</si>
  <si>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</si>
  <si>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</si>
  <si>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</si>
  <si>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</si>
  <si>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</si>
  <si>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</si>
  <si>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</si>
  <si>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</si>
  <si>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</si>
  <si>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</si>
  <si>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</si>
  <si>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</si>
  <si>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</si>
  <si>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</si>
  <si>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</si>
  <si>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</si>
  <si>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</si>
  <si>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</si>
  <si>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</si>
  <si>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</si>
  <si>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</si>
  <si>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</si>
  <si>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</si>
  <si>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</si>
  <si>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</si>
  <si>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</si>
  <si>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</si>
  <si>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</si>
  <si>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</si>
  <si>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</si>
  <si>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</si>
  <si>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</si>
  <si>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</si>
  <si>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</si>
  <si>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</si>
  <si>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</si>
  <si>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</si>
  <si>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</si>
  <si>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</si>
  <si>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</si>
  <si>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</si>
  <si>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</si>
  <si>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</si>
  <si>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</si>
  <si>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</si>
  <si>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</si>
  <si>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</si>
  <si>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</si>
  <si>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</si>
  <si>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</si>
  <si>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</si>
  <si>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</si>
  <si>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</si>
  <si>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</si>
  <si>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</si>
  <si>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</si>
  <si>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</si>
  <si>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</si>
  <si>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</si>
  <si>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</si>
  <si>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</si>
  <si>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</si>
  <si>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</si>
  <si>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</si>
  <si>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</si>
  <si>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</si>
  <si>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</si>
  <si>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</si>
  <si>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</si>
  <si>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</si>
  <si>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</si>
  <si>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</si>
  <si>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</si>
  <si>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</si>
  <si>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</si>
  <si>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</si>
  <si>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</si>
  <si>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</si>
  <si>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</si>
  <si>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</si>
  <si>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</si>
  <si>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</si>
  <si>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</si>
  <si>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</si>
  <si>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</si>
  <si>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</si>
  <si>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</si>
  <si>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</si>
  <si>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</si>
  <si>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</si>
  <si>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</si>
  <si>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</si>
  <si>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</si>
  <si>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</si>
  <si>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</si>
  <si>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</si>
  <si>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</si>
  <si>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</si>
  <si>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</si>
  <si>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</si>
  <si>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</si>
  <si>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</si>
  <si>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</si>
  <si>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</si>
  <si>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</si>
  <si>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</si>
  <si>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</si>
  <si>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</si>
  <si>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</si>
  <si>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</si>
  <si>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</si>
  <si>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</si>
  <si>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</si>
  <si>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</si>
  <si>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</si>
  <si>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</si>
  <si>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</si>
  <si>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</si>
  <si>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</si>
  <si>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</si>
  <si>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</si>
  <si>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</si>
  <si>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</si>
  <si>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</si>
  <si>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</si>
  <si>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</si>
  <si>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</si>
  <si>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</si>
  <si>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</si>
  <si>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</si>
  <si>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</si>
  <si>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</si>
  <si>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</si>
  <si>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</si>
  <si>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</si>
  <si>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</si>
  <si>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</si>
  <si>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</si>
  <si>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</si>
  <si>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</si>
  <si>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</si>
  <si>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</si>
  <si>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</si>
  <si>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</si>
  <si>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</si>
  <si>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</si>
  <si>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</si>
  <si>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</si>
  <si>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</si>
  <si>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</si>
  <si>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</si>
  <si>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</si>
  <si>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</si>
  <si>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</si>
  <si>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</si>
  <si>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</si>
  <si>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</si>
  <si>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</si>
  <si>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</si>
  <si>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</si>
  <si>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</si>
  <si>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</si>
  <si>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</si>
  <si>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</si>
  <si>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</si>
  <si>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</si>
  <si>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</si>
  <si>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</si>
  <si>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</si>
  <si>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</si>
  <si>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</si>
  <si>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</si>
  <si>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</si>
  <si>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</si>
  <si>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</si>
  <si>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</si>
  <si>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</si>
  <si>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</si>
  <si>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</si>
  <si>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</si>
  <si>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</si>
  <si>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</si>
  <si>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</si>
  <si>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</si>
  <si>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</si>
  <si>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</si>
  <si>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</si>
  <si>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</si>
  <si>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</si>
  <si>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</si>
  <si>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</si>
  <si>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</si>
  <si>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</si>
  <si>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</si>
  <si>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</si>
  <si>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</si>
  <si>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</si>
  <si>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</si>
  <si>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</si>
  <si>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</si>
  <si>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</si>
  <si>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</si>
  <si>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</si>
  <si>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</si>
  <si>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</si>
  <si>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</si>
  <si>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</si>
  <si>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</si>
  <si>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</si>
  <si>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</si>
  <si>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</si>
  <si>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</si>
  <si>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</si>
  <si>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</si>
  <si>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</si>
  <si>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</si>
  <si>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</si>
  <si>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</si>
  <si>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</si>
  <si>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</si>
  <si>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</si>
  <si>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</si>
  <si>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</si>
  <si>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</si>
  <si>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</si>
  <si>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</si>
  <si>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</si>
  <si>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</si>
  <si>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</si>
  <si>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</si>
  <si>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</si>
  <si>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</si>
  <si>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</si>
  <si>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</si>
  <si>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</si>
  <si>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</si>
  <si>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</si>
  <si>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</si>
  <si>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</si>
  <si>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</si>
  <si>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</si>
  <si>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</si>
  <si>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</si>
  <si>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</si>
  <si>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</si>
  <si>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</si>
  <si>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</si>
  <si>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</si>
  <si>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</si>
  <si>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</si>
  <si>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</si>
  <si>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</si>
  <si>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</si>
  <si>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</si>
  <si>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</si>
  <si>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</si>
  <si>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</si>
  <si>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</si>
  <si>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</si>
  <si>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</si>
  <si>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</si>
  <si>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</si>
  <si>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</si>
  <si>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</si>
  <si>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</si>
  <si>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</si>
  <si>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</si>
  <si>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</si>
  <si>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</si>
  <si>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</si>
  <si>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</si>
  <si>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</si>
  <si>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</si>
  <si>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</si>
  <si>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</si>
  <si>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</si>
  <si>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</si>
  <si>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</si>
  <si>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</si>
  <si>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</si>
  <si>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</si>
  <si>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</si>
  <si>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</si>
  <si>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</si>
  <si>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</si>
  <si>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</si>
  <si>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</si>
  <si>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</si>
  <si>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</si>
  <si>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</si>
  <si>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</si>
  <si>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</si>
  <si>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</si>
  <si>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</si>
  <si>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</si>
  <si>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</si>
  <si>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</si>
  <si>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</si>
  <si>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</si>
  <si>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</si>
  <si>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</si>
  <si>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</si>
  <si>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</si>
  <si>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</si>
  <si>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</si>
  <si>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</si>
  <si>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</si>
  <si>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</si>
  <si>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</si>
  <si>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</si>
  <si>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</si>
  <si>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</si>
  <si>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</si>
  <si>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</si>
  <si>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</si>
  <si>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</si>
  <si>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</si>
  <si>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</si>
  <si>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</si>
  <si>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</si>
  <si>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</si>
  <si>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</si>
  <si>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</si>
  <si>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</si>
  <si>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</si>
  <si>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</si>
  <si>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</si>
  <si>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</si>
  <si>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</si>
  <si>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</si>
  <si>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</si>
  <si>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</si>
  <si>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</si>
  <si>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</si>
  <si>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</si>
  <si>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</si>
  <si>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</si>
  <si>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</si>
  <si>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</si>
  <si>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</si>
  <si>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</si>
  <si>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</si>
  <si>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</si>
  <si>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</si>
  <si>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</si>
  <si>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</si>
  <si>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</si>
  <si>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</si>
  <si>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</si>
  <si>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</si>
  <si>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</si>
  <si>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</si>
  <si>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</si>
  <si>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</si>
  <si>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</si>
  <si>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</si>
  <si>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</si>
  <si>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</si>
  <si>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</si>
  <si>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</si>
  <si>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</si>
  <si>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</si>
  <si>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</si>
  <si>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</si>
  <si>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</si>
  <si>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</si>
  <si>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</si>
  <si>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</si>
  <si>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</si>
  <si>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</si>
  <si>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</si>
  <si>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</si>
  <si>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</si>
  <si>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</si>
  <si>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</si>
  <si>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</si>
  <si>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</si>
  <si>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</si>
  <si>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</si>
  <si>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</si>
  <si>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</si>
  <si>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</si>
  <si>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</si>
  <si>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</si>
  <si>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</si>
  <si>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</si>
  <si>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</si>
  <si>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</si>
  <si>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</si>
  <si>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</si>
  <si>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</si>
  <si>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</si>
  <si>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</si>
  <si>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</si>
  <si>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</si>
  <si>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</si>
  <si>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</si>
  <si>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</si>
  <si>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</si>
  <si>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</si>
  <si>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</si>
  <si>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</si>
  <si>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</si>
  <si>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</si>
  <si>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</si>
  <si>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</si>
  <si>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</si>
  <si>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</si>
  <si>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</si>
  <si>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</si>
  <si>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</si>
  <si>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</si>
  <si>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</si>
  <si>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</si>
  <si>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</si>
  <si>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</si>
  <si>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</si>
  <si>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</si>
  <si>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</si>
  <si>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</si>
  <si>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</si>
  <si>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</si>
  <si>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</si>
  <si>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</si>
  <si>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</si>
  <si>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</si>
  <si>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</si>
  <si>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</si>
  <si>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</si>
  <si>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</si>
  <si>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</si>
  <si>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</si>
  <si>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</si>
  <si>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</si>
  <si>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</si>
  <si>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</si>
  <si>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</si>
  <si>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</si>
  <si>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</si>
  <si>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</si>
  <si>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</si>
  <si>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</si>
  <si>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</si>
  <si>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</si>
  <si>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</si>
  <si>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</si>
  <si>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</si>
  <si>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</si>
  <si>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</si>
  <si>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</si>
  <si>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</si>
  <si>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</si>
  <si>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</si>
  <si>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</si>
  <si>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</si>
  <si>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</si>
  <si>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</si>
  <si>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</si>
  <si>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</si>
  <si>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</si>
  <si>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</si>
  <si>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</si>
  <si>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</si>
  <si>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</si>
  <si>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</si>
  <si>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</si>
  <si>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</si>
  <si>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</si>
  <si>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</si>
  <si>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</si>
  <si>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</si>
  <si>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</si>
  <si>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</si>
  <si>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</si>
  <si>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</si>
  <si>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</si>
  <si>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</si>
  <si>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</si>
  <si>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</si>
  <si>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</si>
  <si>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</si>
  <si>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</si>
  <si>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</si>
  <si>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</si>
  <si>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</si>
  <si>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</si>
  <si>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</si>
  <si>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</si>
  <si>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</si>
  <si>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</si>
  <si>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</si>
  <si>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</si>
  <si>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</si>
  <si>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</si>
  <si>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</si>
  <si>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</si>
  <si>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</si>
  <si>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</si>
  <si>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</si>
  <si>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</si>
  <si>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</si>
  <si>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</si>
  <si>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</si>
  <si>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</si>
  <si>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</si>
  <si>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</si>
  <si>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</si>
  <si>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</si>
  <si>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</si>
  <si>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</si>
  <si>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</si>
  <si>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</si>
  <si>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</si>
  <si>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</si>
  <si>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</si>
  <si>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</si>
  <si>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</si>
  <si>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</si>
  <si>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</si>
  <si>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</si>
  <si>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</si>
  <si>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</si>
  <si>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</si>
  <si>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</si>
  <si>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</si>
  <si>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</si>
  <si>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</si>
  <si>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</si>
  <si>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</si>
  <si>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</si>
  <si>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</si>
  <si>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</si>
  <si>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</si>
  <si>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</si>
  <si>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</si>
  <si>
    <t xml:space="preserve"> 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</si>
  <si>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</si>
  <si>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</si>
  <si>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</si>
  <si>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</si>
  <si>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</si>
  <si>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</si>
  <si>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</si>
  <si>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</si>
  <si>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</si>
  <si>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</si>
  <si>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</si>
  <si>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</si>
  <si>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</si>
  <si>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Number Successful</t>
  </si>
  <si>
    <t>Number Failed</t>
  </si>
  <si>
    <t>Numbr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</si>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</sst>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Fon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horizontal="left"/>
    </xf>
    <xf numFmtId="165" fontId="0" fillId="0" borderId="0" xfId="0" applyNumberFormat="1" applyAlignment="1">
      <alignment horizontal="center" wrapText="1"/>
    </xf>
    <xf numFmtId="9" fontId="0" fillId="0" borderId="0" xfId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C673B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C673B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C673B"/>
        </patternFill>
      </fill>
    </dxf>
    <dxf>
      <fill>
        <patternFill>
          <bgColor theme="9" tint="0.59996337778862885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colors>
    <mruColors>
      <color rgb="FFFC67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0.91833030852994557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B-E540-9231-41A58BDBF4D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8.1669691470054442E-2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B-E540-9231-41A58BDBF4D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B-E540-9231-41A58BDBF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825503"/>
        <c:axId val="1898094879"/>
      </c:lineChart>
      <c:catAx>
        <c:axId val="18988255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094879"/>
        <c:crosses val="autoZero"/>
        <c:auto val="1"/>
        <c:lblAlgn val="ctr"/>
        <c:lblOffset val="100"/>
        <c:noMultiLvlLbl val="0"/>
      </c:catAx>
      <c:valAx>
        <c:axId val="189809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82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4B-F747-857C-D87BAD3ABFE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4B-F747-857C-D87BAD3ABFE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4B-F747-857C-D87BAD3ABFE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4B-F747-857C-D87BAD3AB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9455503"/>
        <c:axId val="1839361471"/>
      </c:barChart>
      <c:catAx>
        <c:axId val="183945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361471"/>
        <c:crosses val="autoZero"/>
        <c:auto val="1"/>
        <c:lblAlgn val="ctr"/>
        <c:lblOffset val="100"/>
        <c:noMultiLvlLbl val="0"/>
      </c:catAx>
      <c:valAx>
        <c:axId val="183936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5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2-E144-8D73-DB7BB48576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C2-E144-8D73-DB7BB48576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C2-E144-8D73-DB7BB485769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C2-E144-8D73-DB7BB4857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2873343"/>
        <c:axId val="1852899903"/>
      </c:barChart>
      <c:catAx>
        <c:axId val="185287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899903"/>
        <c:crosses val="autoZero"/>
        <c:auto val="1"/>
        <c:lblAlgn val="ctr"/>
        <c:lblOffset val="100"/>
        <c:noMultiLvlLbl val="0"/>
      </c:catAx>
      <c:valAx>
        <c:axId val="185289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87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C-FC40-B5CF-01F273C0D8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C-FC40-B5CF-01F273C0D8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C-FC40-B5CF-01F273C0D8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C-FC40-B5CF-01F273C0D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1263359"/>
        <c:axId val="1857189951"/>
      </c:lineChart>
      <c:catAx>
        <c:axId val="185126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189951"/>
        <c:crosses val="autoZero"/>
        <c:auto val="1"/>
        <c:lblAlgn val="ctr"/>
        <c:lblOffset val="100"/>
        <c:noMultiLvlLbl val="0"/>
      </c:catAx>
      <c:valAx>
        <c:axId val="185718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6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Oucomes  vs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856080489938758"/>
          <c:y val="9.8832711700511139E-2"/>
          <c:w val="0.72543345033678019"/>
          <c:h val="0.8357146014642906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9-5E4B-A589-D8FFC9CC0E1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E9-5E4B-A589-D8FFC9CC0E1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9-5E4B-A589-D8FFC9CC0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1681999"/>
        <c:axId val="1841486319"/>
      </c:lineChart>
      <c:catAx>
        <c:axId val="184168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486319"/>
        <c:crosses val="autoZero"/>
        <c:auto val="1"/>
        <c:lblAlgn val="ctr"/>
        <c:lblOffset val="100"/>
        <c:noMultiLvlLbl val="0"/>
      </c:catAx>
      <c:valAx>
        <c:axId val="184148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68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971550</xdr:colOff>
      <xdr:row>16</xdr:row>
      <xdr:rowOff>88900</xdr:rowOff>
    </xdr:from>
    <xdr:to>
      <xdr:col>7</xdr:col>
      <xdr:colOff>0</xdr:colOff>
      <xdr:row>33</xdr:row>
      <xdr:rowOff>184150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AB566-1E45-B743-93A3-5A6B2D707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0</xdr:rowOff>
    </xdr:from>
    <xdr:to>
      <xdr:col>12</xdr:col>
      <xdr:colOff>279400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529263-BF40-C449-B243-1EEE03BDA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12700</xdr:rowOff>
    </xdr:from>
    <xdr:to>
      <xdr:col>14</xdr:col>
      <xdr:colOff>215900</xdr:colOff>
      <xdr:row>20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F154C-1A5B-2E49-BDE2-1184D48E9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3</xdr:row>
      <xdr:rowOff>12700</xdr:rowOff>
    </xdr:from>
    <xdr:to>
      <xdr:col>13</xdr:col>
      <xdr:colOff>482600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4F2F72-822C-6D4E-BEA0-70E18448F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4</xdr:row>
      <xdr:rowOff>12700</xdr:rowOff>
    </xdr:from>
    <xdr:to>
      <xdr:col>12</xdr:col>
      <xdr:colOff>558800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B0733-D5C5-B542-8B7C-0427C1C9D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Natalie Artis" refreshedDate="44425.699642129628" createdVersion="7" refreshedVersion="7" minRefreshableVersion="3" recordCount="4114" xr:uid="{11C16B75-FB16-0647-9B6F-D401CF0997D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Natalie Artis" refreshedDate="44425.727928819448" createdVersion="7" refreshedVersion="7" minRefreshableVersion="3" recordCount="4114" xr:uid="{9F7E84D3-21AE-3940-9C96-A4DEE55417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Artis" refreshedDate="44426.756654745368" createdVersion="7" refreshedVersion="7" minRefreshableVersion="3" recordCount="4114" xr:uid="{B89FCF07-FB28-DD47-A785-032E81E6C75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70BBB-F848-0244-B53F-BDFFFD653F7D}" name="PivotTable9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50227-137C-C441-8B9C-5B2121D4F117}" name="PivotTable10" cacheId="6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B413F-D7BB-BC43-8A90-1FCC368B9913}" name="PivotTable11" cacheId="6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BD2C7-7209-9B4E-A00E-CA53F6BED4AA}" name="PivotTable12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4069" zoomScale="95" zoomScaleNormal="95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83203125" customWidth="1"/>
    <col min="16" max="16" width="16.33203125" style="9" customWidth="1"/>
    <col min="17" max="17" width="41.1640625" customWidth="1"/>
    <col min="18" max="18" width="15.1640625" customWidth="1"/>
    <col min="19" max="19" width="20" style="16" customWidth="1"/>
    <col min="20" max="20" width="17.5" style="16" customWidth="1"/>
    <col min="21" max="21" width="8.83203125" style="16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9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 s="16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9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 s="16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 s="16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 s="16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 s="1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 s="16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 s="16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 s="16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 s="16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 s="16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 s="16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 s="16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 s="16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 s="16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 s="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 s="16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 s="16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 s="16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 s="16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 s="16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 s="16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 s="16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 s="16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 s="16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 s="1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 s="16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 s="16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 s="16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 s="16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 s="16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 s="16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 s="16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 s="16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 s="16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 s="1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 s="16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 s="16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 s="16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 s="16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 s="16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 s="16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 s="16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 s="16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 s="16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 s="1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 s="16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 s="16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 s="16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 s="16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 s="16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 s="16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 s="16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 s="16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 s="16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 s="1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 s="16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 s="16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 s="16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 s="16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 s="16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 s="16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 s="16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 s="16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 s="16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9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 s="1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9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 s="16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9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 s="16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 s="16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9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 s="16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9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 s="16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9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 s="16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9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 s="16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9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 s="16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9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 s="16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9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 s="1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9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 s="16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9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 s="16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 s="16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9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 s="16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9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 s="16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9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 s="16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9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 s="16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9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 s="16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9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 s="16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9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 s="1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9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 s="16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9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 s="16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 s="16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9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 s="16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9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 s="16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9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 s="16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9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 s="16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9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 s="16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9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 s="16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9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 s="1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9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 s="16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9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 s="16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 s="16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9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 s="16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9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 s="16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9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 s="16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9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 s="16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9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 s="16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9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 s="16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9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 s="1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9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 s="16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9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 s="16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 s="16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9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 s="16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9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 s="16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9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 s="16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9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 s="16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9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 s="16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9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 s="16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9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 s="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9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 s="16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9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 s="16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 s="16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9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 s="16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9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 s="16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9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 s="16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9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 s="16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9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 s="16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9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 s="16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9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 s="1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9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 s="16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9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 s="16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 s="16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9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 s="16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9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 s="16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9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 s="16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9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 s="16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9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 s="16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9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 s="16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9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 s="1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9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 s="16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9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 s="16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 s="16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9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 s="16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9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 s="16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9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 s="16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9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 s="16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9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 s="16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9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 s="16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9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 s="1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9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 s="16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9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 s="16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 s="16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9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 s="16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9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 s="16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9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 s="16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9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 s="16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9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 s="16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9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 s="16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9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 s="1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9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 s="16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9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 s="16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 s="16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9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 s="16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9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 s="16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9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 s="16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9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 s="16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9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 s="16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9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 s="16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9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 s="1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9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 s="16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9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 s="16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 s="16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9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 s="16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9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 s="16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9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 s="16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9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 s="16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9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 s="16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9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 s="16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9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 s="1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9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 s="16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9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 s="16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 s="16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9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 s="16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9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 s="16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9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 s="16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9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 s="16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9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 s="16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9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 s="16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9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 s="1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9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 s="16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9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 s="16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 s="16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9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 s="16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9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 s="16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9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 s="16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9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 s="16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9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 s="16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9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 s="16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9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 s="1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9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 s="16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9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 s="16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 s="16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9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 s="16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9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 s="16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9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 s="16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9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 s="16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9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 s="16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9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 s="16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9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 s="1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9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 s="16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9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 s="16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 s="16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9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 s="16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9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 s="16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9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 s="16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9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 s="16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9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 s="16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9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 s="16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9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 s="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9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 s="16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9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 s="16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 s="16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9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 s="16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9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 s="16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9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 s="16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9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 s="16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9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 s="16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9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 s="16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9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 s="1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9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 s="16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9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 s="16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 s="16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9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 s="16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9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 s="16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9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 s="16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9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 s="16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9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 s="16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9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 s="16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9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 s="1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9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 s="16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9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 s="16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 s="16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9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 s="16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9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 s="16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9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 s="16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9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 s="16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9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 s="16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9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 s="16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9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 s="1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9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 s="16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9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 s="16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 s="16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9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 s="16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9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 s="16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9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 s="16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9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 s="16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9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 s="16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9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 s="16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9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 s="1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9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 s="16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9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 s="16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 s="16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9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 s="16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9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 s="16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9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 s="16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9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 s="16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9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 s="16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9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 s="16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9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 s="1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9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 s="16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9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 s="16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 s="16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9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 s="16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9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 s="16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9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 s="16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9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 s="16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9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 s="16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9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 s="16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9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 s="1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9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 s="16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9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 s="16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 s="16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9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 s="16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9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 s="16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9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 s="16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9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 s="16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9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 s="16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9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 s="16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9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 s="1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9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 s="16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9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 s="16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 s="16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9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 s="16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9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 s="16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9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 s="16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9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 s="16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9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 s="16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9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 s="16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9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 s="1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9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 s="16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9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 s="16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 s="16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9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 s="16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9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 s="16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9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 s="16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9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 s="16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9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 s="16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9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 s="16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9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 s="1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9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 s="16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9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 s="16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 s="16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9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 s="16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9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 s="16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9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 s="16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9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 s="16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9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 s="16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9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 s="16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9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 s="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9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 s="16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9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 s="16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 s="16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9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 s="16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9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 s="16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9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 s="16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9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 s="16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9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 s="16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9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 s="16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9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 s="1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9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 s="16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9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 s="16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 s="16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9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 s="16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9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 s="16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9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 s="16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9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 s="16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9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 s="16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9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 s="16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9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 s="1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9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 s="16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9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 s="16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 s="16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9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 s="16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9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 s="16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9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 s="16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9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 s="16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9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 s="16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9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 s="16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9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 s="1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9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 s="16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9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 s="16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 s="16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9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 s="16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9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 s="16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9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 s="16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9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 s="16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9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 s="16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9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 s="16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9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 s="1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9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 s="16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9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 s="16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 s="16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9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 s="16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9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 s="16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9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 s="16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9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 s="16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9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 s="16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9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 s="16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9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 s="1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9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 s="16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9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 s="16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 s="16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9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 s="16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9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 s="16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9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 s="16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9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 s="16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9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 s="16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9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 s="16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9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 s="1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9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 s="16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9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 s="16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 s="16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9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 s="16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9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 s="16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9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 s="16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9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 s="16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9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 s="16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9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 s="16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9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 s="1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9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 s="16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9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 s="16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 s="16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9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 s="16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9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 s="16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9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 s="16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9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 s="16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9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 s="16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9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 s="16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9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 s="1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9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 s="16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9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 s="16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 s="16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9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 s="16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9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 s="16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9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 s="16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9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 s="16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9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 s="16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9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 s="16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9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 s="1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9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 s="16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9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 s="16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 s="16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9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 s="16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9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 s="16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9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 s="16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9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 s="16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9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 s="16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9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 s="16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9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 s="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9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 s="16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9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 s="16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 s="16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9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 s="16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9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 s="16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9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 s="16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9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 s="16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9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 s="16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9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 s="16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9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 s="1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9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 s="16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9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 s="16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 s="16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9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 s="16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9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 s="16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9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 s="16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9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 s="16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9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 s="16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9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 s="16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9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 s="1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9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 s="16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9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 s="16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 s="16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9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 s="16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9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 s="16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9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 s="16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9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 s="16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9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 s="16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9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 s="16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9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 s="1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9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 s="16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9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 s="16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 s="16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9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 s="16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9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 s="16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9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 s="16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9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 s="16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9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 s="16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9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 s="16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9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 s="1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9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 s="16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9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 s="16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 s="16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9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 s="16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9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 s="16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9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 s="16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9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 s="16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9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 s="16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9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 s="16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9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 s="1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9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 s="16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9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 s="16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 s="16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9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 s="16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9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 s="16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9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 s="16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9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 s="16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9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 s="16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9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 s="16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9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 s="1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9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 s="16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9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 s="16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 s="16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9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 s="16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9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 s="16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9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 s="16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9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 s="16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9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 s="16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9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 s="16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9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 s="1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9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 s="16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9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 s="16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 s="16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9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 s="16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9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 s="16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9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 s="16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9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 s="16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9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 s="16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9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 s="16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9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 s="1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9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 s="16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9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 s="16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 s="16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9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 s="16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9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 s="16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9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 s="16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9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 s="16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9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 s="16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9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 s="16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9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 s="1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9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 s="16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9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 s="16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 s="16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9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 s="16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9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 s="16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9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 s="16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9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 s="16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9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 s="16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9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 s="16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9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 s="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9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 s="16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9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 s="16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 s="16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9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 s="16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9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 s="16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9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 s="16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9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 s="16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9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 s="16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9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 s="16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9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 s="1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9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 s="16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9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 s="16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 s="16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9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 s="16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9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 s="16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9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 s="16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9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 s="16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9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 s="16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9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 s="16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9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 s="1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9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 s="16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9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 s="16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 s="16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9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 s="16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9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 s="16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9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 s="16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9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 s="16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9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 s="16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9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 s="16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9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 s="1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9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 s="16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9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 s="16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 s="16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9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 s="16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9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 s="16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9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 s="16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9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 s="16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9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 s="16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9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 s="16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9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 s="1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9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 s="16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9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 s="16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 s="16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9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 s="16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9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 s="16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9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 s="16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9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 s="16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9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 s="16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9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 s="16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9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 s="1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9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 s="16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9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 s="16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 s="16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9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 s="16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9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 s="16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9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 s="16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9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 s="16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9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 s="16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9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 s="16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9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 s="1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9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 s="16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9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 s="16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9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 s="16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9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 s="16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9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 s="16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9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 s="16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9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 s="16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9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 s="16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9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 s="16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9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 s="1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9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 s="16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9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 s="16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 s="16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9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 s="16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9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 s="16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9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 s="16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9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 s="16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9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 s="16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9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 s="16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9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 s="1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9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 s="16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9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 s="16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 s="16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9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 s="16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9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 s="16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9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 s="16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9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 s="16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9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 s="16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9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 s="16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9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 s="1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9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 s="16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9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 s="16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 s="16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9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 s="16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9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 s="16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9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 s="16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9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 s="16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9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 s="16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9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 s="16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9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 s="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9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 s="16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9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 s="16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 s="16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9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 s="16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9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 s="16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9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 s="16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9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 s="16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9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 s="16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9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 s="16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9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 s="1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9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 s="16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9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 s="16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 s="16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9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 s="16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9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 s="16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9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 s="16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9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 s="16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9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 s="16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9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 s="16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9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 s="1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9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 s="16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9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 s="16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 s="16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9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 s="16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9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 s="16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9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 s="16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9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 s="16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9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 s="16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9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 s="16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9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 s="1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9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 s="16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9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 s="16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 s="16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9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 s="16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9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 s="16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9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 s="16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9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 s="16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9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 s="16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9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 s="16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9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 s="1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9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 s="16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9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 s="16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 s="16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9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 s="16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9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 s="16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9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 s="16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9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 s="16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9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 s="16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9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 s="16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9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 s="1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9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 s="16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9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 s="16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 s="16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9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 s="16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9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 s="16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9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 s="16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9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 s="16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9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 s="16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9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 s="16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9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 s="1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9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 s="16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9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 s="16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 s="16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9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 s="16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9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 s="16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9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 s="16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9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 s="16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9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 s="16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9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 s="16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9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 s="1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9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 s="16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9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 s="16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 s="16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9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 s="16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9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 s="16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9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 s="16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9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 s="16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9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 s="16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9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 s="16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9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 s="1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9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 s="16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9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 s="16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 s="16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9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 s="16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9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 s="16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9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 s="16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9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 s="16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9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 s="16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9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 s="16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9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 s="1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9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 s="16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9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 s="16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 s="16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9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 s="16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9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 s="16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9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 s="16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9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 s="16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9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 s="16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9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 s="16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9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 s="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9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 s="16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9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 s="16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 s="16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9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 s="16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9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 s="16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9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 s="16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9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 s="16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9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 s="16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9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 s="16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9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 s="1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9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 s="16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9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 s="16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 s="16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9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 s="16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9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 s="16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9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 s="16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9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 s="16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9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 s="16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9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 s="16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9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 s="1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9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 s="16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9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 s="16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 s="16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9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 s="16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9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 s="16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9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 s="16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9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 s="16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9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 s="16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9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 s="16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9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 s="1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9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 s="16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9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 s="16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 s="16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9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 s="16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9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 s="16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9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 s="16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9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 s="16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9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 s="16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9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 s="16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9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 s="1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9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 s="16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9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 s="16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 s="16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9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 s="16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9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 s="16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9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 s="16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9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 s="16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9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 s="16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9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 s="16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9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 s="1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9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 s="16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9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 s="16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 s="16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9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 s="16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9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 s="16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9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 s="16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9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 s="16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9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 s="16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9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 s="16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9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 s="1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9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 s="16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9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 s="16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 s="16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9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 s="16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9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 s="16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9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 s="16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9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 s="16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9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 s="16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9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 s="16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9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 s="1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9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 s="16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9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 s="16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 s="16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9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 s="16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9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 s="16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9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 s="16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9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 s="16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9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 s="16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9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 s="16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9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 s="1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9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 s="16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9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 s="16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 s="16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9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 s="16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9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 s="16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9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 s="16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9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 s="16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9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 s="16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9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 s="16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9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 s="1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9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 s="16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9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 s="16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 s="16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9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 s="16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9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 s="16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9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 s="16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9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 s="16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9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 s="16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9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 s="16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9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 s="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9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 s="16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9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 s="16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 s="16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9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 s="16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9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 s="16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9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 s="16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9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 s="16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9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 s="16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9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 s="16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9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 s="1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9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 s="16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9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 s="16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 s="16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9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 s="16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9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 s="16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9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 s="16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9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 s="16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9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 s="16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9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 s="16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9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 s="1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9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 s="16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9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 s="16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 s="16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9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 s="16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9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 s="16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9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 s="16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9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 s="16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9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 s="16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9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 s="16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9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 s="1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9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 s="16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9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 s="16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 s="16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9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 s="16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9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 s="16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9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 s="16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9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 s="16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9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 s="16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9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 s="16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9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 s="1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9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 s="16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9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 s="16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 s="16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9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 s="16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9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 s="16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9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 s="16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9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 s="16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9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 s="16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9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 s="16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9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 s="1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9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 s="16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9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 s="16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 s="16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9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 s="16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9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 s="16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9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 s="16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9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 s="16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9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 s="16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9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 s="16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9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 s="1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9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 s="16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9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 s="16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 s="16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9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 s="16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9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 s="16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9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 s="16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9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 s="16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9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 s="16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9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 s="16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9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 s="1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9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 s="16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9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 s="16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 s="16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9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 s="16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9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 s="16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9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 s="16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9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 s="16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9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 s="16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9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 s="16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9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 s="1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9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 s="16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9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 s="16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 s="16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9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 s="16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9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 s="16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9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 s="16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9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 s="16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9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 s="16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9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 s="16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9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 s="1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9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 s="16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9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 s="16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 s="16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9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 s="16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9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 s="16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9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 s="16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9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 s="16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9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 s="16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9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 s="16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9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 s="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9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 s="16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9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 s="16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 s="16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9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 s="16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9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 s="16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9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 s="16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9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 s="16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9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 s="16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9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 s="16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9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 s="1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9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 s="16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9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 s="16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 s="16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9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 s="16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9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 s="16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9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 s="16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9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 s="16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9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 s="16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9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 s="16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9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 s="1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9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 s="16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9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 s="16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 s="16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9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 s="16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9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 s="16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9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 s="16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9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 s="16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9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 s="16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9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 s="16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9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 s="1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9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 s="16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9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 s="16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 s="16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9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 s="16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9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 s="16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9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 s="16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9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 s="16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9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 s="16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9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 s="16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9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 s="1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9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 s="16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9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 s="16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 s="16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9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 s="16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9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 s="16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9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 s="16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9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 s="16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9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 s="16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9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 s="16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9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 s="1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9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 s="16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9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 s="16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 s="16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9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 s="16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9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 s="16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9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 s="16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9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 s="16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9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 s="16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9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 s="16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9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 s="1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9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 s="16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9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 s="16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 s="16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9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 s="16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9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 s="16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9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 s="16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9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 s="16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9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 s="16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9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 s="16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9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 s="1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9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 s="16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9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 s="16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 s="16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9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 s="16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9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 s="16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9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 s="16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9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 s="16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9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 s="16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9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 s="16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9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 s="1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9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 s="16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9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 s="16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 s="16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9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 s="16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9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 s="16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9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 s="16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9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 s="16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9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 s="16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9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 s="16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9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 s="1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9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 s="16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9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 s="16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 s="16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9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 s="16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9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 s="16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9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 s="16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9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 s="16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9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 s="16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9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 s="16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9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 s="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9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 s="16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9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 s="16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 s="16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9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 s="16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9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 s="16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9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 s="16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9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 s="16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9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 s="16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9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 s="16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9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 s="1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9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 s="16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9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 s="16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 s="16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9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 s="16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9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 s="16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9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 s="16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9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 s="16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9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 s="16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9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 s="16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9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 s="1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9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 s="16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9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 s="16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 s="16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9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 s="16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9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 s="16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9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 s="16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9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 s="16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9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 s="16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9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 s="16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9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 s="1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9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 s="16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9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 s="16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 s="16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9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 s="16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9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 s="16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9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 s="16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9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 s="16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9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 s="16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9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 s="16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9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 s="1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9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 s="16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9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 s="16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 s="16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9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 s="16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9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 s="16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9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 s="16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9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 s="16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9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 s="16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9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 s="16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9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 s="1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9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 s="16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9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 s="16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 s="16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9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 s="16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9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 s="16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9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 s="16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9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 s="16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9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 s="16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9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 s="16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9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 s="1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9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 s="16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9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 s="16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 s="16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9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 s="16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9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 s="16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9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 s="16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9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 s="16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9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 s="16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9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 s="16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9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 s="1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9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 s="16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9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 s="16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 s="16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9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 s="16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9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 s="16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9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 s="16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9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 s="16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9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 s="16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9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 s="16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9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 s="1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9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 s="16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9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 s="16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 s="16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9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 s="16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9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 s="16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9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 s="16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9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 s="16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9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 s="16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9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 s="16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9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 s="1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9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 s="16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9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 s="16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 s="16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9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 s="16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9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 s="16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9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 s="16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9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 s="16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9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 s="16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9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 s="16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9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 s="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9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 s="16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9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 s="16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 s="16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9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 s="16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9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 s="16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9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 s="16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9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 s="16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9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 s="16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9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 s="16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9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 s="1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9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 s="16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9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 s="16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 s="16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9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 s="16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9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 s="16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9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 s="16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9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 s="16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9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 s="16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9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 s="16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9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 s="1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9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 s="16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9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 s="16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 s="16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9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 s="16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9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 s="16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9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 s="16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9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 s="16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9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 s="16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9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 s="16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9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 s="1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9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 s="16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9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 s="16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 s="16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9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 s="16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9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 s="16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9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 s="16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9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 s="16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9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 s="16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9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 s="16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9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 s="1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9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 s="16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9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 s="16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 s="16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9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 s="16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9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 s="16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9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 s="16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9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 s="16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9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 s="16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9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 s="16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9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 s="1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9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 s="16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9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 s="16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 s="16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9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 s="16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9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 s="16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9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 s="16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9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 s="16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9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 s="16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9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 s="16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9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 s="1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9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 s="16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9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 s="16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 s="16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9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 s="16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9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 s="16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9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 s="16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9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 s="16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9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 s="16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9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 s="16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9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 s="1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9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 s="16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9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 s="16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 s="16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9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 s="16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9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 s="16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9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 s="16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9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 s="16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9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 s="16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9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 s="16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9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 s="1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9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 s="16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9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 s="16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 s="16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9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 s="16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9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 s="16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9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 s="16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9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 s="16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9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 s="16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9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 s="16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9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 s="1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9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 s="16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9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 s="16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 s="16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9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 s="16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9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 s="16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9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 s="16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9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 s="16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9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 s="16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9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 s="16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9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 s="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9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 s="16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9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 s="16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9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 s="16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9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 s="16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9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 s="16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9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 s="16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9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 s="16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9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 s="16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9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 s="16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9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 s="1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9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 s="16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9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 s="16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 s="16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9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 s="16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9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 s="16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9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 s="16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9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 s="16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9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 s="16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9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 s="16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9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 s="1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9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 s="16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9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 s="16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 s="16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9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 s="16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9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 s="16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9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 s="16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9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 s="16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9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 s="16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9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 s="16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9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 s="1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9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 s="16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9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 s="16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 s="16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9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 s="16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9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 s="16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9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 s="16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9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 s="16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9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 s="16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9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 s="16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9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 s="1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9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 s="16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9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 s="16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 s="16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9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 s="16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9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 s="16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9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 s="16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9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 s="16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9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 s="16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9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 s="16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9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 s="1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9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 s="16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9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 s="16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 s="16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9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 s="16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9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 s="16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9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 s="16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9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 s="16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9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 s="16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9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 s="16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9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 s="1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9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 s="16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9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 s="16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 s="16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9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 s="16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9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 s="16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9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 s="16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9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 s="16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9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 s="16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9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 s="16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9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 s="1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9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 s="16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9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 s="16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 s="16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9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 s="16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9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 s="16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9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 s="16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9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 s="16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9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 s="16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9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 s="16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9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 s="1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9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 s="16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9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 s="16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 s="16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9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 s="16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9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 s="16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9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 s="16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9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 s="16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9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 s="16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9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 s="16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9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 s="1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9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 s="16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9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 s="16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 s="16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9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 s="16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9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 s="16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9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 s="16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9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 s="16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9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 s="16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9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 s="16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9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 s="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9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 s="16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9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 s="16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 s="16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9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 s="16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9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 s="16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9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 s="16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9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 s="16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9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 s="16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9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 s="16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9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 s="1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9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 s="16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9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 s="16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 s="16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9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 s="16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9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 s="16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9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 s="16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9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 s="16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9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 s="16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9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 s="16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9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 s="1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9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 s="16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9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 s="16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 s="16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9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 s="16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9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 s="16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9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 s="16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9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 s="16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9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 s="16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9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 s="16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9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 s="1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9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 s="16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9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 s="16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 s="16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9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 s="16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9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 s="16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9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 s="16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9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 s="16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9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 s="16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9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 s="16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9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 s="1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9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 s="16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9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 s="16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 s="16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9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 s="16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9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 s="16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9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 s="16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9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 s="16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9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 s="16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9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 s="16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9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 s="1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9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 s="16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9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 s="16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 s="16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9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 s="16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9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 s="16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9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 s="16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9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 s="16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9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 s="16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9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 s="16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9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 s="1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9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 s="16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9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 s="16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 s="16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9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 s="16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9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 s="16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9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 s="16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9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 s="16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9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 s="16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9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 s="16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9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 s="1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9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 s="16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9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 s="16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 s="16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9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 s="16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9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 s="16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9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 s="16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9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 s="16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9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 s="16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9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 s="16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9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 s="1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9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 s="16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9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 s="16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 s="16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9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 s="16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9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 s="16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9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 s="16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9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 s="16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9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 s="16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9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 s="16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9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 s="1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9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 s="16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9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 s="16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 s="16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9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 s="16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9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 s="16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9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 s="16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9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 s="16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9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 s="16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9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 s="16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9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 s="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9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 s="16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9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 s="16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 s="16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9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 s="16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9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 s="16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9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 s="16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9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 s="16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9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 s="16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9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 s="16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9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 s="1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9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 s="16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9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 s="16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 s="16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9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 s="16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9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 s="16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9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 s="16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9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 s="16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9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 s="16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9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 s="16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9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 s="1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9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 s="16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9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 s="16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 s="16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9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 s="16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9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 s="16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9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 s="16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9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 s="16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9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 s="16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9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 s="16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9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 s="1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9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 s="16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9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 s="16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 s="16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9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 s="16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9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 s="16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9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 s="16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9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 s="16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9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 s="16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9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 s="16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9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 s="1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9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 s="16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9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 s="16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 s="16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9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 s="16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9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 s="16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9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 s="16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9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 s="16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9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 s="16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9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 s="16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9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 s="1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9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 s="16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9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 s="16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 s="16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9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 s="16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9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 s="16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9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 s="16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9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 s="16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9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 s="16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9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 s="16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9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 s="1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9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 s="16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9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 s="16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 s="16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9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 s="16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9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 s="16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9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 s="16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9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 s="16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9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 s="16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9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 s="16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9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 s="1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9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 s="16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9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 s="16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 s="16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9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 s="16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9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 s="16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9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 s="16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9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 s="16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9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 s="16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9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 s="16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9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 s="1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9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 s="16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9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 s="16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 s="16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9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 s="16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9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 s="16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9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 s="16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9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 s="16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9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 s="16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9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 s="16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9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 s="1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9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 s="16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9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 s="16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 s="16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9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 s="16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9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 s="16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9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 s="16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9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 s="16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9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 s="16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9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 s="16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9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 s="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9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 s="16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9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 s="16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 s="16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9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 s="16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9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 s="16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9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 s="16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9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 s="16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9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 s="16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9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 s="16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9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 s="1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9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 s="16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9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 s="16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 s="16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9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 s="16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9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 s="16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9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 s="16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9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 s="16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9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 s="16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9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 s="16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9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 s="1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9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 s="16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9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 s="16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9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 s="16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9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 s="16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9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 s="16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9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 s="16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9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 s="16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9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 s="16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9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 s="16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9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 s="1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9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 s="16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9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 s="16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 s="16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9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 s="16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9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 s="16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9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 s="16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9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 s="16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9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 s="16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9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 s="16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9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 s="1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9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 s="16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9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 s="16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 s="16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9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 s="16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9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 s="16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9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 s="16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9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 s="16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9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 s="16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9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 s="16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9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 s="1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9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 s="16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9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 s="16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 s="16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9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 s="16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9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 s="16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9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 s="16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9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 s="16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9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 s="16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9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 s="16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9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 s="1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9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 s="16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9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 s="16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 s="16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9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 s="16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9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 s="16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9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 s="16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9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 s="16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9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 s="16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9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 s="16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9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 s="1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9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 s="16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9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 s="16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 s="16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9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 s="16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9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 s="16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9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 s="16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9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 s="16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9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 s="16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9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 s="16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9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 s="1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9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 s="16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9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 s="16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 s="16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9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 s="16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9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 s="16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9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 s="16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9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 s="16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9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 s="16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9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 s="16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9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 s="1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9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 s="16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9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 s="16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 s="16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9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 s="16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9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 s="16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9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 s="16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9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 s="16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9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 s="16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9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 s="16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9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 s="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9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 s="16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9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 s="16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 s="16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9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 s="16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9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 s="16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9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 s="16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9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 s="16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9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 s="16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9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 s="16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9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 s="1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9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 s="16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9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 s="16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 s="16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9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 s="16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9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 s="16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9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 s="16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9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 s="16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9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 s="16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9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 s="16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9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 s="1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9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 s="16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9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 s="16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 s="16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9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 s="16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9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 s="16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9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 s="16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9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 s="16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9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 s="16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9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 s="16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9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 s="1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9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 s="16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9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 s="16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 s="16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9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 s="16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9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 s="16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9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 s="16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9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 s="16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9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 s="16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9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 s="16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9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 s="1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9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 s="16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9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 s="16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 s="16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9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 s="16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9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 s="16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9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 s="16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9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 s="16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9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 s="16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9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 s="16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9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 s="1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9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 s="16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9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 s="16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 s="16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9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 s="16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9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 s="16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9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 s="16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9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 s="16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9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 s="16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9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 s="16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9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 s="1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9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 s="16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9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 s="16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 s="16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9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 s="16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9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 s="16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9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 s="16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9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 s="16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9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 s="16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9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 s="16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9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 s="1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9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 s="16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9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 s="16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 s="16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9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 s="16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9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 s="16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9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 s="16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9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 s="16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9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 s="16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9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 s="16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9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 s="1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9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 s="16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9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 s="16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 s="16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9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 s="16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9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 s="16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9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 s="16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9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 s="16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9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 s="16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9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 s="16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9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 s="1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9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 s="16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9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 s="16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 s="16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9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 s="16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9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 s="16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9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 s="16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9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 s="16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9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 s="16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9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 s="16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9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 s="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9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 s="16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9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 s="16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 s="16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9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 s="16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9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 s="16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9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 s="16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9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 s="16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9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 s="16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9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 s="16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9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 s="1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9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 s="16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9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 s="16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 s="16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9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 s="16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9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 s="16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9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 s="16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9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 s="16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9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 s="16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9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 s="16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9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 s="1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9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 s="16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9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 s="16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 s="16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9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 s="16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9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 s="16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9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 s="16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9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 s="16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9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 s="16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9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 s="16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9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 s="1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9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 s="16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9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 s="16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 s="16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9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 s="16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9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 s="16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9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 s="16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9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 s="16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9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 s="16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9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 s="16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9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 s="1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9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 s="16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9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 s="16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 s="16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9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 s="16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9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 s="16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9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 s="16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9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 s="16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9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 s="16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9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 s="16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9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 s="1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9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 s="16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9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 s="16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 s="16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9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 s="16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9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 s="16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9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 s="16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9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 s="16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9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 s="16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9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 s="16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9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 s="1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9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 s="16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9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 s="16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 s="16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9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 s="16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9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 s="16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9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 s="16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9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 s="16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9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 s="16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9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 s="16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9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 s="1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9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 s="16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9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 s="16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 s="16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9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 s="16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9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 s="16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9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 s="16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9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 s="16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9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 s="16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9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 s="16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9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 s="1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9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 s="16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9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 s="16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 s="16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9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 s="16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9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 s="16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9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 s="16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9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 s="16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9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 s="16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9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 s="16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9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 s="1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9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 s="16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9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 s="16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 s="16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9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 s="16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9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 s="16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9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 s="16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9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 s="16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9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 s="16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9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 s="16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9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 s="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9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 s="16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9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 s="16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 s="16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9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 s="16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9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 s="16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9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 s="16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9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 s="16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9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 s="16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9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 s="16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9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 s="1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9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 s="16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9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 s="16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 s="16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9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 s="16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9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 s="16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9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 s="16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9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 s="16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9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 s="16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9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 s="16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9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 s="1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9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 s="16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9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 s="16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 s="16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9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 s="16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9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 s="16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9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 s="16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9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 s="16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9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 s="16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9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 s="16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9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 s="1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9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 s="16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9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 s="16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 s="16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9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 s="16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9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 s="16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9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 s="16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9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 s="16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9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 s="16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9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 s="16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9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 s="1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9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 s="16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9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 s="16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9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 s="16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9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 s="16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9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 s="16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9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 s="16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9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 s="16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9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 s="16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9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 s="16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9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 s="1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9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 s="16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9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 s="16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 s="16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9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 s="16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9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 s="16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9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 s="16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9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 s="16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9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 s="16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9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 s="16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9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 s="1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9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 s="16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9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 s="16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 s="16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9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 s="16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9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 s="16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9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 s="16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9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 s="16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9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 s="16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9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 s="16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9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 s="1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9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 s="16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9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 s="16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 s="16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9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 s="16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9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 s="16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9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 s="16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9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 s="16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9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 s="16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9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 s="16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9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 s="1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9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 s="16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9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 s="16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 s="16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9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 s="16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9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 s="16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9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 s="16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9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 s="16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9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 s="16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9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 s="16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9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 s="1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9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 s="16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9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 s="16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 s="16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9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 s="16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9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 s="16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9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 s="16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9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 s="16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9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 s="16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9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 s="16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9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 s="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9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 s="16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9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 s="16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 s="16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9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 s="16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9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 s="16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9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 s="16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9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 s="16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9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 s="16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9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 s="16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9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 s="1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9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 s="16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9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 s="16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 s="16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9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 s="16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9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 s="16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9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 s="16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9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 s="16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9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 s="16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9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 s="16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9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 s="1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9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 s="16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9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 s="16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 s="16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9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 s="16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9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 s="16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9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 s="16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9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 s="16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9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 s="16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9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 s="16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9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 s="1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9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 s="16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9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 s="16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 s="16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9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 s="16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9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 s="16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9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 s="16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9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 s="16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9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 s="16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9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 s="16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9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 s="1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9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 s="16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9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 s="16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 s="16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9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 s="16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9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 s="16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9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 s="16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9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 s="16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9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 s="16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9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 s="16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9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 s="1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9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 s="16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9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 s="16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 s="16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9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 s="16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9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 s="16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9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 s="16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9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 s="16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9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 s="16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9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 s="16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9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 s="1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9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 s="16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9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 s="16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 s="16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9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 s="16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9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 s="16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9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 s="16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9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 s="16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9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 s="16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9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 s="16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9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 s="1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9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 s="16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9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 s="16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 s="16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9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 s="16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9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 s="16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9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 s="16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9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 s="16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9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 s="16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9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 s="16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9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 s="1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9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 s="16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9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 s="16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 s="16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9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 s="16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9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 s="16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9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 s="16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9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 s="16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9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 s="16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9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 s="16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9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 s="1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9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 s="16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9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 s="16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 s="16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9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 s="16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9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 s="16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9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 s="16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9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 s="16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9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 s="16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9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 s="16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9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 s="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9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 s="16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9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 s="16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 s="16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9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 s="16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9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 s="16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9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 s="16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9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 s="16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9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 s="16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9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 s="16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9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 s="1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9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 s="16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9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 s="16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 s="16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9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 s="16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9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 s="16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9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 s="16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9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 s="16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9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 s="16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9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 s="16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9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 s="1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9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 s="16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9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 s="16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 s="16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9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 s="16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9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 s="16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9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 s="16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9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 s="16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9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 s="16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9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 s="16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9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 s="1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9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 s="16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9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 s="16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 s="16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9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 s="16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9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 s="16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9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 s="16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9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 s="16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9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 s="16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9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 s="16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9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 s="1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9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 s="16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9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 s="16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 s="16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9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 s="16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9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 s="16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9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 s="16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9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 s="16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9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 s="16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9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 s="16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9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 s="1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9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 s="16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9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 s="16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 s="16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9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 s="16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9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 s="16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9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 s="16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9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 s="16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9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 s="16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9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 s="16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9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 s="1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9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 s="16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9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 s="16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 s="16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9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 s="16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9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 s="16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9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 s="16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9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 s="16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9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 s="16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9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 s="16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9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 s="1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9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 s="16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9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 s="16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 s="16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9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 s="16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9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 s="16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9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 s="16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9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 s="16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9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 s="16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9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 s="16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9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 s="1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9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 s="16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9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 s="16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 s="16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9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 s="16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9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 s="16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9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 s="16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9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 s="16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9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 s="16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9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 s="16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9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 s="1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9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 s="16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9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 s="16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 s="16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9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 s="16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9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 s="16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9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 s="16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9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 s="16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9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 s="16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9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 s="16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9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 s="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9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 s="16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9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 s="16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 s="16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9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 s="16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9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 s="16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9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 s="16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9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 s="16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9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 s="16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9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 s="16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9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 s="1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9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 s="16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9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 s="16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 s="16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9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 s="16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9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 s="16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9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 s="16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9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 s="16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9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 s="16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9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 s="16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9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 s="1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9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 s="16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9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 s="16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 s="16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9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 s="16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9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 s="16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9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 s="16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9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 s="16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9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 s="16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9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 s="16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9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 s="1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9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 s="16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9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 s="16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 s="16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9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 s="16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9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 s="16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9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 s="16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9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 s="16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9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 s="16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9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 s="16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9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 s="1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9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 s="16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9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 s="16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 s="16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9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 s="16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9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 s="16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9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 s="16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9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 s="16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9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 s="16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9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 s="16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9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 s="1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9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 s="16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9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 s="16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 s="16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9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 s="16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9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 s="16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9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 s="16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9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 s="16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9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 s="16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9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 s="16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9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 s="1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9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 s="16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9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 s="16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9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 s="16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9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 s="16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9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 s="16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9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 s="16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9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 s="16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9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 s="16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9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 s="16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9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 s="1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9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 s="16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9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 s="16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 s="16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9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 s="16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9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 s="16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9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 s="16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9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 s="16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9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 s="16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9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 s="16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9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 s="1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9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 s="16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9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 s="16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 s="16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9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 s="16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9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 s="16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9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 s="16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9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 s="16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9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 s="16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9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 s="16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9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 s="1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9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 s="16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9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 s="16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 s="16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9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 s="16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9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 s="16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9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 s="16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9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 s="16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9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 s="16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9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 s="16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9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 s="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9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 s="16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9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 s="16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 s="16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9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 s="16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9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 s="16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9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 s="16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9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 s="16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9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 s="16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9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 s="16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9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 s="1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9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 s="16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9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 s="16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 s="16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9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 s="16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9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 s="16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9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 s="16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9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 s="16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9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 s="16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9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 s="16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9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 s="1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9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 s="16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9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 s="16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 s="16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9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 s="16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9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 s="16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9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 s="16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9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 s="16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9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 s="16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9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 s="16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9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 s="1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9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 s="16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9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 s="16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 s="16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9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 s="16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9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 s="16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9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 s="16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9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 s="16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9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 s="16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9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 s="16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9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 s="1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9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 s="16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9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 s="16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 s="16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9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 s="16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9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 s="16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9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 s="16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9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 s="16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9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 s="16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9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 s="16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9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 s="1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9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 s="16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9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 s="16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 s="16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9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 s="16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9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 s="16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9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 s="16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9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 s="16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9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 s="16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9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 s="16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9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 s="1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9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 s="16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9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 s="16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 s="16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9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 s="16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9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 s="16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9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 s="16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9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 s="16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9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 s="16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9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 s="16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9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 s="1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9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 s="16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9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 s="16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 s="16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9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 s="16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9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 s="16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9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 s="16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9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 s="16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9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 s="16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9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 s="16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9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 s="1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9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 s="16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9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 s="16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 s="16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9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 s="16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9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 s="16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9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 s="16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9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 s="16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9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 s="16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9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 s="16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9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 s="1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9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 s="16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9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 s="16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 s="16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9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 s="16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9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 s="16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9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 s="16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9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 s="16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9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 s="16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9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 s="16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9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 s="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9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 s="16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9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 s="16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 s="16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9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 s="16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9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 s="16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9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 s="16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9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 s="16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9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 s="16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9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 s="16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9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 s="1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9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 s="16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9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 s="16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 s="16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9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 s="16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9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 s="16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9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 s="16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9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 s="16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9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 s="16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9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 s="16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9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 s="1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9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 s="16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9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 s="16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 s="16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9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 s="16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9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 s="16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9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 s="16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9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 s="16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9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 s="16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9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 s="16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9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 s="1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9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 s="16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9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 s="16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 s="16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9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 s="16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9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 s="16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9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 s="16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9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 s="16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9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 s="16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9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 s="16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9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 s="1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9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 s="16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9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 s="16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 s="16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9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 s="16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9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 s="16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9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 s="16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9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 s="16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9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 s="16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9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 s="16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9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 s="1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9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 s="16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9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 s="16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 s="16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9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 s="16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9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 s="16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9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 s="16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9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 s="16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9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 s="16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9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 s="16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9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 s="1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9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 s="16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9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 s="16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 s="16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9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 s="16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9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 s="16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9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 s="16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9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 s="16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9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 s="16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9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 s="16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9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 s="1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9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 s="16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9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 s="16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 s="16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9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 s="16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9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 s="16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9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 s="16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9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 s="16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9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 s="16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9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 s="16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9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 s="1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9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 s="16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9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 s="16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 s="16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9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 s="16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9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 s="16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9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 s="16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9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 s="16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9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 s="16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9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 s="16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9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 s="1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9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 s="16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9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 s="16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 s="16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9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 s="16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9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 s="16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9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 s="16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9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 s="16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9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 s="16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9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 s="16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9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 s="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9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 s="16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9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 s="16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 s="16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9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 s="16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9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 s="16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9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 s="16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9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 s="16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9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 s="16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9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 s="16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9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 s="1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9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 s="16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9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 s="16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 s="16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9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 s="16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9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 s="16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9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 s="16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9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 s="16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9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 s="16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9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 s="16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9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 s="1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9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 s="16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9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 s="16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 s="16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9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 s="16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9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 s="16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9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 s="16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9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 s="16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9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 s="16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9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 s="16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9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 s="1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9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 s="16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9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 s="16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 s="16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9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 s="16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9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 s="16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9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 s="16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9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 s="16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9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 s="16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9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 s="16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9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 s="1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9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 s="16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9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 s="16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 s="16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9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 s="16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9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 s="16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9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 s="16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9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 s="16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9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 s="16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9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 s="16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9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 s="1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9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 s="16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9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 s="16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 s="16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9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 s="16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9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 s="16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9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 s="16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9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 s="16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9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 s="16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9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 s="16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9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 s="1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9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 s="16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9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 s="16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 s="16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9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 s="16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9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 s="16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9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 s="16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9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 s="16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9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 s="16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9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 s="16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9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 s="1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9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 s="16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9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 s="16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 s="16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9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 s="16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9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 s="16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9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 s="16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9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 s="16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9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 s="16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9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 s="16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9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 s="1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9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 s="16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9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 s="16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9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 s="16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9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 s="16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9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 s="16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9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 s="16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9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 s="16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9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 s="16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9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 s="16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9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 s="1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9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 s="16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9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 s="16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 s="16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9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 s="16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9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 s="16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9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 s="16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9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 s="16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9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 s="16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9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 s="16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9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 s="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9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 s="16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9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 s="16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 s="16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9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 s="16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9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 s="16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9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 s="16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9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 s="16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9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 s="16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9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 s="16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9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 s="1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9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 s="16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9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 s="16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 s="16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9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 s="16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9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 s="16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9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 s="16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9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 s="16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9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 s="16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9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 s="16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9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 s="1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9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 s="16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9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 s="16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 s="16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9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 s="16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9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 s="16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9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 s="16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9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 s="16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9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 s="16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9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 s="16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9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 s="1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9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 s="16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9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 s="16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 s="16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9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 s="16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9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 s="16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9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 s="16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9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 s="16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9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 s="16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9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 s="16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9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 s="1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9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 s="16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9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 s="16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 s="16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9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 s="16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9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 s="16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9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 s="16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9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 s="16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9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 s="16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9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 s="16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9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 s="1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9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 s="16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9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 s="16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 s="16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9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 s="16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9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 s="16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9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 s="16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9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 s="16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9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 s="16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9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 s="16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9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 s="1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9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 s="16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9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 s="16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 s="16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9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 s="16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9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 s="16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9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 s="16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9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 s="16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9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 s="16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9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 s="16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9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 s="1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9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 s="16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9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 s="16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 s="16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9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 s="16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9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 s="16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9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 s="16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9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 s="16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9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 s="16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9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 s="16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9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 s="1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9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 s="16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9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 s="16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 s="16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9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 s="16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9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 s="16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9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 s="16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9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 s="16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9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 s="16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9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 s="16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9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 s="1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9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 s="16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9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 s="16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 s="16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9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 s="16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9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 s="16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9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 s="16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9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 s="16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9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 s="16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9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 s="16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9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 s="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9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 s="16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9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 s="16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 s="16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9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 s="16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9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 s="16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9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 s="16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9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 s="16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9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 s="16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9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 s="16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9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 s="1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9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 s="16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9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 s="16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 s="16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9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 s="16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9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 s="16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9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 s="16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9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 s="16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9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 s="16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9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 s="16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9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 s="1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9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 s="16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9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 s="16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 s="16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9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 s="16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9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 s="16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9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 s="16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9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 s="16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9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 s="16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9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 s="16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9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 s="1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9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 s="16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9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 s="16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 s="16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9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 s="16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9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 s="16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9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 s="16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9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 s="16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9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 s="16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9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 s="16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9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 s="1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9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 s="16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9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 s="16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 s="16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9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 s="16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9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 s="16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9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 s="16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9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 s="16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9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 s="16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9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 s="16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9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 s="1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9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 s="16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9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 s="16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 s="16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9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 s="16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9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 s="16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9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 s="16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9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 s="16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9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 s="16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9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 s="16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9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 s="1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9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 s="16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9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 s="16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 s="16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9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 s="16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9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 s="16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9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 s="16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9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 s="16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9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 s="16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9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 s="16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9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 s="1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9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 s="16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9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 s="16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 s="16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9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 s="16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9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 s="16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9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 s="16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9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 s="16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9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 s="16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9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 s="16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9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 s="1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9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 s="16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9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 s="16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 s="16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9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 s="16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9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 s="16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9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 s="16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9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 s="16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9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 s="16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9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 s="16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9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 s="1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9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 s="16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9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 s="16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 s="16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9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 s="16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9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 s="16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9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 s="16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9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 s="16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9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 s="16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9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 s="16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9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 s="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9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 s="16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9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 s="16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 s="16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9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 s="16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9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 s="16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9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 s="16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9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 s="16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9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 s="16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9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 s="16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9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 s="1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9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 s="16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9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 s="16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 s="16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9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 s="16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9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 s="16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9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 s="16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9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 s="16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9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 s="16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9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 s="16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9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 s="1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9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 s="16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9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 s="16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 s="16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9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 s="16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9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 s="16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9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 s="16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9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 s="16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9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 s="16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9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 s="16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9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 s="1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9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 s="16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9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 s="16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 s="16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9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 s="16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9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 s="16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9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 s="16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9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 s="16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9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 s="16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9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 s="16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9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 s="1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9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 s="16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9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 s="16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 s="16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9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 s="16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9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 s="16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9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 s="16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9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 s="16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9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 s="16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9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 s="16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9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 s="1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9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 s="16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9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 s="16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 s="16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9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 s="16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9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 s="16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9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 s="16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9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 s="16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9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 s="16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9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 s="16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9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 s="1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9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 s="16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9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 s="16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 s="16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9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 s="16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9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 s="16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9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 s="16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9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 s="16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9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 s="16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9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 s="16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9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 s="1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9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 s="16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9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 s="16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 s="16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9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 s="16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9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 s="16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9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 s="16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9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 s="16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9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 s="16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9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 s="16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9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 s="1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9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 s="16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9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 s="16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 s="16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9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 s="16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9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 s="16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9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 s="16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9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 s="16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9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 s="16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9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 s="16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9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 s="1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9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 s="16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9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 s="16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 s="16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9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 s="16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9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 s="16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9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 s="16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9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 s="16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9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 s="16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9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 s="16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9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 s="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9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 s="16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9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 s="16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9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 s="16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9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 s="16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9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 s="16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9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 s="16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9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 s="16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9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 s="16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9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 s="16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9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 s="1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9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 s="16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9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 s="16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 s="16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9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 s="16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9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 s="16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9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 s="16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9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 s="16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9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 s="16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9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 s="16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9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 s="1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9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 s="16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9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 s="16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 s="16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9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 s="16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9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 s="16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9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 s="16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9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 s="16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9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 s="16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9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 s="16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9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 s="1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9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 s="16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9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 s="16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 s="16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9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 s="16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9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 s="16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9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 s="16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9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 s="16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9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 s="16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9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 s="16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9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 s="1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9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 s="16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9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 s="16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 s="16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9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 s="16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9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 s="16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9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 s="16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9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 s="16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9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 s="16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9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 s="16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9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 s="1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9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 s="16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9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 s="16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 s="16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9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 s="16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9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 s="16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9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 s="16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9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 s="16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9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 s="16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9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 s="16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9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 s="1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9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 s="16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9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 s="16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 s="16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9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 s="16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9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 s="16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9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 s="16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9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 s="16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9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 s="16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9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 s="16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9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 s="1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9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 s="16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9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 s="16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 s="16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9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 s="16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9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 s="16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9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 s="16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9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 s="16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9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 s="16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9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 s="16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9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 s="1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9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 s="16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9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 s="16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 s="16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9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 s="16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9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 s="16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9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 s="16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9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 s="16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9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 s="16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9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 s="16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9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 s="1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9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 s="16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9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 s="16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 s="16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9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 s="16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9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 s="16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9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 s="16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9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 s="16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9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 s="16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9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 s="16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9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 s="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9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 s="16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9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 s="16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 s="16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9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 s="16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9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 s="16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9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 s="16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9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 s="16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9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 s="16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9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 s="16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9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 s="1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9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 s="16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9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 s="16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9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 s="16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9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 s="16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9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 s="16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9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 s="16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9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 s="16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9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 s="16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9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 s="16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9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 s="1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9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 s="16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9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 s="16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9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 s="16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9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 s="16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9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 s="16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9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 s="16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9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 s="16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9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 s="16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9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 s="16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9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 s="1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9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 s="16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9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 s="16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 s="16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9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 s="16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9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 s="16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9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 s="16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9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 s="16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9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 s="16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9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 s="16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9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 s="1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9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 s="16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9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 s="16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 s="16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9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 s="16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9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 s="16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9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 s="16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9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 s="16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9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 s="16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9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 s="16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9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 s="1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9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 s="16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9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 s="16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 s="16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9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 s="16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9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 s="16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9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 s="16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9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 s="16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9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 s="16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9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 s="16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9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 s="1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9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 s="16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9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 s="16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 s="16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9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 s="16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9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 s="16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9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 s="16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9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 s="16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9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 s="16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9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 s="16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9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 s="1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9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 s="16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9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 s="16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9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 s="16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9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 s="16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9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 s="16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9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 s="16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9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 s="16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9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 s="16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9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 s="16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9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 s="1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9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 s="16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9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 s="16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9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 s="16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9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 s="16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9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 s="16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9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 s="16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9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 s="16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9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 s="16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9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 s="16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9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 s="1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9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 s="16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9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 s="16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9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 s="16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9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 s="16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9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 s="16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9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 s="16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9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 s="16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9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 s="16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9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 s="16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9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 s="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9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 s="16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9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 s="16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9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 s="16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9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 s="16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9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 s="16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9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 s="16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9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 s="16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9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 s="16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9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 s="16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9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 s="1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9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 s="16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9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 s="16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9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 s="16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9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 s="16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9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 s="16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9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 s="16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9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 s="16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9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 s="16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9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 s="16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9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 s="1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9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 s="16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9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 s="16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9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 s="16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9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 s="16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9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 s="16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9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 s="16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9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 s="16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9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 s="16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9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 s="16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9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 s="1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9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 s="16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9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 s="16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9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 s="16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9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 s="16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9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 s="16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9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 s="16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9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 s="16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9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 s="16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9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 s="16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9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 s="1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9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 s="16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9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 s="16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 s="16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9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 s="16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9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 s="16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9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 s="16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9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 s="16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9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 s="16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9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 s="16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9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 s="1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9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 s="16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9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 s="16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9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 s="16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9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 s="16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9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 s="16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9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 s="16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9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 s="16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9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 s="16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9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 s="16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9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 s="1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9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 s="16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9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 s="16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 s="16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9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 s="16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9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 s="16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9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 s="16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9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 s="16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9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 s="16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9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 s="16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9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 s="1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9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 s="16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9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 s="16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9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 s="16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9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 s="16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9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 s="16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9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 s="16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9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 s="16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9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 s="16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9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 s="16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9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 s="1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9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 s="16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9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 s="16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9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 s="16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9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 s="16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9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 s="16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9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 s="16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9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 s="16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9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 s="16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9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 s="16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9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 s="1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9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 s="16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9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 s="16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9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 s="16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9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 s="16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9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 s="16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9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 s="16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9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 s="16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9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 s="16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9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 s="16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9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 s="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9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 s="16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9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 s="16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9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 s="16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9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 s="16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9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 s="16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9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 s="16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9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 s="16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9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 s="16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9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 s="16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9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 s="1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9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 s="16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9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 s="16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 s="16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9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 s="16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9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 s="16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9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 s="16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9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 s="16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9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 s="16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9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 s="16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9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 s="1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9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 s="16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9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 s="16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9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 s="16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9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 s="16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9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 s="16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9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 s="16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9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 s="16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9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 s="16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9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 s="16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9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 s="1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9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 s="16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9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 s="16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9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 s="16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9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 s="16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9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 s="16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9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 s="16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9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 s="16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9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 s="16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9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 s="16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9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 s="1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9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 s="16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9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 s="16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9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 s="16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9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 s="16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9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 s="16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9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 s="16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9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 s="16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9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 s="16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9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 s="16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9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 s="1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9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 s="16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9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 s="16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9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 s="16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9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 s="16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9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 s="16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9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 s="16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9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 s="16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9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 s="16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9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 s="16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9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 s="1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9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 s="16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9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 s="16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9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 s="16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9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 s="16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9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 s="16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9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 s="16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9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 s="16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9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 s="16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9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 s="16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9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 s="1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9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 s="16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9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 s="16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9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 s="16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9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 s="16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9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 s="16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9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 s="16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9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 s="16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9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 s="16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9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 s="16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9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 s="1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9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 s="16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9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 s="16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9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 s="16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9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 s="16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9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 s="16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9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 s="16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9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 s="16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9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 s="16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9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 s="16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9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 s="1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9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 s="16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9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 s="16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 s="16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9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 s="16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9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 s="16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9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 s="16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9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 s="16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9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 s="16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9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 s="16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9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 s="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9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 s="16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9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 s="16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9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 s="16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9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 s="16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9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 s="16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9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 s="16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9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 s="16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9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 s="16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9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 s="16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9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 s="1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9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 s="16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9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 s="16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9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 s="16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9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 s="16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9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 s="16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9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 s="16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9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 s="16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9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 s="16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9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 s="16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9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 s="1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9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 s="16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9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 s="16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9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 s="16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9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 s="16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9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 s="16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9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 s="16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9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 s="16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9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 s="16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9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 s="16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9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 s="1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9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 s="16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9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 s="16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9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 s="16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9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 s="16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9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 s="16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9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 s="16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9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 s="16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9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 s="16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9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 s="16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9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 s="1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9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 s="16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9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 s="16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9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 s="16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9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 s="16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9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 s="16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9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 s="16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9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 s="16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9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 s="16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9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 s="16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9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 s="1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9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 s="16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9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 s="16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 s="16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9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 s="16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9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 s="16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9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 s="16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9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 s="16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9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 s="16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9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 s="16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9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 s="1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9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 s="16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9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 s="16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9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 s="16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9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 s="16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9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 s="16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9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 s="16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9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 s="16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9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 s="16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9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 s="16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9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 s="1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9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 s="16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9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 s="16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9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 s="16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9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 s="16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9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 s="16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9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 s="16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9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 s="16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9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 s="16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9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 s="16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9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 s="1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9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 s="16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9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 s="16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9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 s="16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9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 s="16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9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 s="16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9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 s="16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9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 s="16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9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 s="16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9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 s="16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9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 s="1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9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 s="16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9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 s="16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 s="16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9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 s="16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9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 s="16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9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 s="16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9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 s="16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9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 s="16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9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 s="16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9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 s="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9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 s="16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9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 s="16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 s="16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9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 s="16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9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 s="16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9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 s="16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9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 s="16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9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 s="16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9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 s="16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9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 s="1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9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 s="16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9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 s="16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 s="16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9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 s="16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9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 s="16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9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 s="16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9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 s="16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9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 s="16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9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 s="16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9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 s="1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9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 s="16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9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 s="16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9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 s="16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9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 s="16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9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 s="16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9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 s="16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9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 s="16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9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 s="16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9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 s="16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9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 s="1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9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 s="16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9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 s="16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9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 s="16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9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 s="16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9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 s="16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9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 s="16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9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 s="16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9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 s="16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9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 s="16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9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 s="1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9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 s="16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9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 s="16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9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 s="16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9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 s="16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9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 s="16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9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 s="16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9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 s="16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9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 s="16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9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 s="16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9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 s="1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9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 s="16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9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 s="16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9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 s="16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9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 s="16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9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 s="16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9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 s="16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9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 s="16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9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 s="16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9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 s="16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9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 s="1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9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 s="16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9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 s="16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9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 s="16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9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 s="16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9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 s="16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9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 s="16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9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 s="16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9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 s="16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9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 s="16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9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 s="1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9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 s="16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9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 s="16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9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 s="16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9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 s="16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9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 s="16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9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 s="16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9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 s="16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9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 s="16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9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 s="16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9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 s="1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9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 s="16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9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 s="16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 s="16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9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 s="16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9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 s="16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9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 s="16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9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 s="16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9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 s="16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9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 s="16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9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 s="1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9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 s="16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9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 s="16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9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 s="16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9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 s="16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9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 s="16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9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 s="16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9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 s="16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9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 s="16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9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 s="16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9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 s="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9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 s="16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9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 s="16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9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 s="16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9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 s="16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9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 s="16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9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 s="16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9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 s="16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9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 s="16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9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 s="16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9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 s="1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9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 s="16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9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 s="16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9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 s="16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9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 s="16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9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 s="16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9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 s="16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9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 s="16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9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 s="16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9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 s="16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9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 s="1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9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 s="16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9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 s="16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9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 s="16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9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 s="16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9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 s="16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9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 s="16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9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 s="16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9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 s="16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9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 s="16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9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 s="1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9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 s="16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9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 s="16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9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 s="16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9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 s="16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9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 s="16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9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 s="16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9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 s="16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9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 s="16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9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 s="16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9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 s="1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9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 s="16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9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 s="16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9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 s="16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9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 s="16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9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 s="16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9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 s="16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9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 s="16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9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 s="16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9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 s="16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9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 s="1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9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 s="16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9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 s="16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9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 s="16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9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 s="16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9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 s="16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9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 s="16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9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 s="16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9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 s="16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9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 s="16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9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 s="1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9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 s="16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9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 s="16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9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 s="16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9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 s="16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9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 s="16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9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 s="16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9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 s="16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9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 s="16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9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 s="16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9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 s="1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9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 s="16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9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 s="16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9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 s="16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9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 s="16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9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 s="16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9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 s="16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9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 s="16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9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 s="16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9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 s="16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9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 s="1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9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 s="16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9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 s="16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9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 s="16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9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 s="16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9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 s="16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9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 s="16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9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 s="16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9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 s="16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9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 s="16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9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 s="1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9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 s="16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9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 s="16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9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 s="16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9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 s="16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9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 s="16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9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 s="16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9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 s="16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9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 s="16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9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 s="16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9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 s="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9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 s="16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9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 s="16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9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 s="16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9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 s="16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9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 s="16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9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 s="16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9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 s="16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9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 s="16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9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 s="16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9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 s="1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9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 s="16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9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 s="16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 s="16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9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 s="16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9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 s="16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9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 s="16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9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 s="16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9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 s="16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9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 s="16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9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 s="1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9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 s="16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9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 s="16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9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 s="16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9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 s="16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9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 s="16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9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 s="16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9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 s="16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9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 s="16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9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 s="16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9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 s="1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9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 s="16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9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 s="16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9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 s="16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9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 s="16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9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 s="16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9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 s="16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9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 s="16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9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 s="16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9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 s="16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9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 s="1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9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 s="16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9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 s="16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9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 s="16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9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 s="16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9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 s="16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9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 s="16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9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 s="16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9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 s="16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9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 s="16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9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 s="1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9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 s="16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9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 s="16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9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 s="16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9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 s="16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9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 s="16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9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 s="16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9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 s="16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9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 s="16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9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 s="16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9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 s="1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9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 s="16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9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 s="16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9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 s="16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9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 s="16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9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 s="16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9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 s="16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9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 s="16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9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 s="16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9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 s="16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9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 s="1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9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 s="16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9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 s="16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 s="16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9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 s="16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9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 s="16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9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 s="16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9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 s="16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9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 s="16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9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 s="16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9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 s="1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9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 s="16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9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 s="16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9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 s="16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9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 s="16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9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 s="16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9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 s="16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9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 s="16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9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 s="16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9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 s="16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9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 s="1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9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 s="16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9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 s="16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9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 s="16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9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 s="16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9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 s="16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9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 s="16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9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 s="16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9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 s="16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9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 s="16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9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 s="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9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 s="16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9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 s="16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9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 s="16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9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 s="16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9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 s="16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9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 s="16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9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 s="16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9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 s="16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9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 s="16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9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 s="1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9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 s="16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9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 s="16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9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 s="16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9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 s="16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9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 s="16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9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 s="16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9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 s="16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9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 s="16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9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 s="16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9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 s="1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9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 s="16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9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 s="16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9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 s="16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9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 s="16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9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 s="16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9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 s="16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9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 s="16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9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 s="16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9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 s="16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9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 s="1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9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 s="16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9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 s="16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9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 s="16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9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 s="16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9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 s="16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9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 s="16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9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 s="16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9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 s="16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9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 s="16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9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 s="1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9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 s="16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9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 s="16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9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 s="16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9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 s="16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9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 s="16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9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 s="16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9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 s="16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9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 s="16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9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 s="16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9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 s="1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9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 s="16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9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 s="16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9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 s="16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9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 s="16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9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 s="16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9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 s="16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9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 s="16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9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 s="16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9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 s="16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9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 s="1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9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 s="16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9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 s="16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9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 s="16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9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 s="16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9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 s="16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9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 s="16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9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 s="16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9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 s="16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9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 s="16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9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 s="1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9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 s="16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9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 s="16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9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 s="16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9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 s="16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9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 s="16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9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 s="16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9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 s="16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9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 s="16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9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 s="16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9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 s="1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9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 s="16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9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 s="16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9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 s="16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9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 s="16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9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 s="16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9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 s="16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9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 s="16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9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 s="16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9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 s="16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9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 s="1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9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 s="16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9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 s="16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9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 s="16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9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 s="16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9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 s="16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9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 s="16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9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 s="16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9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 s="16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9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 s="16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9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 s="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9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 s="16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9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 s="16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 s="16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9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 s="16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9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 s="16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9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 s="16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9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 s="16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9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 s="16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9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 s="16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9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 s="1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9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 s="16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9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 s="16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9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 s="16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9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 s="16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9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 s="16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9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 s="16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9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 s="16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9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 s="16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9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 s="16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9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 s="1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9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 s="16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9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 s="16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9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 s="16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9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 s="16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9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 s="16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9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 s="16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9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 s="16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9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 s="16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9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 s="16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9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 s="1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9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 s="16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9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 s="16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9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 s="16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9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 s="16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9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 s="16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9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 s="16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9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 s="16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9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 s="16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9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 s="16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9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 s="1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9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 s="16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9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 s="16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9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 s="16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9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 s="16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9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 s="16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9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 s="16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9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 s="16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9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 s="16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9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 s="16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9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 s="1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9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 s="16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9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 s="16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9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 s="16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9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 s="16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9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 s="16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9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 s="16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9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 s="16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9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 s="16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9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 s="16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9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 s="1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9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 s="16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9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 s="16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9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 s="16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9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 s="16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9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 s="16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9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 s="16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9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 s="16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9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 s="16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9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 s="16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9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 s="1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9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 s="16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9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 s="16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9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 s="16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9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 s="16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9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 s="16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9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 s="16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9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 s="16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9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 s="16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9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 s="16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9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 s="1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9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 s="16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9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 s="16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9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 s="16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9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 s="16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9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 s="16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9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 s="16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9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 s="16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9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 s="16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9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 s="16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9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 s="1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9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 s="16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9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 s="16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9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 s="16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9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 s="16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9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 s="16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9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 s="16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9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 s="16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9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 s="16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9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 s="16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9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 s="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9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 s="16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9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 s="16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9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 s="16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9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 s="16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9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 s="16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9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 s="16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9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 s="16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9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 s="16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9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 s="16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9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 s="1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9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 s="16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9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 s="16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9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 s="16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9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 s="16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9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 s="16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9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 s="16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9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 s="16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9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 s="16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9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 s="16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9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 s="1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9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 s="16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9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 s="16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9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 s="16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9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 s="16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9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 s="16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9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 s="16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9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 s="16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9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 s="16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9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 s="16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9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 s="1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9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 s="16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9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 s="16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 s="16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9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 s="16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9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 s="16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9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 s="16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9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 s="16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9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 s="16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9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 s="16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9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 s="1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9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 s="16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9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 s="16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9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 s="16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9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 s="16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9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 s="16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9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 s="16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9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 s="16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9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 s="16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9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 s="16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9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 s="1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9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 s="16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9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 s="16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9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 s="16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9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 s="16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9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 s="16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9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 s="16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9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 s="16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9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 s="16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9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 s="16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9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 s="1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9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 s="16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9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 s="16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9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 s="16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9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 s="16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9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 s="16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9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 s="16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9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 s="16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9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 s="16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9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 s="16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9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 s="1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9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 s="16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9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 s="16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9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 s="16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9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 s="16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9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 s="16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9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 s="16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9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 s="16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9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 s="16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9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 s="16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9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 s="1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9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 s="16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9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 s="16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9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 s="16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9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 s="16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9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 s="16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9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 s="16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9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 s="16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9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 s="16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9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 s="16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9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 s="1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9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 s="16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9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 s="16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 s="16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9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 s="16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9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 s="16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9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 s="16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9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 s="16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9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 s="16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9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 s="16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9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 s="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9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 s="16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9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 s="16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9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 s="16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9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 s="16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9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 s="16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9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 s="16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9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 s="16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9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 s="16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9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 s="16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9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 s="1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9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 s="16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9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 s="16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9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 s="16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9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 s="16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9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 s="16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9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 s="16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9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 s="16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9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 s="16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9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 s="16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9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 s="1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9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 s="16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9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 s="16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9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 s="16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9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 s="16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9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 s="16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9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 s="16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9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 s="16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9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 s="16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9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 s="16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9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 s="1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9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 s="16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9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 s="16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9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 s="16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9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 s="16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9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 s="16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9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 s="16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9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 s="16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9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 s="16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9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 s="16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9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 s="1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9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 s="16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9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 s="16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9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 s="16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9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 s="16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9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 s="16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9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 s="16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9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 s="16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9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 s="16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9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 s="16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9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 s="1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9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 s="16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9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 s="16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9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 s="16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9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 s="16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9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 s="16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9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 s="16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9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 s="16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9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 s="16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9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 s="16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9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 s="1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9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 s="16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9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 s="16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9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 s="16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9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 s="16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9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 s="16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9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 s="16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9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 s="16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9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 s="16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9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 s="16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9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 s="1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9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 s="16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9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 s="16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9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 s="16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9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 s="16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9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 s="16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9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 s="16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9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 s="16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9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 s="16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9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 s="16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9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 s="1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9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 s="16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9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 s="16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 s="16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9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 s="16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9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 s="16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9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 s="16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9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 s="16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9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 s="16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9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 s="16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9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 s="1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9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 s="16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9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 s="16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9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 s="16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9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 s="16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9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 s="16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9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 s="16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9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 s="16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9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 s="16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9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 s="16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9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 s="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9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 s="16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9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 s="16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9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 s="16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9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 s="16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9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 s="16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9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 s="16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9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 s="16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9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 s="16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9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 s="16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9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 s="1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9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 s="16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9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 s="16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9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 s="16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9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 s="16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9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 s="16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9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 s="16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9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 s="16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9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 s="16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9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 s="16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9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 s="1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9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 s="16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9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 s="16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 s="16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9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 s="16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9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 s="16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9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 s="16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9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 s="16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9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 s="16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9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 s="16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9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 s="1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9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 s="16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9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 s="16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9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 s="16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9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 s="16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9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 s="16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9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 s="16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9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 s="16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9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 s="16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9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 s="16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9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 s="1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9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 s="16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9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 s="16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9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 s="16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9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 s="16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9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 s="16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9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 s="16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9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 s="16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9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 s="16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9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 s="16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9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 s="1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9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 s="16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9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 s="16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9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 s="16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9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 s="16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9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 s="16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9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 s="16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9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 s="16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9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 s="16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9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 s="16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9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 s="1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9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 s="16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9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 s="16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9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 s="16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9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 s="16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9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 s="16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9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 s="16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9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 s="16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9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 s="16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9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 s="16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9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 s="1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9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 s="16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9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 s="16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 s="16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9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 s="16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9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 s="16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9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 s="16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9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 s="16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9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 s="16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9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 s="16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9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 s="1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9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 s="16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9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 s="16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 s="16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9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 s="16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9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 s="16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9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 s="16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9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 s="16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9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 s="16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9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 s="16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9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 s="1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9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 s="16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9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 s="16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9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 s="16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9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 s="16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9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 s="16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9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 s="16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9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 s="16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9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 s="16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9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 s="16">
        <f t="shared" si="324"/>
        <v>2015</v>
      </c>
    </row>
  </sheetData>
  <autoFilter ref="A1:U4115" xr:uid="{00000000-0001-0000-0000-000000000000}"/>
  <conditionalFormatting sqref="F1:F1048576">
    <cfRule type="containsText" dxfId="11" priority="5" operator="containsText" text="live">
      <formula>NOT(ISERROR(SEARCH("live",F1)))</formula>
    </cfRule>
    <cfRule type="containsText" dxfId="10" priority="4" operator="containsText" text="successful">
      <formula>NOT(ISERROR(SEARCH("successful",F1)))</formula>
    </cfRule>
    <cfRule type="containsText" dxfId="9" priority="3" operator="containsText" text="failed">
      <formula>NOT(ISERROR(SEARCH("failed",F1)))</formula>
    </cfRule>
    <cfRule type="containsText" dxfId="8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D9D3C-0C90-5E49-BBAC-3DFAD6E64044}">
  <dimension ref="A1:H13"/>
  <sheetViews>
    <sheetView workbookViewId="0">
      <selection activeCell="J30" sqref="J30"/>
    </sheetView>
  </sheetViews>
  <sheetFormatPr baseColWidth="10" defaultRowHeight="15" x14ac:dyDescent="0.2"/>
  <cols>
    <col min="1" max="1" width="20.6640625" customWidth="1"/>
    <col min="2" max="4" width="18.33203125" customWidth="1"/>
    <col min="5" max="5" width="17" customWidth="1"/>
    <col min="6" max="6" width="19" style="25" customWidth="1"/>
    <col min="7" max="7" width="18.33203125" customWidth="1"/>
    <col min="8" max="8" width="19.1640625" customWidth="1"/>
  </cols>
  <sheetData>
    <row r="1" spans="1:8" s="1" customFormat="1" x14ac:dyDescent="0.2">
      <c r="A1" s="1" t="s">
        <v>8381</v>
      </c>
      <c r="B1" s="1" t="s">
        <v>8398</v>
      </c>
      <c r="C1" s="1" t="s">
        <v>8399</v>
      </c>
      <c r="D1" s="1" t="s">
        <v>8400</v>
      </c>
      <c r="E1" s="1" t="s">
        <v>8401</v>
      </c>
      <c r="F1" s="24" t="s">
        <v>8402</v>
      </c>
      <c r="G1" s="1" t="s">
        <v>8403</v>
      </c>
      <c r="H1" s="1" t="s">
        <v>8404</v>
      </c>
    </row>
    <row r="2" spans="1:8" x14ac:dyDescent="0.2">
      <c r="A2" t="s">
        <v>8405</v>
      </c>
      <c r="B2">
        <f>COUNTIFS(Kickstarter!D:D,"&gt;1000", Kickstarter!F:F,"successful", Kickstarter!R:R,"plays")</f>
        <v>506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SUM(B2,C2,D2)</f>
        <v>551</v>
      </c>
      <c r="F2" s="23">
        <f>B2/E2</f>
        <v>0.91833030852994557</v>
      </c>
      <c r="G2" s="23">
        <f>C2/E2</f>
        <v>8.1669691470054442E-2</v>
      </c>
      <c r="H2" s="23">
        <f>D2/E2</f>
        <v>0</v>
      </c>
    </row>
    <row r="3" spans="1:8" x14ac:dyDescent="0.2">
      <c r="A3" t="s">
        <v>8406</v>
      </c>
      <c r="B3">
        <f>COUNTIFS(Kickstarter!D:D,"&gt;=1000", Kickstarter!F:F,"successful", Kickstarter!D:D,"&lt;=4999", Kickstarter!R:R,"plays")</f>
        <v>388</v>
      </c>
      <c r="C3">
        <f>COUNTIFS(Kickstarter!D:D,"&gt;=1000", Kickstarter!F:F,"failed", Kickstarter!D:D,"&lt;=4999", Kickstarter!R:R,"plays")</f>
        <v>146</v>
      </c>
      <c r="D3">
        <f>COUNTIFS(Kickstarter!D:D,"&gt;=1000", Kickstarter!F:F,"canceled", Kickstarter!D:D,"&lt;=4999", Kickstarter!R:R,"plays")</f>
        <v>0</v>
      </c>
      <c r="E3">
        <f t="shared" ref="E3:E13" si="0">SUM(B3,C3,D3)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8407</v>
      </c>
      <c r="B4">
        <f>COUNTIFS(Kickstarter!D:D,"&gt;=5000", Kickstarter!F:F,"successful", Kickstarter!D:D,"&lt;=9999", Kickstarter!R:R,"plays")</f>
        <v>93</v>
      </c>
      <c r="C4">
        <f>COUNTIFS(Kickstarter!D:D,"&gt;=5000", Kickstarter!F:F,"failed", Kickstarter!D:D,"&lt;=9999", Kickstarter!R:R,"plays")</f>
        <v>76</v>
      </c>
      <c r="D4">
        <f>COUNTIFS(Kickstarter!D:D,"&gt;=5000", Kickstarter!F:F,"canceled", Kickstarter!D:D,"&lt;=9999", Kickstarter!R:R,"plays")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8408</v>
      </c>
      <c r="B5">
        <f>COUNTIFS(Kickstarter!D:D,"&gt;=10000", Kickstarter!F:F,"successful", Kickstarter!D:D,"&lt;=14999", Kickstarter!R:R,"plays")</f>
        <v>39</v>
      </c>
      <c r="C5">
        <f>COUNTIFS(Kickstarter!D:D,"&gt;=10000", Kickstarter!F:F,"failed", Kickstarter!D:D,"&lt;=14999", Kickstarter!R:R,"plays")</f>
        <v>33</v>
      </c>
      <c r="D5">
        <f>COUNTIFS(Kickstarter!D:D,"&gt;=10000", Kickstarter!F:F,"canceled", Kickstarter!D:D,"&lt;=14999", Kickstarter!R:R,"plays")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8409</v>
      </c>
      <c r="B6">
        <f>COUNTIFS(Kickstarter!D:D,"&gt;=15000", Kickstarter!F:F,"successful", Kickstarter!D:D,"&lt;=19999", Kickstarter!R:R,"plays")</f>
        <v>12</v>
      </c>
      <c r="C6">
        <f>COUNTIFS(Kickstarter!D:D,"&gt;=15000", Kickstarter!F:F,"failed", Kickstarter!D:D,"&lt;=19999", Kickstarter!R:R,"plays")</f>
        <v>12</v>
      </c>
      <c r="D6">
        <f>COUNTIFS(Kickstarter!D:D,"&gt;=15000", Kickstarter!F:F,"canceled", Kickstarter!D:D,"&lt;=19999", Kickstarter!R:R,"plays")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8410</v>
      </c>
      <c r="B7">
        <f>COUNTIFS(Kickstarter!D:D,"&gt;=20000", Kickstarter!F:F,"successful", Kickstarter!D:D,"&lt;=24999", Kickstarter!R:R,"plays")</f>
        <v>9</v>
      </c>
      <c r="C7">
        <f>COUNTIFS(Kickstarter!D:D,"&gt;=20000", Kickstarter!F:F,"failed", Kickstarter!D:D,"&lt;=24999", Kickstarter!R:R,"plays")</f>
        <v>11</v>
      </c>
      <c r="D7">
        <f>COUNTIFS(Kickstarter!D:D,"&gt;=20000", Kickstarter!F:F,"canceled", Kickstarter!D:D,"&lt;=24999", Kickstarter!R:R,"plays")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8411</v>
      </c>
      <c r="B8">
        <f>COUNTIFS(Kickstarter!D:D,"&gt;=25000", Kickstarter!F:F,"successful", Kickstarter!D:D,"&lt;=29999", Kickstarter!R:R,"plays")</f>
        <v>1</v>
      </c>
      <c r="C8">
        <f>COUNTIFS(Kickstarter!D:D,"&gt;=25000", Kickstarter!F:F,"failed", Kickstarter!D:D,"&lt;=29999", Kickstarter!R:R,"plays")</f>
        <v>4</v>
      </c>
      <c r="D8">
        <f>COUNTIFS(Kickstarter!D:D,"&gt;=25000", Kickstarter!F:F,"canceled", Kickstarter!D:D,"&lt;=29999", Kickstarter!R:R,"plays")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8412</v>
      </c>
      <c r="B9">
        <f>COUNTIFS(Kickstarter!D:D,"&gt;=30000", Kickstarter!F:F,"successful", Kickstarter!D:D,"&lt;=34999", Kickstarter!R:R,"plays")</f>
        <v>3</v>
      </c>
      <c r="C9">
        <f>COUNTIFS(Kickstarter!D:D,"&gt;=30000", Kickstarter!F:F,"failed", Kickstarter!D:D,"&lt;=34999", Kickstarter!R:R,"plays")</f>
        <v>8</v>
      </c>
      <c r="D9">
        <f>COUNTIFS(Kickstarter!D:D,"&gt;=30000", Kickstarter!F:F,"canceled", Kickstarter!D:D,"&lt;=34999", Kickstarter!R:R,"plays")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8413</v>
      </c>
      <c r="B10">
        <f>COUNTIFS(Kickstarter!D:D,"&gt;=35000", Kickstarter!F:F,"successful", Kickstarter!D:D,"&lt;=39999", Kickstarter!R:R,"plays")</f>
        <v>4</v>
      </c>
      <c r="C10">
        <f>COUNTIFS(Kickstarter!D:D,"&gt;=35000", Kickstarter!F:F,"failed", Kickstarter!D:D,"&lt;=39999", Kickstarter!R:R,"plays")</f>
        <v>2</v>
      </c>
      <c r="D10">
        <f>COUNTIFS(Kickstarter!D:D,"&gt;=35000", Kickstarter!F:F,"canceled", Kickstarter!D:D,"&lt;=39999", Kickstarter!R:R,"plays")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8414</v>
      </c>
      <c r="B11">
        <f>COUNTIFS(Kickstarter!D:D,"&gt;=40000", Kickstarter!F:F,"successful", Kickstarter!D:D,"&lt;=44999", Kickstarter!R:R,"plays")</f>
        <v>2</v>
      </c>
      <c r="C11">
        <f>COUNTIFS(Kickstarter!D:D,"&gt;=40000", Kickstarter!F:F,"failed", Kickstarter!D:D,"&lt;=44999", Kickstarter!R:R,"plays")</f>
        <v>1</v>
      </c>
      <c r="D11">
        <f>COUNTIFS(Kickstarter!D:D,"&gt;=40000", Kickstarter!F:F,"canceled", Kickstarter!D:D,"&lt;=44999", Kickstarter!R:R,"plays")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8415</v>
      </c>
      <c r="B12">
        <f>COUNTIFS(Kickstarter!D:D,"&gt;=45000", Kickstarter!F:F,"successful", Kickstarter!D:D,"&lt;=49999", Kickstarter!R:R,"plays")</f>
        <v>0</v>
      </c>
      <c r="C12">
        <f>COUNTIFS(Kickstarter!D:D,"&gt;=45000", Kickstarter!F:F,"failed", Kickstarter!D:D,"&lt;=49999", Kickstarter!R:R,"plays")</f>
        <v>1</v>
      </c>
      <c r="D12">
        <f>COUNTIFS(Kickstarter!D:D,"&gt;=45000", Kickstarter!F:F,"canceled", Kickstarter!D:D,"&lt;=49999", Kickstarter!R:R,"plays")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8416</v>
      </c>
      <c r="B13">
        <f>COUNTIFS(Kickstarter!D:D,"&gt;=50000", Kickstarter!F:F,"successful", Kickstarter!R:R,"plays")</f>
        <v>2</v>
      </c>
      <c r="C13">
        <f>COUNTIFS(Kickstarter!D:D,"&gt;=50000", Kickstarter!F:F,"failed", Kickstarter!R:R,"plays")</f>
        <v>14</v>
      </c>
      <c r="D13">
        <f>COUNTIFS(Kickstarter!D:D,"&gt;=50000", Kickstarter!F:F,"canceled", Kickstarter!R:R,"plays")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46192-81EC-914F-98A5-1CD3C8D18072}">
  <dimension ref="A1:F14"/>
  <sheetViews>
    <sheetView topLeftCell="A7" workbookViewId="0">
      <selection activeCell="E44" sqref="E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2">
      <c r="A6" s="13" t="s">
        <v>8334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2">
      <c r="A7" s="13" t="s">
        <v>8331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2">
      <c r="A8" s="13" t="s">
        <v>8329</v>
      </c>
      <c r="B8" s="14">
        <v>23</v>
      </c>
      <c r="C8" s="14"/>
      <c r="D8" s="14"/>
      <c r="E8" s="14"/>
      <c r="F8" s="14">
        <v>23</v>
      </c>
    </row>
    <row r="9" spans="1:6" x14ac:dyDescent="0.2">
      <c r="A9" s="13" t="s">
        <v>8323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2">
      <c r="A10" s="13" t="s">
        <v>8336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2">
      <c r="A11" s="13" t="s">
        <v>8320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2">
      <c r="A12" s="13" t="s">
        <v>8317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2">
      <c r="A13" s="13" t="s">
        <v>8315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2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3C045-F0A6-CD4D-8616-887F9E20814A}">
  <dimension ref="A1:F47"/>
  <sheetViews>
    <sheetView workbookViewId="0">
      <selection activeCell="H34" sqref="H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8222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B450C-4F38-4145-994F-DD47A9D40F37}">
  <dimension ref="A1:F18"/>
  <sheetViews>
    <sheetView workbookViewId="0">
      <selection activeCell="F40" sqref="F4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7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7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7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7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7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7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7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7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7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7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7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7D45-9508-5945-8A41-DD17A6751A1C}">
  <dimension ref="A1:F6"/>
  <sheetViews>
    <sheetView zoomScale="120" zoomScaleNormal="120" workbookViewId="0">
      <selection activeCell="E12" sqref="E12"/>
    </sheetView>
  </sheetViews>
  <sheetFormatPr baseColWidth="10" defaultRowHeight="15" x14ac:dyDescent="0.2"/>
  <cols>
    <col min="1" max="1" width="28" customWidth="1"/>
    <col min="2" max="2" width="105.33203125" customWidth="1"/>
    <col min="3" max="3" width="10.83203125" style="6"/>
    <col min="4" max="4" width="10.83203125" style="8"/>
    <col min="5" max="5" width="16" customWidth="1"/>
    <col min="6" max="6" width="18" customWidth="1"/>
  </cols>
  <sheetData>
    <row r="1" spans="1:6" x14ac:dyDescent="0.2">
      <c r="A1" s="1" t="s">
        <v>8380</v>
      </c>
      <c r="B1" s="1" t="s">
        <v>4110</v>
      </c>
      <c r="C1" s="5" t="s">
        <v>8381</v>
      </c>
      <c r="D1" s="7" t="s">
        <v>8382</v>
      </c>
      <c r="E1" s="9" t="s">
        <v>8307</v>
      </c>
      <c r="F1" s="9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 s="18">
        <f>VLOOKUP(A2, Kickstarter!B:Q, 15, FALSE)</f>
        <v>51.79</v>
      </c>
      <c r="F2">
        <f>VLOOKUP(A2, Kickstarter!B:M,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 s="18">
        <f>VLOOKUP(A3, Kickstarter!B:Q, 15, FALSE)</f>
        <v>36.07</v>
      </c>
      <c r="F3">
        <f>VLOOKUP(A3, Kickstarter!B:M,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 s="18">
        <f>VLOOKUP(A4, Kickstarter!B:Q, 15, FALSE)</f>
        <v>33.03</v>
      </c>
      <c r="F4">
        <f>VLOOKUP(A4, Kickstarter!B:M,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 s="18">
        <f>VLOOKUP(A5, Kickstarter!B:Q, 15, FALSE)</f>
        <v>44.92</v>
      </c>
      <c r="F5">
        <f>VLOOKUP(A5, Kickstarter!B:M,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 s="18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BD39E-A874-E64D-8C9D-415069F3F9BC}">
  <dimension ref="A1:T413"/>
  <sheetViews>
    <sheetView workbookViewId="0">
      <selection activeCell="K2" sqref="K2"/>
    </sheetView>
  </sheetViews>
  <sheetFormatPr baseColWidth="10" defaultRowHeight="15" x14ac:dyDescent="0.2"/>
  <cols>
    <col min="3" max="3" width="2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96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96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80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80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48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80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8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80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96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80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80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96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4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8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80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80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80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4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80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80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6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96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8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1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4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1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4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8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80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96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80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80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80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48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80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80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96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4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4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80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6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80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12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48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6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32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80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1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80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80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80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80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80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96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80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96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4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96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80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80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96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80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11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80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80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64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80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80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80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14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4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64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80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80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4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80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80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80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96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80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80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64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80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8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8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96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80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80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9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80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80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64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80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4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64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96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80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96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80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80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96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4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80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8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6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96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80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80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8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96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96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80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80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80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8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80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80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80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80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8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80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80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80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80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80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4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96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80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96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96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4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80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48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4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112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80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4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80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80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80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80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80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9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96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4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80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96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96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112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4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80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80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4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80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96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80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4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96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4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4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4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4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96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80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80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80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96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80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96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80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4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96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80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80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80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80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80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80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80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4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80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4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96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96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4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80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80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4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80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80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4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8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80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96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96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80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80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80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96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80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96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80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80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4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80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80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80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96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4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80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80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80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80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80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80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80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96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96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80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80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80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4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80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80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64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96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96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80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80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80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80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8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4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96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80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96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96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80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96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80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96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80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80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80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32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8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8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4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96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80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80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64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80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80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4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80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80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96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80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112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80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96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80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80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80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80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80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96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80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80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1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80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96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96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8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96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80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4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80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4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80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80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80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80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96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96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80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96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4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80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4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80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80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4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80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8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80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64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96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28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8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80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96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4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80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80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4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80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4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4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80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4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96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96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4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80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80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8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96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4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80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48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80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8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80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4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80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112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80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4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8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112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8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8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8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8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8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4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96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80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4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80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80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80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80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1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96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80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80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80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4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80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80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80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8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4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80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9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80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8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96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4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80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80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80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96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4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80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80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80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4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4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112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4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80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80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80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80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80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8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4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96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96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80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80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80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80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4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96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80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4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96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5D5AF-1599-2548-A641-9A14D24EF221}">
  <dimension ref="A1:T251"/>
  <sheetViews>
    <sheetView topLeftCell="A2" workbookViewId="0">
      <selection activeCell="E2" sqref="E1:E1048576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75A18-1891-A04A-8E82-0C05FDA07D07}">
  <dimension ref="A1:C14"/>
  <sheetViews>
    <sheetView workbookViewId="0">
      <selection activeCell="C1" sqref="C1"/>
    </sheetView>
  </sheetViews>
  <sheetFormatPr baseColWidth="10" defaultRowHeight="15" x14ac:dyDescent="0.2"/>
  <cols>
    <col min="1" max="1" width="27" style="13" customWidth="1"/>
    <col min="2" max="2" width="17.5" style="20" customWidth="1"/>
    <col min="3" max="3" width="16.33203125" style="20" customWidth="1"/>
  </cols>
  <sheetData>
    <row r="1" spans="1:3" x14ac:dyDescent="0.2">
      <c r="B1" s="19" t="s">
        <v>8388</v>
      </c>
      <c r="C1" s="19" t="s">
        <v>8389</v>
      </c>
    </row>
    <row r="2" spans="1:3" x14ac:dyDescent="0.2">
      <c r="A2" s="21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s="21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s="21" t="s">
        <v>8397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ht="16" customHeight="1" x14ac:dyDescent="0.2">
      <c r="A5" s="21" t="s">
        <v>8394</v>
      </c>
      <c r="B5" s="22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s="21" t="s">
        <v>8395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s="21" t="s">
        <v>8396</v>
      </c>
      <c r="B7" s="20">
        <f>B5-B6</f>
        <v>3500</v>
      </c>
      <c r="C7" s="20">
        <f>C5-C6</f>
        <v>8000</v>
      </c>
    </row>
    <row r="8" spans="1:3" x14ac:dyDescent="0.2">
      <c r="A8" s="21"/>
    </row>
    <row r="9" spans="1:3" x14ac:dyDescent="0.2">
      <c r="A9" s="21" t="s">
        <v>8386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">
      <c r="A10" s="21" t="s">
        <v>8387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">
      <c r="A11" s="21" t="s">
        <v>8390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">
      <c r="A12" s="21" t="s">
        <v>8391</v>
      </c>
      <c r="B12" s="20">
        <f>_xlfn.QUARTILE.EXC('Successful US Kickstarters'!E:E, 3)</f>
        <v>5699</v>
      </c>
      <c r="C12" s="20">
        <f>_xlfn.QUARTILE.EXC('Failed US Kickstarters'!E:E, 3)</f>
        <v>501</v>
      </c>
    </row>
    <row r="13" spans="1:3" x14ac:dyDescent="0.2">
      <c r="A13" s="21" t="s">
        <v>8392</v>
      </c>
      <c r="B13" s="20">
        <f>_xlfn.QUARTILE.EXC('Successful US Kickstarters'!E:E, 1)</f>
        <v>1716.5074999999999</v>
      </c>
      <c r="C13" s="20">
        <f>_xlfn.QUARTILE.EXC('Failed US Kickstarters'!E:E, 1)</f>
        <v>9.25</v>
      </c>
    </row>
    <row r="14" spans="1:3" x14ac:dyDescent="0.2">
      <c r="A14" s="21" t="s">
        <v>8393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B952E-08A2-0644-8D06-87DC759DAF21}">
  <dimension ref="A1:E18"/>
  <sheetViews>
    <sheetView tabSelected="1" workbookViewId="0">
      <selection activeCell="O11" sqref="O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F18">
    <sortCondition descending="1" ref="B5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Artis</cp:lastModifiedBy>
  <dcterms:created xsi:type="dcterms:W3CDTF">2017-04-20T15:17:24Z</dcterms:created>
  <dcterms:modified xsi:type="dcterms:W3CDTF">2021-08-19T20:44:01Z</dcterms:modified>
</cp:coreProperties>
</file>