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775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Sheet1!$C$16,Sheet1!$C$17,Sheet1!$C$18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Sheet1!$E$38</definedName>
    <definedName name="solver_lhs2" localSheetId="0" hidden="1">Sheet1!$C$27</definedName>
    <definedName name="solver_lhs3" localSheetId="0" hidden="1">Sheet1!$C$27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Sheet1!$C$22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hs1" localSheetId="0" hidden="1">0.1</definedName>
    <definedName name="solver_rhs2" localSheetId="0" hidden="1">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22" i="1" l="1"/>
  <c r="C36" i="1"/>
  <c r="E36" i="1" s="1"/>
  <c r="C27" i="1"/>
  <c r="C8" i="1" s="1"/>
  <c r="C11" i="1" s="1"/>
  <c r="C25" i="1"/>
  <c r="C6" i="1" s="1"/>
  <c r="C9" i="1" s="1"/>
  <c r="C21" i="1"/>
  <c r="C20" i="1"/>
  <c r="C19" i="1"/>
  <c r="C7" i="1" l="1"/>
  <c r="C26" i="1" s="1"/>
  <c r="C4" i="1" s="1"/>
  <c r="C24" i="1"/>
  <c r="C31" i="1" l="1"/>
  <c r="E31" i="1" s="1"/>
  <c r="C10" i="1"/>
  <c r="C12" i="1" s="1"/>
  <c r="C33" i="1" s="1"/>
  <c r="C32" i="1" l="1"/>
  <c r="C34" i="1" s="1"/>
  <c r="E34" i="1" s="1"/>
  <c r="C23" i="1"/>
  <c r="C35" i="1" l="1"/>
  <c r="E35" i="1" s="1"/>
  <c r="E38" i="1" s="1"/>
</calcChain>
</file>

<file path=xl/sharedStrings.xml><?xml version="1.0" encoding="utf-8"?>
<sst xmlns="http://schemas.openxmlformats.org/spreadsheetml/2006/main" count="69" uniqueCount="42">
  <si>
    <t>T_hi</t>
  </si>
  <si>
    <t>T_ci</t>
  </si>
  <si>
    <t>T_ei</t>
  </si>
  <si>
    <t>COP</t>
  </si>
  <si>
    <t>Rh</t>
  </si>
  <si>
    <t>Rc</t>
  </si>
  <si>
    <t>Re</t>
  </si>
  <si>
    <t>Qh</t>
  </si>
  <si>
    <t>Qc</t>
  </si>
  <si>
    <t>Dte</t>
  </si>
  <si>
    <t>Dtc</t>
  </si>
  <si>
    <t>Dth</t>
  </si>
  <si>
    <t>Goal</t>
  </si>
  <si>
    <t>Error</t>
  </si>
  <si>
    <t>unit</t>
  </si>
  <si>
    <t>K</t>
  </si>
  <si>
    <t>°C</t>
  </si>
  <si>
    <t>Ue</t>
  </si>
  <si>
    <t>Uc</t>
  </si>
  <si>
    <t>Uh</t>
  </si>
  <si>
    <t>Ae</t>
  </si>
  <si>
    <t>Ac</t>
  </si>
  <si>
    <t>Ah</t>
  </si>
  <si>
    <t>W/m2-K</t>
  </si>
  <si>
    <t>m2</t>
  </si>
  <si>
    <t>K/W</t>
  </si>
  <si>
    <t>Value</t>
  </si>
  <si>
    <t>T_h</t>
  </si>
  <si>
    <t>T_c</t>
  </si>
  <si>
    <t>T_e</t>
  </si>
  <si>
    <t>W</t>
  </si>
  <si>
    <t>Total</t>
  </si>
  <si>
    <t>Lift equation</t>
  </si>
  <si>
    <t>Conservation, evap</t>
  </si>
  <si>
    <t>Conservation, condense</t>
  </si>
  <si>
    <t>Calculated heat, evap</t>
  </si>
  <si>
    <t>Calculated heat, cond</t>
  </si>
  <si>
    <t>Qe (&gt;0 means in)</t>
  </si>
  <si>
    <t>var1</t>
  </si>
  <si>
    <t>var2</t>
  </si>
  <si>
    <t>var3</t>
  </si>
  <si>
    <t>Total heat transfer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</si>
</sst>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752475</xdr:colOff>
      <xdr:row>2</xdr:row>
      <xdr:rowOff>85725</xdr:rowOff>
    </xdr:from>
    <xdr:to>
      <xdr:col>9</xdr:col>
      <xdr:colOff>590164</xdr:colOff>
      <xdr:row>20</xdr:row>
      <xdr:rowOff>151963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0" y="466725"/>
          <a:ext cx="3085714" cy="34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E23" sqref="E23"/>
    </sheetView>
  </sheetViews>
  <sheetFormatPr defaultRowHeight="15" x14ac:dyDescent="0.25"/>
  <cols>
    <col min="1" max="1" width="21.42578125" customWidth="1"/>
    <col min="3" max="3" width="10.28515625" bestFit="1" customWidth="1"/>
    <col min="4" max="4" width="9.28515625" bestFit="1" customWidth="1"/>
    <col min="5" max="5" width="12.140625" bestFit="1" customWidth="1"/>
  </cols>
  <sheetData>
    <row r="1" spans="1:5" x14ac:dyDescent="0.25">
      <c r="B1" t="s">
        <v>14</v>
      </c>
      <c r="C1" t="s">
        <v>26</v>
      </c>
      <c r="D1" t="s">
        <v>12</v>
      </c>
      <c r="E1" t="s">
        <v>13</v>
      </c>
    </row>
    <row r="3" spans="1:5" x14ac:dyDescent="0.25">
      <c r="A3" t="s">
        <v>38</v>
      </c>
      <c r="C3">
        <v>4.1678516997786046</v>
      </c>
    </row>
    <row r="4" spans="1:5" x14ac:dyDescent="0.25">
      <c r="A4" t="s">
        <v>39</v>
      </c>
      <c r="C4">
        <f>SQRT(-C26)</f>
        <v>4.4987690640344828</v>
      </c>
    </row>
    <row r="5" spans="1:5" x14ac:dyDescent="0.25">
      <c r="A5" t="s">
        <v>40</v>
      </c>
      <c r="C5">
        <v>4.7065025258279842</v>
      </c>
    </row>
    <row r="6" spans="1:5" x14ac:dyDescent="0.25">
      <c r="A6" t="s">
        <v>2</v>
      </c>
      <c r="B6" t="s">
        <v>16</v>
      </c>
      <c r="C6" s="2">
        <f>C28-C25</f>
        <v>-37.370987791347403</v>
      </c>
    </row>
    <row r="7" spans="1:5" x14ac:dyDescent="0.25">
      <c r="A7" t="s">
        <v>1</v>
      </c>
      <c r="B7" t="s">
        <v>16</v>
      </c>
      <c r="C7" s="2">
        <f>0.5*(C6+C8)</f>
        <v>70.238923091513698</v>
      </c>
    </row>
    <row r="8" spans="1:5" x14ac:dyDescent="0.25">
      <c r="A8" t="s">
        <v>0</v>
      </c>
      <c r="B8" t="s">
        <v>16</v>
      </c>
      <c r="C8" s="2">
        <f>C30-C27</f>
        <v>177.8488339743748</v>
      </c>
    </row>
    <row r="9" spans="1:5" x14ac:dyDescent="0.25">
      <c r="A9" t="s">
        <v>2</v>
      </c>
      <c r="B9" t="s">
        <v>15</v>
      </c>
      <c r="C9" s="2">
        <f>C6+273.15</f>
        <v>235.77901220865257</v>
      </c>
    </row>
    <row r="10" spans="1:5" x14ac:dyDescent="0.25">
      <c r="A10" t="s">
        <v>1</v>
      </c>
      <c r="B10" t="s">
        <v>15</v>
      </c>
      <c r="C10" s="2">
        <f>C7+273.15</f>
        <v>343.38892309151367</v>
      </c>
    </row>
    <row r="11" spans="1:5" x14ac:dyDescent="0.25">
      <c r="A11" t="s">
        <v>0</v>
      </c>
      <c r="B11" t="s">
        <v>15</v>
      </c>
      <c r="C11" s="2">
        <f>C8+273.15</f>
        <v>450.99883397437475</v>
      </c>
    </row>
    <row r="12" spans="1:5" x14ac:dyDescent="0.25">
      <c r="A12" t="s">
        <v>3</v>
      </c>
      <c r="C12" s="4">
        <f>(C9/C11)*(C11-C10)/(C10-C9)</f>
        <v>0.52279295299031581</v>
      </c>
    </row>
    <row r="13" spans="1:5" x14ac:dyDescent="0.25">
      <c r="A13" t="s">
        <v>17</v>
      </c>
      <c r="B13" t="s">
        <v>23</v>
      </c>
      <c r="C13">
        <v>500</v>
      </c>
    </row>
    <row r="14" spans="1:5" x14ac:dyDescent="0.25">
      <c r="A14" t="s">
        <v>18</v>
      </c>
      <c r="B14" t="s">
        <v>23</v>
      </c>
      <c r="C14">
        <v>500</v>
      </c>
    </row>
    <row r="15" spans="1:5" x14ac:dyDescent="0.25">
      <c r="A15" t="s">
        <v>19</v>
      </c>
      <c r="B15" t="s">
        <v>23</v>
      </c>
      <c r="C15">
        <v>500</v>
      </c>
    </row>
    <row r="16" spans="1:5" x14ac:dyDescent="0.25">
      <c r="A16" t="s">
        <v>20</v>
      </c>
      <c r="B16" t="s">
        <v>24</v>
      </c>
      <c r="C16">
        <v>2.0000005363322257</v>
      </c>
    </row>
    <row r="17" spans="1:5" x14ac:dyDescent="0.25">
      <c r="A17" t="s">
        <v>21</v>
      </c>
      <c r="B17" t="s">
        <v>24</v>
      </c>
      <c r="C17">
        <v>5</v>
      </c>
    </row>
    <row r="18" spans="1:5" x14ac:dyDescent="0.25">
      <c r="A18" t="s">
        <v>22</v>
      </c>
      <c r="B18" t="s">
        <v>24</v>
      </c>
      <c r="C18">
        <v>2.9999975581967275</v>
      </c>
    </row>
    <row r="19" spans="1:5" x14ac:dyDescent="0.25">
      <c r="A19" t="s">
        <v>6</v>
      </c>
      <c r="B19" t="s">
        <v>25</v>
      </c>
      <c r="C19" s="1">
        <f>1/(C13*C16)</f>
        <v>9.99999731833959E-4</v>
      </c>
    </row>
    <row r="20" spans="1:5" x14ac:dyDescent="0.25">
      <c r="A20" t="s">
        <v>5</v>
      </c>
      <c r="B20" t="s">
        <v>25</v>
      </c>
      <c r="C20" s="1">
        <f>1/(C14*C17)</f>
        <v>4.0000000000000002E-4</v>
      </c>
    </row>
    <row r="21" spans="1:5" x14ac:dyDescent="0.25">
      <c r="A21" t="s">
        <v>4</v>
      </c>
      <c r="B21" t="s">
        <v>25</v>
      </c>
      <c r="C21" s="1">
        <f>1/(C15*C18)</f>
        <v>6.6666720929005785E-4</v>
      </c>
    </row>
    <row r="22" spans="1:5" x14ac:dyDescent="0.25">
      <c r="A22" t="s">
        <v>37</v>
      </c>
      <c r="B22" t="s">
        <v>30</v>
      </c>
      <c r="C22" s="3">
        <f>C25/C19</f>
        <v>17370.992449657675</v>
      </c>
    </row>
    <row r="23" spans="1:5" x14ac:dyDescent="0.25">
      <c r="A23" t="s">
        <v>8</v>
      </c>
      <c r="B23" t="s">
        <v>30</v>
      </c>
      <c r="C23" s="3">
        <f>C26/C20</f>
        <v>-50597.307728784239</v>
      </c>
    </row>
    <row r="24" spans="1:5" x14ac:dyDescent="0.25">
      <c r="A24" t="s">
        <v>7</v>
      </c>
      <c r="B24" t="s">
        <v>30</v>
      </c>
      <c r="C24" s="3">
        <f>C27/C21</f>
        <v>33226.721994042942</v>
      </c>
    </row>
    <row r="25" spans="1:5" x14ac:dyDescent="0.25">
      <c r="A25" t="s">
        <v>9</v>
      </c>
      <c r="B25" t="s">
        <v>15</v>
      </c>
      <c r="C25" s="2">
        <f>C3^2</f>
        <v>17.370987791347403</v>
      </c>
    </row>
    <row r="26" spans="1:5" x14ac:dyDescent="0.25">
      <c r="A26" t="s">
        <v>10</v>
      </c>
      <c r="B26" t="s">
        <v>15</v>
      </c>
      <c r="C26" s="2">
        <f>C29-C7</f>
        <v>-20.238923091513698</v>
      </c>
    </row>
    <row r="27" spans="1:5" x14ac:dyDescent="0.25">
      <c r="A27" t="s">
        <v>11</v>
      </c>
      <c r="B27" t="s">
        <v>15</v>
      </c>
      <c r="C27" s="2">
        <f>C5^2</f>
        <v>22.151166025625194</v>
      </c>
    </row>
    <row r="28" spans="1:5" x14ac:dyDescent="0.25">
      <c r="A28" t="s">
        <v>29</v>
      </c>
      <c r="B28" t="s">
        <v>16</v>
      </c>
      <c r="C28" s="2">
        <v>-20</v>
      </c>
      <c r="D28" s="2"/>
      <c r="E28" s="2"/>
    </row>
    <row r="29" spans="1:5" x14ac:dyDescent="0.25">
      <c r="A29" t="s">
        <v>28</v>
      </c>
      <c r="B29" t="s">
        <v>16</v>
      </c>
      <c r="C29" s="2">
        <v>50</v>
      </c>
      <c r="D29" s="2"/>
      <c r="E29" s="2"/>
    </row>
    <row r="30" spans="1:5" x14ac:dyDescent="0.25">
      <c r="A30" t="s">
        <v>27</v>
      </c>
      <c r="B30" t="s">
        <v>16</v>
      </c>
      <c r="C30" s="2">
        <v>200</v>
      </c>
      <c r="D30" s="2"/>
      <c r="E30" s="2"/>
    </row>
    <row r="31" spans="1:5" x14ac:dyDescent="0.25">
      <c r="A31" t="s">
        <v>32</v>
      </c>
      <c r="B31" t="s">
        <v>16</v>
      </c>
      <c r="C31" s="2">
        <f>C8+C6-2*C7</f>
        <v>0</v>
      </c>
      <c r="D31" s="2">
        <v>0</v>
      </c>
      <c r="E31" s="3">
        <f>(C31-D31)</f>
        <v>0</v>
      </c>
    </row>
    <row r="32" spans="1:5" x14ac:dyDescent="0.25">
      <c r="A32" t="s">
        <v>35</v>
      </c>
      <c r="B32" t="s">
        <v>30</v>
      </c>
      <c r="C32" s="3">
        <f>C12*C24</f>
        <v>17370.696109453984</v>
      </c>
      <c r="D32" s="3"/>
      <c r="E32" s="3"/>
    </row>
    <row r="33" spans="1:5" x14ac:dyDescent="0.25">
      <c r="A33" t="s">
        <v>36</v>
      </c>
      <c r="B33" t="s">
        <v>30</v>
      </c>
      <c r="C33" s="3">
        <f>-(1+C12)*C24</f>
        <v>-50597.41810349693</v>
      </c>
      <c r="D33" s="3"/>
      <c r="E33" s="3"/>
    </row>
    <row r="34" spans="1:5" x14ac:dyDescent="0.25">
      <c r="A34" t="s">
        <v>33</v>
      </c>
      <c r="B34" t="s">
        <v>30</v>
      </c>
      <c r="C34" s="3">
        <f>C32-C22</f>
        <v>-0.29634020369121572</v>
      </c>
      <c r="D34" s="3">
        <v>0</v>
      </c>
      <c r="E34" s="3">
        <f>(C34-D34)</f>
        <v>-0.29634020369121572</v>
      </c>
    </row>
    <row r="35" spans="1:5" x14ac:dyDescent="0.25">
      <c r="A35" t="s">
        <v>34</v>
      </c>
      <c r="B35" t="s">
        <v>30</v>
      </c>
      <c r="C35" s="3">
        <f>C23-C33</f>
        <v>0.11037471269082744</v>
      </c>
      <c r="D35" s="3">
        <v>0</v>
      </c>
      <c r="E35" s="3">
        <f>(C35-D35)</f>
        <v>0.11037471269082744</v>
      </c>
    </row>
    <row r="36" spans="1:5" x14ac:dyDescent="0.25">
      <c r="A36" t="s">
        <v>41</v>
      </c>
      <c r="B36" t="s">
        <v>24</v>
      </c>
      <c r="C36" s="3">
        <f>C16+C17+C18</f>
        <v>9.9999980945289533</v>
      </c>
      <c r="D36" s="3">
        <v>10</v>
      </c>
      <c r="E36" s="3">
        <f>(C36-D36)</f>
        <v>-1.9054710467258928E-6</v>
      </c>
    </row>
    <row r="38" spans="1:5" x14ac:dyDescent="0.25">
      <c r="A38" t="s">
        <v>31</v>
      </c>
      <c r="E38">
        <f>SUMSQ(E6:E37)</f>
        <v>0.10000009352896475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nfette</dc:creator>
  <cp:lastModifiedBy>nfette</cp:lastModifiedBy>
  <dcterms:created xsi:type="dcterms:W3CDTF">2015-02-09T22:25:34Z</dcterms:created>
  <dcterms:modified xsi:type="dcterms:W3CDTF">2015-02-10T16:14:30Z</dcterms:modified>
</cp:coreProperties>
</file>